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<sst xmlns="http://schemas.openxmlformats.org/spreadsheetml/2006/main" count="64" uniqueCount="61">
  <si>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</si>
  <si>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</si>
  <si>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</si>
  <si>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</si>
  <si>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</si>
  <si>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</si>
  <si>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</si>
  <si>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</si>
  <si>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</si>
  <si>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</si>
  <si>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</si>
  <si>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</si>
  <si>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</si>
  <si>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</si>
  <si>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</si>
  <si>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</si>
  <si>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</si>
  <si>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</si>
  <si>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</si>
  <si>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</si>
  <si>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</si>
  <si>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</si>
  <si>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</si>
  <si>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</si>
  <si>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</si>
  <si>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</si>
  <si>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</si>
  <si>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</si>
  <si>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</si>
  <si>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</si>
  <si>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</si>
  <si>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</si>
  <si>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</si>
  <si>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</si>
  <si>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</si>
  <si>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</si>
  <si>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</si>
  <si>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</si>
  <si>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</si>
  <si>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</si>
  <si>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</si>
  <si>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</si>
  <si>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</si>
  <si>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</si>
  <si>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</si>
  <si>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</si>
  <si>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</si>
  <si>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MBF</t>
  </si>
  <si>
    <t>Simo Kuutti</t>
  </si>
  <si>
    <t>Henri Arjamaa</t>
  </si>
  <si>
    <t>Timo Terho</t>
  </si>
  <si>
    <t>Kuutti</t>
  </si>
  <si>
    <t>Terho</t>
  </si>
  <si>
    <t>Pasi Valasti</t>
  </si>
  <si>
    <t>Mika Tuomola</t>
  </si>
  <si>
    <t>Otto Tennilä</t>
  </si>
  <si>
    <t>Tuomola</t>
  </si>
  <si>
    <t>Tennilä</t>
  </si>
  <si>
    <t>23.09.2009</t>
  </si>
  <si>
    <t>SM-sarja</t>
  </si>
  <si>
    <t>PT-75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</si>
</sst>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 quotePrefix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B2" sqref="B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106" t="s">
        <v>58</v>
      </c>
      <c r="K2" s="87"/>
      <c r="L2" s="87"/>
      <c r="M2" s="87"/>
      <c r="N2" s="88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89" t="s">
        <v>59</v>
      </c>
      <c r="K3" s="90"/>
      <c r="L3" s="90"/>
      <c r="M3" s="90"/>
      <c r="N3" s="91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2" t="s">
        <v>47</v>
      </c>
      <c r="D5" s="105"/>
      <c r="E5" s="25"/>
      <c r="F5" s="53" t="s">
        <v>22</v>
      </c>
      <c r="G5" s="102" t="s">
        <v>60</v>
      </c>
      <c r="H5" s="103"/>
      <c r="I5" s="103"/>
      <c r="J5" s="103"/>
      <c r="K5" s="103"/>
      <c r="L5" s="103"/>
      <c r="M5" s="103"/>
      <c r="N5" s="104"/>
      <c r="O5" s="32"/>
      <c r="Q5" s="48"/>
      <c r="R5" s="48"/>
    </row>
    <row r="6" spans="1:18" ht="15">
      <c r="A6" s="32"/>
      <c r="B6" s="82" t="s">
        <v>0</v>
      </c>
      <c r="C6" s="92" t="s">
        <v>48</v>
      </c>
      <c r="D6" s="93"/>
      <c r="E6" s="26"/>
      <c r="F6" s="84" t="s">
        <v>1</v>
      </c>
      <c r="G6" s="92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2" t="s">
        <v>49</v>
      </c>
      <c r="D7" s="93"/>
      <c r="E7" s="26"/>
      <c r="F7" s="85" t="s">
        <v>3</v>
      </c>
      <c r="G7" s="98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2" t="s">
        <v>50</v>
      </c>
      <c r="D8" s="93"/>
      <c r="E8" s="26"/>
      <c r="F8" s="85" t="s">
        <v>21</v>
      </c>
      <c r="G8" s="98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2" t="s">
        <v>51</v>
      </c>
      <c r="D10" s="93"/>
      <c r="E10" s="26"/>
      <c r="F10" s="46"/>
      <c r="G10" s="98" t="s">
        <v>56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2" t="s">
        <v>52</v>
      </c>
      <c r="D11" s="93"/>
      <c r="E11" s="26"/>
      <c r="F11" s="42"/>
      <c r="G11" s="98" t="s">
        <v>57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94" t="s">
        <v>24</v>
      </c>
      <c r="L13" s="95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Pasi Valasti</v>
      </c>
      <c r="E14" s="50">
        <f>IF(E6&gt;"",E6&amp;" - "&amp;I6,"")</f>
      </c>
      <c r="F14" s="15">
        <v>-4</v>
      </c>
      <c r="G14" s="15">
        <v>14</v>
      </c>
      <c r="H14" s="24">
        <v>-6</v>
      </c>
      <c r="I14" s="15">
        <v>-5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31</v>
      </c>
      <c r="Q14" s="78">
        <f t="shared" si="0"/>
        <v>47</v>
      </c>
      <c r="R14" s="79">
        <f aca="true" t="shared" si="1" ref="R14:R19">+P14-Q14</f>
        <v>-16</v>
      </c>
      <c r="U14" s="71">
        <f aca="true" t="shared" si="2" ref="U14:U23">IF(F14="",0,IF(LEFT(F14,1)="-",ABS(F14),(IF(F14&gt;9,F14+2,11))))</f>
        <v>4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16</v>
      </c>
      <c r="X14" s="72">
        <f aca="true" t="shared" si="5" ref="X14:X23">IF(G14="",0,IF(LEFT(G14,1)="-",(IF(ABS(G14)&gt;9,(ABS(G14)+2),11)),G14))</f>
        <v>14</v>
      </c>
      <c r="Y14" s="71">
        <f aca="true" t="shared" si="6" ref="Y14:Y23">IF(H14="",0,IF(LEFT(H14,1)="-",ABS(H14),(IF(H14&gt;9,H14+2,11))))</f>
        <v>6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5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Mika Tuomola</v>
      </c>
      <c r="E15" s="50">
        <f>IF(E7&gt;"",E7&amp;" - "&amp;I7,"")</f>
      </c>
      <c r="F15" s="16">
        <v>-3</v>
      </c>
      <c r="G15" s="15">
        <v>-5</v>
      </c>
      <c r="H15" s="15">
        <v>-6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14</v>
      </c>
      <c r="Q15" s="78">
        <f t="shared" si="0"/>
        <v>33</v>
      </c>
      <c r="R15" s="79">
        <f t="shared" si="1"/>
        <v>-19</v>
      </c>
      <c r="U15" s="71">
        <f t="shared" si="2"/>
        <v>3</v>
      </c>
      <c r="V15" s="72">
        <f t="shared" si="3"/>
        <v>11</v>
      </c>
      <c r="W15" s="71">
        <f t="shared" si="4"/>
        <v>5</v>
      </c>
      <c r="X15" s="72">
        <f t="shared" si="5"/>
        <v>11</v>
      </c>
      <c r="Y15" s="71">
        <f t="shared" si="6"/>
        <v>6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Otto Tennilä</v>
      </c>
      <c r="E16" s="55"/>
      <c r="F16" s="16">
        <v>4</v>
      </c>
      <c r="G16" s="56">
        <v>7</v>
      </c>
      <c r="H16" s="16">
        <v>-9</v>
      </c>
      <c r="I16" s="16">
        <v>7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M23">IF(K16=3,1,"")</f>
        <v>1</v>
      </c>
      <c r="N16" s="38">
        <f aca="true" t="shared" si="15" ref="N16:N23">IF(L16=3,1,"")</f>
      </c>
      <c r="O16" s="32"/>
      <c r="P16" s="77">
        <f t="shared" si="0"/>
        <v>42</v>
      </c>
      <c r="Q16" s="78">
        <f t="shared" si="0"/>
        <v>29</v>
      </c>
      <c r="R16" s="79">
        <f t="shared" si="1"/>
        <v>13</v>
      </c>
      <c r="U16" s="71">
        <f t="shared" si="2"/>
        <v>11</v>
      </c>
      <c r="V16" s="72">
        <f t="shared" si="3"/>
        <v>4</v>
      </c>
      <c r="W16" s="71">
        <f t="shared" si="4"/>
        <v>11</v>
      </c>
      <c r="X16" s="72">
        <f t="shared" si="5"/>
        <v>7</v>
      </c>
      <c r="Y16" s="71">
        <f t="shared" si="6"/>
        <v>9</v>
      </c>
      <c r="Z16" s="72">
        <f t="shared" si="7"/>
        <v>11</v>
      </c>
      <c r="AA16" s="71">
        <f t="shared" si="8"/>
        <v>11</v>
      </c>
      <c r="AB16" s="72">
        <f t="shared" si="9"/>
        <v>7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Pasi Valasti</v>
      </c>
      <c r="E17" s="55"/>
      <c r="F17" s="16">
        <v>8</v>
      </c>
      <c r="G17" s="56">
        <v>5</v>
      </c>
      <c r="H17" s="16">
        <v>-6</v>
      </c>
      <c r="I17" s="16">
        <v>-6</v>
      </c>
      <c r="J17" s="16">
        <v>-3</v>
      </c>
      <c r="K17" s="30">
        <f t="shared" si="12"/>
        <v>2</v>
      </c>
      <c r="L17" s="31">
        <f t="shared" si="13"/>
        <v>3</v>
      </c>
      <c r="M17" s="39">
        <f t="shared" si="14"/>
      </c>
      <c r="N17" s="38">
        <f t="shared" si="15"/>
        <v>1</v>
      </c>
      <c r="O17" s="32"/>
      <c r="P17" s="77">
        <f t="shared" si="0"/>
        <v>37</v>
      </c>
      <c r="Q17" s="78">
        <f t="shared" si="0"/>
        <v>46</v>
      </c>
      <c r="R17" s="79">
        <f t="shared" si="1"/>
        <v>-9</v>
      </c>
      <c r="U17" s="71">
        <f t="shared" si="2"/>
        <v>11</v>
      </c>
      <c r="V17" s="72">
        <f t="shared" si="3"/>
        <v>8</v>
      </c>
      <c r="W17" s="71">
        <f t="shared" si="4"/>
        <v>11</v>
      </c>
      <c r="X17" s="72">
        <f t="shared" si="5"/>
        <v>5</v>
      </c>
      <c r="Y17" s="71">
        <f t="shared" si="6"/>
        <v>6</v>
      </c>
      <c r="Z17" s="72">
        <f t="shared" si="7"/>
        <v>11</v>
      </c>
      <c r="AA17" s="71">
        <f t="shared" si="8"/>
        <v>6</v>
      </c>
      <c r="AB17" s="72">
        <f t="shared" si="9"/>
        <v>11</v>
      </c>
      <c r="AC17" s="71">
        <f t="shared" si="10"/>
        <v>3</v>
      </c>
      <c r="AD17" s="72">
        <f t="shared" si="11"/>
        <v>11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Otto Tennilä</v>
      </c>
      <c r="E18" s="55"/>
      <c r="F18" s="16">
        <v>5</v>
      </c>
      <c r="G18" s="56">
        <v>-8</v>
      </c>
      <c r="H18" s="16">
        <v>-9</v>
      </c>
      <c r="I18" s="16">
        <v>-6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34</v>
      </c>
      <c r="Q18" s="78">
        <f t="shared" si="0"/>
        <v>38</v>
      </c>
      <c r="R18" s="79">
        <f t="shared" si="1"/>
        <v>-4</v>
      </c>
      <c r="U18" s="71">
        <f t="shared" si="2"/>
        <v>11</v>
      </c>
      <c r="V18" s="72">
        <f t="shared" si="3"/>
        <v>5</v>
      </c>
      <c r="W18" s="71">
        <f t="shared" si="4"/>
        <v>8</v>
      </c>
      <c r="X18" s="72">
        <f t="shared" si="5"/>
        <v>11</v>
      </c>
      <c r="Y18" s="71">
        <f t="shared" si="6"/>
        <v>9</v>
      </c>
      <c r="Z18" s="72">
        <f t="shared" si="7"/>
        <v>11</v>
      </c>
      <c r="AA18" s="71">
        <f t="shared" si="8"/>
        <v>6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Mika Tuomola</v>
      </c>
      <c r="E19" s="55"/>
      <c r="F19" s="16">
        <v>-6</v>
      </c>
      <c r="G19" s="56">
        <v>-11</v>
      </c>
      <c r="H19" s="16">
        <v>-7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5"/>
        <v>1</v>
      </c>
      <c r="O19" s="32"/>
      <c r="P19" s="77">
        <f t="shared" si="0"/>
        <v>24</v>
      </c>
      <c r="Q19" s="78">
        <f t="shared" si="0"/>
        <v>35</v>
      </c>
      <c r="R19" s="79">
        <f t="shared" si="1"/>
        <v>-11</v>
      </c>
      <c r="U19" s="71">
        <f t="shared" si="2"/>
        <v>6</v>
      </c>
      <c r="V19" s="72">
        <f t="shared" si="3"/>
        <v>11</v>
      </c>
      <c r="W19" s="71">
        <f t="shared" si="4"/>
        <v>11</v>
      </c>
      <c r="X19" s="72">
        <f t="shared" si="5"/>
        <v>13</v>
      </c>
      <c r="Y19" s="71">
        <f t="shared" si="6"/>
        <v>7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Kuutti / Terho</v>
      </c>
      <c r="D20" s="65" t="str">
        <f>IF(G10&gt;"",G10&amp;" / "&amp;G11,"")</f>
        <v>Tuomola / Tennilä</v>
      </c>
      <c r="E20" s="51"/>
      <c r="F20" s="17">
        <v>-8</v>
      </c>
      <c r="G20" s="18">
        <v>-10</v>
      </c>
      <c r="H20" s="19">
        <v>13</v>
      </c>
      <c r="I20" s="19">
        <v>9</v>
      </c>
      <c r="J20" s="19">
        <v>6</v>
      </c>
      <c r="K20" s="30">
        <f t="shared" si="12"/>
        <v>3</v>
      </c>
      <c r="L20" s="31">
        <f t="shared" si="13"/>
        <v>2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55</v>
      </c>
      <c r="Q20" s="78">
        <f t="shared" si="16"/>
        <v>51</v>
      </c>
      <c r="R20" s="79">
        <f>+P20-Q20</f>
        <v>4</v>
      </c>
      <c r="U20" s="71">
        <f t="shared" si="2"/>
        <v>8</v>
      </c>
      <c r="V20" s="72">
        <f t="shared" si="3"/>
        <v>11</v>
      </c>
      <c r="W20" s="71">
        <f t="shared" si="4"/>
        <v>10</v>
      </c>
      <c r="X20" s="72">
        <f t="shared" si="5"/>
        <v>12</v>
      </c>
      <c r="Y20" s="71">
        <f t="shared" si="6"/>
        <v>15</v>
      </c>
      <c r="Z20" s="72">
        <f t="shared" si="7"/>
        <v>13</v>
      </c>
      <c r="AA20" s="71">
        <f t="shared" si="8"/>
        <v>11</v>
      </c>
      <c r="AB20" s="72">
        <f t="shared" si="9"/>
        <v>9</v>
      </c>
      <c r="AC20" s="71">
        <f t="shared" si="10"/>
        <v>11</v>
      </c>
      <c r="AD20" s="72">
        <f t="shared" si="11"/>
        <v>6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Otto Tennilä</v>
      </c>
      <c r="E21" s="52"/>
      <c r="F21" s="20">
        <v>-13</v>
      </c>
      <c r="G21" s="15">
        <v>8</v>
      </c>
      <c r="H21" s="15">
        <v>6</v>
      </c>
      <c r="I21" s="15">
        <v>9</v>
      </c>
      <c r="J21" s="24"/>
      <c r="K21" s="30">
        <f t="shared" si="12"/>
        <v>3</v>
      </c>
      <c r="L21" s="31">
        <f t="shared" si="13"/>
        <v>1</v>
      </c>
      <c r="M21" s="39">
        <f t="shared" si="14"/>
        <v>1</v>
      </c>
      <c r="N21" s="38">
        <f t="shared" si="15"/>
      </c>
      <c r="O21" s="32"/>
      <c r="P21" s="77">
        <f t="shared" si="16"/>
        <v>46</v>
      </c>
      <c r="Q21" s="78">
        <f t="shared" si="16"/>
        <v>38</v>
      </c>
      <c r="R21" s="79">
        <f>+P21-Q21</f>
        <v>8</v>
      </c>
      <c r="U21" s="71">
        <f t="shared" si="2"/>
        <v>13</v>
      </c>
      <c r="V21" s="72">
        <f t="shared" si="3"/>
        <v>15</v>
      </c>
      <c r="W21" s="71">
        <f t="shared" si="4"/>
        <v>11</v>
      </c>
      <c r="X21" s="72">
        <f t="shared" si="5"/>
        <v>8</v>
      </c>
      <c r="Y21" s="71">
        <f t="shared" si="6"/>
        <v>11</v>
      </c>
      <c r="Z21" s="72">
        <f t="shared" si="7"/>
        <v>6</v>
      </c>
      <c r="AA21" s="71">
        <f t="shared" si="8"/>
        <v>11</v>
      </c>
      <c r="AB21" s="72">
        <f t="shared" si="9"/>
        <v>9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Pasi Valasti</v>
      </c>
      <c r="E22" s="52"/>
      <c r="F22" s="20">
        <v>-3</v>
      </c>
      <c r="G22" s="15">
        <v>-3</v>
      </c>
      <c r="H22" s="15">
        <v>-3</v>
      </c>
      <c r="I22" s="15"/>
      <c r="J22" s="24"/>
      <c r="K22" s="30">
        <f t="shared" si="12"/>
        <v>0</v>
      </c>
      <c r="L22" s="31">
        <f t="shared" si="13"/>
        <v>3</v>
      </c>
      <c r="M22" s="39">
        <f t="shared" si="14"/>
      </c>
      <c r="N22" s="38">
        <f t="shared" si="15"/>
        <v>1</v>
      </c>
      <c r="O22" s="32"/>
      <c r="P22" s="77">
        <f t="shared" si="16"/>
        <v>9</v>
      </c>
      <c r="Q22" s="78">
        <f t="shared" si="16"/>
        <v>33</v>
      </c>
      <c r="R22" s="79">
        <f>+P22-Q22</f>
        <v>-24</v>
      </c>
      <c r="U22" s="71">
        <f t="shared" si="2"/>
        <v>3</v>
      </c>
      <c r="V22" s="72">
        <f t="shared" si="3"/>
        <v>11</v>
      </c>
      <c r="W22" s="71">
        <f t="shared" si="4"/>
        <v>3</v>
      </c>
      <c r="X22" s="72">
        <f t="shared" si="5"/>
        <v>11</v>
      </c>
      <c r="Y22" s="71">
        <f t="shared" si="6"/>
        <v>3</v>
      </c>
      <c r="Z22" s="72">
        <f t="shared" si="7"/>
        <v>11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Mika Tuomola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13</v>
      </c>
      <c r="L24" s="61">
        <f>IF(ISBLANK(G6),"",SUM(L14:L23))</f>
        <v>22</v>
      </c>
      <c r="M24" s="66">
        <f>IF(ISBLANK(F14),"",SUM(M14:M23))</f>
        <v>3</v>
      </c>
      <c r="N24" s="67">
        <f>IF(ISBLANK(F14),"",SUM(N14:N23))</f>
        <v>6</v>
      </c>
      <c r="O24" s="32"/>
      <c r="P24" s="80">
        <f>SUM(P14:P23)</f>
        <v>292</v>
      </c>
      <c r="Q24" s="78">
        <f>SUM(Q14:Q23)</f>
        <v>350</v>
      </c>
      <c r="R24" s="79">
        <f>SUM(R14:R23)</f>
        <v>-58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99" t="str">
        <f>IF(M24=6,C5,IF(N24=6,G5,IF(M24=5,IF(N24=5,"tasan",""),"")))</f>
        <v>PT-75</v>
      </c>
      <c r="K27" s="100"/>
      <c r="L27" s="100"/>
      <c r="M27" s="100"/>
      <c r="N27" s="101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ncg</cp:lastModifiedBy>
  <cp:lastPrinted>2009-01-13T13:23:00Z</cp:lastPrinted>
  <dcterms:created xsi:type="dcterms:W3CDTF">1999-06-03T09:45:09Z</dcterms:created>
  <dcterms:modified xsi:type="dcterms:W3CDTF">2009-09-23T18:14:57Z</dcterms:modified>
  <cp:category/>
  <cp:version/>
  <cp:contentType/>
  <cp:contentStatus/>
</cp:coreProperties>
</file>