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5480" windowHeight="1164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<sst xmlns="http://schemas.openxmlformats.org/spreadsheetml/2006/main" count="64" uniqueCount="57">
  <si>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</si>
  <si>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</si>
  <si>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</si>
  <si>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</si>
  <si>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</si>
  <si>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</si>
  <si>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</si>
  <si>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</si>
  <si>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</si>
  <si>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</si>
  <si>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</si>
  <si>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</si>
  <si>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</si>
  <si>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</si>
  <si>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</si>
  <si>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</si>
  <si>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</si>
  <si>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</si>
  <si>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</si>
  <si>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</si>
  <si>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</si>
  <si>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</si>
  <si>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</si>
  <si>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</si>
  <si>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</si>
  <si>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</si>
  <si>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</si>
  <si>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</si>
  <si>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</si>
  <si>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</si>
  <si>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</si>
  <si>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</si>
  <si>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</si>
  <si>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</si>
  <si>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</si>
  <si>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</si>
  <si>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</si>
  <si>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</si>
  <si>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</si>
  <si>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</si>
  <si>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</si>
  <si>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</si>
  <si>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</si>
  <si>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</si>
  <si>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TIP-70</t>
  </si>
  <si>
    <t>Leo Kivelä</t>
  </si>
  <si>
    <t>Pistesumma</t>
  </si>
  <si>
    <t>Ero</t>
  </si>
  <si>
    <t>Pisteiden laskennan apualue</t>
  </si>
  <si>
    <t>Tero Tamminen</t>
  </si>
  <si>
    <t>SM-Sarja</t>
  </si>
  <si>
    <t xml:space="preserve"> </t>
  </si>
  <si>
    <t>OPT-86</t>
  </si>
  <si>
    <t>Tuomas Perkkiö</t>
  </si>
  <si>
    <t>Markus Perkkiö</t>
  </si>
  <si>
    <t>Pekka Ågren</t>
  </si>
  <si>
    <t>Sami Surakka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</si>
</sst>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G22" sqref="G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40082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50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44</v>
      </c>
      <c r="D5" s="98"/>
      <c r="E5" s="25"/>
      <c r="F5" s="53" t="s">
        <v>22</v>
      </c>
      <c r="G5" s="92" t="s">
        <v>52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56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45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49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45</v>
      </c>
      <c r="D10" s="91"/>
      <c r="E10" s="26"/>
      <c r="F10" s="46"/>
      <c r="G10" s="95" t="s">
        <v>53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49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 t="s">
        <v>51</v>
      </c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46</v>
      </c>
      <c r="Q13" s="75"/>
      <c r="R13" s="76" t="s">
        <v>47</v>
      </c>
      <c r="U13" s="73" t="s">
        <v>48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Sami Surakka</v>
      </c>
      <c r="D14" s="50" t="str">
        <f>IF(G6&gt;"",G6,"")</f>
        <v>Tuomas Perkkiö</v>
      </c>
      <c r="E14" s="50">
        <f>IF(E6&gt;"",E6&amp;" - "&amp;I6,"")</f>
      </c>
      <c r="F14" s="15">
        <v>-8</v>
      </c>
      <c r="G14" s="15">
        <v>13</v>
      </c>
      <c r="H14" s="24">
        <v>-4</v>
      </c>
      <c r="I14" s="15">
        <v>-5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32</v>
      </c>
      <c r="Q14" s="78">
        <f t="shared" si="0"/>
        <v>46</v>
      </c>
      <c r="R14" s="79">
        <f aca="true" t="shared" si="1" ref="R14:R19">+P14-Q14</f>
        <v>-14</v>
      </c>
      <c r="U14" s="71">
        <f aca="true" t="shared" si="2" ref="U14:U23">IF(F14="",0,IF(LEFT(F14,1)="-",ABS(F14),(IF(F14&gt;9,F14+2,11))))</f>
        <v>8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15</v>
      </c>
      <c r="X14" s="72">
        <f aca="true" t="shared" si="5" ref="X14:X23">IF(G14="",0,IF(LEFT(G14,1)="-",(IF(ABS(G14)&gt;9,(ABS(G14)+2),11)),G14))</f>
        <v>13</v>
      </c>
      <c r="Y14" s="71">
        <f aca="true" t="shared" si="6" ref="Y14:Y23">IF(H14="",0,IF(LEFT(H14,1)="-",ABS(H14),(IF(H14&gt;9,H14+2,11))))</f>
        <v>4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5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Leo Kivelä</v>
      </c>
      <c r="D15" s="50" t="str">
        <f>IF(G7&gt;"",G7,"")</f>
        <v>Markus Perkkiö</v>
      </c>
      <c r="E15" s="50">
        <f>IF(E7&gt;"",E7&amp;" - "&amp;I7,"")</f>
      </c>
      <c r="F15" s="16">
        <v>-8</v>
      </c>
      <c r="G15" s="15">
        <v>9</v>
      </c>
      <c r="H15" s="15">
        <v>-10</v>
      </c>
      <c r="I15" s="15">
        <v>9</v>
      </c>
      <c r="J15" s="15">
        <v>7</v>
      </c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2</v>
      </c>
      <c r="M15" s="39">
        <f>IF(K15=3,1,"")</f>
        <v>1</v>
      </c>
      <c r="N15" s="38">
        <f>IF(L15=3,1,"")</f>
      </c>
      <c r="O15" s="32"/>
      <c r="P15" s="77">
        <f t="shared" si="0"/>
        <v>51</v>
      </c>
      <c r="Q15" s="78">
        <f t="shared" si="0"/>
        <v>48</v>
      </c>
      <c r="R15" s="79">
        <f t="shared" si="1"/>
        <v>3</v>
      </c>
      <c r="U15" s="71">
        <f t="shared" si="2"/>
        <v>8</v>
      </c>
      <c r="V15" s="72">
        <f t="shared" si="3"/>
        <v>11</v>
      </c>
      <c r="W15" s="71">
        <f t="shared" si="4"/>
        <v>11</v>
      </c>
      <c r="X15" s="72">
        <f t="shared" si="5"/>
        <v>9</v>
      </c>
      <c r="Y15" s="71">
        <f t="shared" si="6"/>
        <v>10</v>
      </c>
      <c r="Z15" s="72">
        <f t="shared" si="7"/>
        <v>12</v>
      </c>
      <c r="AA15" s="71">
        <f t="shared" si="8"/>
        <v>11</v>
      </c>
      <c r="AB15" s="72">
        <f t="shared" si="9"/>
        <v>9</v>
      </c>
      <c r="AC15" s="71">
        <f t="shared" si="10"/>
        <v>11</v>
      </c>
      <c r="AD15" s="72">
        <f t="shared" si="11"/>
        <v>7</v>
      </c>
    </row>
    <row r="16" spans="1:30" ht="15" customHeight="1" thickBot="1">
      <c r="A16" s="32"/>
      <c r="B16" s="59" t="s">
        <v>28</v>
      </c>
      <c r="C16" s="50" t="str">
        <f>IF(C8&gt;"",C8,"")</f>
        <v>Tero Tamminen</v>
      </c>
      <c r="D16" s="50" t="str">
        <f>IF(G8&gt;"",G8,"")</f>
        <v>Pekka Ågren</v>
      </c>
      <c r="E16" s="55"/>
      <c r="F16" s="16">
        <v>-8</v>
      </c>
      <c r="G16" s="56">
        <v>-4</v>
      </c>
      <c r="H16" s="16">
        <v>9</v>
      </c>
      <c r="I16" s="16">
        <v>-3</v>
      </c>
      <c r="J16" s="16"/>
      <c r="K16" s="30">
        <f aca="true" t="shared" si="12" ref="K16:K23">IF(ISBLANK(F16),"",COUNTIF(F16:J16,"&gt;=0"))</f>
        <v>1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26</v>
      </c>
      <c r="Q16" s="78">
        <f t="shared" si="0"/>
        <v>42</v>
      </c>
      <c r="R16" s="79">
        <f t="shared" si="1"/>
        <v>-16</v>
      </c>
      <c r="U16" s="71">
        <f t="shared" si="2"/>
        <v>8</v>
      </c>
      <c r="V16" s="72">
        <f t="shared" si="3"/>
        <v>11</v>
      </c>
      <c r="W16" s="71">
        <f t="shared" si="4"/>
        <v>4</v>
      </c>
      <c r="X16" s="72">
        <f t="shared" si="5"/>
        <v>11</v>
      </c>
      <c r="Y16" s="71">
        <f t="shared" si="6"/>
        <v>11</v>
      </c>
      <c r="Z16" s="72">
        <f t="shared" si="7"/>
        <v>9</v>
      </c>
      <c r="AA16" s="71">
        <f t="shared" si="8"/>
        <v>3</v>
      </c>
      <c r="AB16" s="72">
        <f t="shared" si="9"/>
        <v>11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Leo Kivelä</v>
      </c>
      <c r="D17" s="50" t="str">
        <f>IF(G6&gt;"",G6,"")</f>
        <v>Tuomas Perkkiö</v>
      </c>
      <c r="E17" s="55"/>
      <c r="F17" s="16">
        <v>5</v>
      </c>
      <c r="G17" s="56">
        <v>4</v>
      </c>
      <c r="H17" s="16">
        <v>7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16</v>
      </c>
      <c r="R17" s="79">
        <f t="shared" si="1"/>
        <v>17</v>
      </c>
      <c r="U17" s="71">
        <f t="shared" si="2"/>
        <v>11</v>
      </c>
      <c r="V17" s="72">
        <f t="shared" si="3"/>
        <v>5</v>
      </c>
      <c r="W17" s="71">
        <f t="shared" si="4"/>
        <v>11</v>
      </c>
      <c r="X17" s="72">
        <f t="shared" si="5"/>
        <v>4</v>
      </c>
      <c r="Y17" s="71">
        <f t="shared" si="6"/>
        <v>11</v>
      </c>
      <c r="Z17" s="72">
        <f t="shared" si="7"/>
        <v>7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Sami Surakka</v>
      </c>
      <c r="D18" s="50" t="str">
        <f>IF(G8&gt;"",G8,"")</f>
        <v>Pekka Ågren</v>
      </c>
      <c r="E18" s="55"/>
      <c r="F18" s="16">
        <v>-9</v>
      </c>
      <c r="G18" s="56">
        <v>-5</v>
      </c>
      <c r="H18" s="16">
        <v>-4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18</v>
      </c>
      <c r="Q18" s="78">
        <f t="shared" si="0"/>
        <v>33</v>
      </c>
      <c r="R18" s="79">
        <f t="shared" si="1"/>
        <v>-15</v>
      </c>
      <c r="U18" s="71">
        <f t="shared" si="2"/>
        <v>9</v>
      </c>
      <c r="V18" s="72">
        <f t="shared" si="3"/>
        <v>11</v>
      </c>
      <c r="W18" s="71">
        <f t="shared" si="4"/>
        <v>5</v>
      </c>
      <c r="X18" s="72">
        <f t="shared" si="5"/>
        <v>11</v>
      </c>
      <c r="Y18" s="71">
        <f t="shared" si="6"/>
        <v>4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Tero Tamminen</v>
      </c>
      <c r="D19" s="50" t="str">
        <f>IF(G7&gt;"",G7,"")</f>
        <v>Markus Perkkiö</v>
      </c>
      <c r="E19" s="55"/>
      <c r="F19" s="16">
        <v>-6</v>
      </c>
      <c r="G19" s="56">
        <v>10</v>
      </c>
      <c r="H19" s="16">
        <v>-5</v>
      </c>
      <c r="I19" s="16">
        <v>9</v>
      </c>
      <c r="J19" s="16">
        <v>-10</v>
      </c>
      <c r="K19" s="30">
        <f t="shared" si="12"/>
        <v>2</v>
      </c>
      <c r="L19" s="31">
        <f t="shared" si="13"/>
        <v>3</v>
      </c>
      <c r="M19" s="39">
        <f t="shared" si="14"/>
      </c>
      <c r="N19" s="38">
        <f t="shared" si="15"/>
        <v>1</v>
      </c>
      <c r="O19" s="32"/>
      <c r="P19" s="77">
        <f t="shared" si="0"/>
        <v>44</v>
      </c>
      <c r="Q19" s="78">
        <f t="shared" si="0"/>
        <v>53</v>
      </c>
      <c r="R19" s="79">
        <f t="shared" si="1"/>
        <v>-9</v>
      </c>
      <c r="U19" s="71">
        <f t="shared" si="2"/>
        <v>6</v>
      </c>
      <c r="V19" s="72">
        <f t="shared" si="3"/>
        <v>11</v>
      </c>
      <c r="W19" s="71">
        <f t="shared" si="4"/>
        <v>12</v>
      </c>
      <c r="X19" s="72">
        <f t="shared" si="5"/>
        <v>10</v>
      </c>
      <c r="Y19" s="71">
        <f t="shared" si="6"/>
        <v>5</v>
      </c>
      <c r="Z19" s="72">
        <f t="shared" si="7"/>
        <v>11</v>
      </c>
      <c r="AA19" s="71">
        <f t="shared" si="8"/>
        <v>11</v>
      </c>
      <c r="AB19" s="72">
        <f t="shared" si="9"/>
        <v>9</v>
      </c>
      <c r="AC19" s="71">
        <f t="shared" si="10"/>
        <v>10</v>
      </c>
      <c r="AD19" s="72">
        <f t="shared" si="11"/>
        <v>12</v>
      </c>
    </row>
    <row r="20" spans="1:30" ht="15" customHeight="1" thickBot="1">
      <c r="A20" s="32"/>
      <c r="B20" s="59" t="s">
        <v>33</v>
      </c>
      <c r="C20" s="65" t="str">
        <f>IF(C10&gt;"",C10&amp;" / "&amp;C11,"")</f>
        <v>Leo Kivelä / Tero Tamminen</v>
      </c>
      <c r="D20" s="65" t="str">
        <f>IF(G10&gt;"",G10&amp;" / "&amp;G11,"")</f>
        <v>Tuomas Perkkiö / Pekka Ågren</v>
      </c>
      <c r="E20" s="51"/>
      <c r="F20" s="17">
        <v>-6</v>
      </c>
      <c r="G20" s="18">
        <v>8</v>
      </c>
      <c r="H20" s="19">
        <v>12</v>
      </c>
      <c r="I20" s="19">
        <v>-9</v>
      </c>
      <c r="J20" s="19">
        <v>-4</v>
      </c>
      <c r="K20" s="30">
        <f t="shared" si="12"/>
        <v>2</v>
      </c>
      <c r="L20" s="31">
        <f t="shared" si="13"/>
        <v>3</v>
      </c>
      <c r="M20" s="39">
        <f t="shared" si="14"/>
      </c>
      <c r="N20" s="38">
        <f t="shared" si="15"/>
        <v>1</v>
      </c>
      <c r="O20" s="32"/>
      <c r="P20" s="77">
        <f aca="true" t="shared" si="16" ref="P20:Q23">+U20+W20+Y20+AA20+AC20</f>
        <v>44</v>
      </c>
      <c r="Q20" s="78">
        <f t="shared" si="16"/>
        <v>53</v>
      </c>
      <c r="R20" s="79">
        <f>+P20-Q20</f>
        <v>-9</v>
      </c>
      <c r="U20" s="71">
        <f t="shared" si="2"/>
        <v>6</v>
      </c>
      <c r="V20" s="72">
        <f t="shared" si="3"/>
        <v>11</v>
      </c>
      <c r="W20" s="71">
        <f t="shared" si="4"/>
        <v>11</v>
      </c>
      <c r="X20" s="72">
        <f t="shared" si="5"/>
        <v>8</v>
      </c>
      <c r="Y20" s="71">
        <f t="shared" si="6"/>
        <v>14</v>
      </c>
      <c r="Z20" s="72">
        <f t="shared" si="7"/>
        <v>12</v>
      </c>
      <c r="AA20" s="71">
        <f t="shared" si="8"/>
        <v>9</v>
      </c>
      <c r="AB20" s="72">
        <f t="shared" si="9"/>
        <v>11</v>
      </c>
      <c r="AC20" s="71">
        <f t="shared" si="10"/>
        <v>4</v>
      </c>
      <c r="AD20" s="72">
        <f t="shared" si="11"/>
        <v>11</v>
      </c>
    </row>
    <row r="21" spans="1:30" ht="15" customHeight="1" thickBot="1">
      <c r="A21" s="32"/>
      <c r="B21" s="58" t="s">
        <v>31</v>
      </c>
      <c r="C21" s="50" t="str">
        <f>IF(C7&gt;"",C7,"")</f>
        <v>Leo Kivelä</v>
      </c>
      <c r="D21" s="50" t="str">
        <f>IF(G8&gt;"",G8,"")</f>
        <v>Pekka Ågren</v>
      </c>
      <c r="E21" s="52"/>
      <c r="F21" s="20">
        <v>-5</v>
      </c>
      <c r="G21" s="15">
        <v>-8</v>
      </c>
      <c r="H21" s="15">
        <v>8</v>
      </c>
      <c r="I21" s="15">
        <v>-12</v>
      </c>
      <c r="J21" s="24"/>
      <c r="K21" s="30">
        <f t="shared" si="12"/>
        <v>1</v>
      </c>
      <c r="L21" s="31">
        <f t="shared" si="13"/>
        <v>3</v>
      </c>
      <c r="M21" s="39">
        <f t="shared" si="14"/>
      </c>
      <c r="N21" s="38">
        <f t="shared" si="15"/>
        <v>1</v>
      </c>
      <c r="O21" s="32"/>
      <c r="P21" s="77">
        <f t="shared" si="16"/>
        <v>36</v>
      </c>
      <c r="Q21" s="78">
        <f t="shared" si="16"/>
        <v>44</v>
      </c>
      <c r="R21" s="79">
        <f>+P21-Q21</f>
        <v>-8</v>
      </c>
      <c r="U21" s="71">
        <f t="shared" si="2"/>
        <v>5</v>
      </c>
      <c r="V21" s="72">
        <f t="shared" si="3"/>
        <v>11</v>
      </c>
      <c r="W21" s="71">
        <f t="shared" si="4"/>
        <v>8</v>
      </c>
      <c r="X21" s="72">
        <f t="shared" si="5"/>
        <v>11</v>
      </c>
      <c r="Y21" s="71">
        <f t="shared" si="6"/>
        <v>11</v>
      </c>
      <c r="Z21" s="72">
        <f t="shared" si="7"/>
        <v>8</v>
      </c>
      <c r="AA21" s="71">
        <f t="shared" si="8"/>
        <v>12</v>
      </c>
      <c r="AB21" s="72">
        <f t="shared" si="9"/>
        <v>14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Tero Tamminen</v>
      </c>
      <c r="D22" s="50" t="str">
        <f>IF(G6&gt;"",G6,"")</f>
        <v>Tuomas Perkkiö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Sami Surakka</v>
      </c>
      <c r="D23" s="50" t="str">
        <f>IF(G7&gt;"",G7,"")</f>
        <v>Markus Perkkiö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13</v>
      </c>
      <c r="L24" s="61">
        <f>IF(ISBLANK(G6),"",SUM(L14:L23))</f>
        <v>20</v>
      </c>
      <c r="M24" s="66">
        <f>IF(ISBLANK(F14),"",SUM(M14:M23))</f>
        <v>2</v>
      </c>
      <c r="N24" s="67">
        <f>IF(ISBLANK(F14),"",SUM(N14:N23))</f>
        <v>6</v>
      </c>
      <c r="O24" s="32"/>
      <c r="P24" s="80">
        <f>SUM(P14:P23)</f>
        <v>284</v>
      </c>
      <c r="Q24" s="78">
        <f>SUM(Q14:Q23)</f>
        <v>335</v>
      </c>
      <c r="R24" s="79">
        <f>SUM(R14:R23)</f>
        <v>-51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OPT-86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Ville Viljanen</cp:lastModifiedBy>
  <cp:lastPrinted>2009-01-13T13:23:00Z</cp:lastPrinted>
  <dcterms:created xsi:type="dcterms:W3CDTF">1999-06-03T09:45:09Z</dcterms:created>
  <dcterms:modified xsi:type="dcterms:W3CDTF">2009-09-27T05:00:35Z</dcterms:modified>
  <cp:category/>
  <cp:version/>
  <cp:contentType/>
  <cp:contentStatus/>
</cp:coreProperties>
</file>