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9440" windowHeight="122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'Taul1'!$B$4:$X$146</definedName>
  </definedNames>
  <calcPr fullCalcOnLoad="1"/>
</workbook>
</file>

<file path=xl/sharedStrings.xml><?xml version="1.0" encoding="utf-8"?>
<sst xmlns="http://schemas.openxmlformats.org/spreadsheetml/2006/main" count="324" uniqueCount="94">
  <si>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</si>
  <si>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</si>
  <si>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</si>
  <si>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</si>
  <si>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</si>
  <si>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</si>
  <si>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</si>
  <si>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</si>
  <si>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</si>
  <si>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</si>
  <si>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</si>
  <si>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</si>
  <si>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</si>
  <si>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</si>
  <si>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</si>
  <si>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</si>
  <si>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</si>
  <si>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</si>
  <si>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</si>
  <si>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</si>
  <si>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</si>
  <si>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</si>
  <si>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</si>
  <si>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</si>
  <si>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</si>
  <si>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</si>
  <si>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</si>
  <si>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</si>
  <si>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</si>
  <si>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</si>
  <si>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</si>
  <si>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</si>
  <si>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</si>
  <si>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</si>
  <si>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</si>
  <si>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</si>
  <si>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</si>
  <si>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</si>
  <si>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</si>
  <si>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</si>
  <si>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</si>
  <si>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</si>
  <si>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</si>
  <si>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</si>
  <si>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</si>
  <si>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</si>
  <si>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</si>
  <si>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</si>
  <si>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</si>
  <si>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</si>
  <si>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</si>
  <si>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</si>
  <si>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</si>
  <si>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</si>
  <si>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</si>
  <si>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</si>
  <si>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</si>
  <si>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</si>
  <si>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</si>
  <si>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</si>
  <si>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</si>
  <si>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</si>
  <si>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Loppulliset sijoitukset</t>
  </si>
  <si>
    <t>Alkulohkot</t>
  </si>
  <si>
    <t>TÄYTÄ OTSIKOT VAIN A-LOHKOON</t>
  </si>
  <si>
    <t>ÄLÄ POISTA TAI LISÄÄ SARAKKEITA</t>
  </si>
  <si>
    <t>Taulukko on suojattu ( ei salasanaa)</t>
  </si>
  <si>
    <t xml:space="preserve">TOP-12 </t>
  </si>
  <si>
    <t>versio 8.11.2007 / Asko Kilpi</t>
  </si>
  <si>
    <t>viim. muutos syöttöalueen suojaus ja muotoilua</t>
  </si>
  <si>
    <t xml:space="preserve">Kirjoita vain erien jäännöspisteet( esim. 11-7  = 7 tai  6-11 = -6 ). Jos -0 (miinus nolla), anna tekstimuotoilun etupilkku. </t>
  </si>
  <si>
    <t>Pekka Ågren</t>
  </si>
  <si>
    <t>OPT-86</t>
  </si>
  <si>
    <t>PT 75</t>
  </si>
  <si>
    <t>KuPTS</t>
  </si>
  <si>
    <t>Manu Karjalainen</t>
  </si>
  <si>
    <t>Wega</t>
  </si>
  <si>
    <t>Boom</t>
  </si>
  <si>
    <t>Mika Rauvola</t>
  </si>
  <si>
    <t>Jani Kokkonen</t>
  </si>
  <si>
    <t>Roope Kantola</t>
  </si>
  <si>
    <t>TuKa</t>
  </si>
  <si>
    <t>Samuli Soine</t>
  </si>
  <si>
    <t>PT-Espoo</t>
  </si>
  <si>
    <t>Matti Lappalainen</t>
  </si>
  <si>
    <t>HP</t>
  </si>
  <si>
    <t>Aarne Kyläkallio</t>
  </si>
  <si>
    <t>Mikko Kantola</t>
  </si>
  <si>
    <t>Marko Holopainen</t>
  </si>
  <si>
    <t>Mika Tuomola</t>
  </si>
  <si>
    <t>12.00</t>
  </si>
  <si>
    <t xml:space="preserve">Pekka Ågren </t>
  </si>
  <si>
    <t>Pt 75</t>
  </si>
  <si>
    <t>Marko Holopanen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</si>
</sst>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</numFmts>
  <fonts count="44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173" fontId="4" fillId="0" borderId="0">
      <alignment/>
      <protection/>
    </xf>
    <xf numFmtId="0" fontId="1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7" borderId="2" applyNumberFormat="0" applyAlignment="0" applyProtection="0"/>
    <xf numFmtId="0" fontId="41" fillId="23" borderId="8" applyNumberFormat="0" applyAlignment="0" applyProtection="0"/>
    <xf numFmtId="0" fontId="42" fillId="21" borderId="9" applyNumberFormat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0" fillId="0" borderId="10" xfId="0" applyFont="1" applyBorder="1" applyAlignment="1">
      <alignment horizontal="center"/>
    </xf>
    <xf numFmtId="173" fontId="8" fillId="0" borderId="11" xfId="46" applyFont="1" applyBorder="1" applyAlignment="1" applyProtection="1">
      <alignment horizontal="right"/>
      <protection/>
    </xf>
    <xf numFmtId="173" fontId="8" fillId="0" borderId="12" xfId="46" applyFont="1" applyBorder="1" applyAlignment="1" applyProtection="1">
      <alignment horizontal="center"/>
      <protection/>
    </xf>
    <xf numFmtId="0" fontId="9" fillId="6" borderId="13" xfId="0" applyFont="1" applyFill="1" applyBorder="1" applyAlignment="1">
      <alignment/>
    </xf>
    <xf numFmtId="0" fontId="9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21" borderId="0" xfId="0" applyFont="1" applyFill="1" applyAlignment="1">
      <alignment/>
    </xf>
    <xf numFmtId="0" fontId="9" fillId="21" borderId="10" xfId="0" applyFont="1" applyFill="1" applyBorder="1" applyAlignment="1">
      <alignment horizontal="center"/>
    </xf>
    <xf numFmtId="0" fontId="0" fillId="21" borderId="0" xfId="0" applyFill="1" applyAlignment="1">
      <alignment/>
    </xf>
    <xf numFmtId="173" fontId="3" fillId="0" borderId="14" xfId="46" applyFont="1" applyBorder="1" applyProtection="1">
      <alignment/>
      <protection/>
    </xf>
    <xf numFmtId="173" fontId="3" fillId="0" borderId="15" xfId="46" applyFont="1" applyBorder="1" applyProtection="1">
      <alignment/>
      <protection/>
    </xf>
    <xf numFmtId="0" fontId="9" fillId="0" borderId="10" xfId="0" applyFont="1" applyBorder="1" applyAlignment="1">
      <alignment horizontal="center"/>
    </xf>
    <xf numFmtId="173" fontId="3" fillId="0" borderId="16" xfId="46" applyFont="1" applyBorder="1" applyProtection="1">
      <alignment/>
      <protection/>
    </xf>
    <xf numFmtId="173" fontId="3" fillId="0" borderId="17" xfId="46" applyFont="1" applyBorder="1" applyProtection="1">
      <alignment/>
      <protection/>
    </xf>
    <xf numFmtId="0" fontId="0" fillId="0" borderId="18" xfId="0" applyBorder="1" applyAlignment="1">
      <alignment/>
    </xf>
    <xf numFmtId="0" fontId="11" fillId="0" borderId="10" xfId="0" applyFont="1" applyBorder="1" applyAlignment="1">
      <alignment/>
    </xf>
    <xf numFmtId="0" fontId="11" fillId="2" borderId="10" xfId="0" applyFont="1" applyFill="1" applyBorder="1" applyAlignment="1">
      <alignment horizontal="center"/>
    </xf>
    <xf numFmtId="0" fontId="9" fillId="21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173" fontId="3" fillId="0" borderId="21" xfId="46" applyFont="1" applyBorder="1" applyProtection="1">
      <alignment/>
      <protection/>
    </xf>
    <xf numFmtId="0" fontId="0" fillId="0" borderId="0" xfId="0" applyBorder="1" applyAlignment="1">
      <alignment/>
    </xf>
    <xf numFmtId="0" fontId="9" fillId="21" borderId="22" xfId="0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21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173" fontId="4" fillId="0" borderId="0" xfId="46">
      <alignment/>
      <protection/>
    </xf>
    <xf numFmtId="173" fontId="15" fillId="24" borderId="26" xfId="46" applyFont="1" applyFill="1" applyBorder="1" applyAlignment="1" applyProtection="1">
      <alignment horizontal="center"/>
      <protection/>
    </xf>
    <xf numFmtId="173" fontId="15" fillId="24" borderId="27" xfId="46" applyFont="1" applyFill="1" applyBorder="1" applyAlignment="1" applyProtection="1">
      <alignment horizontal="center"/>
      <protection/>
    </xf>
    <xf numFmtId="173" fontId="15" fillId="0" borderId="26" xfId="46" applyFont="1" applyBorder="1" applyProtection="1">
      <alignment/>
      <protection/>
    </xf>
    <xf numFmtId="173" fontId="15" fillId="0" borderId="27" xfId="46" applyFont="1" applyBorder="1" applyProtection="1">
      <alignment/>
      <protection/>
    </xf>
    <xf numFmtId="173" fontId="16" fillId="0" borderId="28" xfId="46" applyFont="1" applyBorder="1" applyAlignment="1" applyProtection="1">
      <alignment/>
      <protection/>
    </xf>
    <xf numFmtId="173" fontId="16" fillId="0" borderId="29" xfId="46" applyFont="1" applyBorder="1" applyAlignment="1" applyProtection="1">
      <alignment/>
      <protection/>
    </xf>
    <xf numFmtId="173" fontId="15" fillId="0" borderId="30" xfId="46" applyFont="1" applyBorder="1" applyProtection="1">
      <alignment/>
      <protection/>
    </xf>
    <xf numFmtId="173" fontId="15" fillId="0" borderId="31" xfId="46" applyFont="1" applyBorder="1" applyProtection="1">
      <alignment/>
      <protection/>
    </xf>
    <xf numFmtId="173" fontId="15" fillId="24" borderId="30" xfId="46" applyFont="1" applyFill="1" applyBorder="1" applyAlignment="1" applyProtection="1">
      <alignment horizontal="center"/>
      <protection/>
    </xf>
    <xf numFmtId="173" fontId="15" fillId="24" borderId="31" xfId="46" applyFont="1" applyFill="1" applyBorder="1" applyAlignment="1" applyProtection="1">
      <alignment horizontal="center"/>
      <protection/>
    </xf>
    <xf numFmtId="173" fontId="15" fillId="24" borderId="16" xfId="46" applyFont="1" applyFill="1" applyBorder="1" applyAlignment="1" applyProtection="1">
      <alignment horizontal="center"/>
      <protection/>
    </xf>
    <xf numFmtId="173" fontId="15" fillId="0" borderId="21" xfId="46" applyFont="1" applyBorder="1" applyProtection="1">
      <alignment/>
      <protection/>
    </xf>
    <xf numFmtId="173" fontId="16" fillId="0" borderId="32" xfId="46" applyFont="1" applyBorder="1" applyAlignment="1" applyProtection="1">
      <alignment/>
      <protection/>
    </xf>
    <xf numFmtId="0" fontId="9" fillId="21" borderId="33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173" fontId="3" fillId="0" borderId="35" xfId="46" applyFont="1" applyBorder="1" applyProtection="1">
      <alignment/>
      <protection/>
    </xf>
    <xf numFmtId="0" fontId="20" fillId="0" borderId="0" xfId="0" applyFont="1" applyAlignment="1">
      <alignment/>
    </xf>
    <xf numFmtId="0" fontId="0" fillId="25" borderId="0" xfId="0" applyFill="1" applyAlignment="1">
      <alignment/>
    </xf>
    <xf numFmtId="0" fontId="21" fillId="22" borderId="0" xfId="0" applyFont="1" applyFill="1" applyAlignment="1">
      <alignment/>
    </xf>
    <xf numFmtId="0" fontId="21" fillId="25" borderId="0" xfId="0" applyFont="1" applyFill="1" applyAlignment="1">
      <alignment/>
    </xf>
    <xf numFmtId="0" fontId="11" fillId="0" borderId="36" xfId="0" applyFont="1" applyBorder="1" applyAlignment="1">
      <alignment/>
    </xf>
    <xf numFmtId="173" fontId="0" fillId="0" borderId="0" xfId="0" applyNumberForma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4" xfId="0" applyFont="1" applyBorder="1" applyAlignment="1" applyProtection="1">
      <alignment horizontal="right"/>
      <protection locked="0"/>
    </xf>
    <xf numFmtId="0" fontId="4" fillId="0" borderId="4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3" fontId="4" fillId="0" borderId="16" xfId="46" applyBorder="1">
      <alignment/>
      <protection/>
    </xf>
    <xf numFmtId="173" fontId="3" fillId="0" borderId="37" xfId="46" applyFont="1" applyBorder="1" applyAlignment="1" applyProtection="1">
      <alignment horizontal="center"/>
      <protection/>
    </xf>
    <xf numFmtId="173" fontId="6" fillId="0" borderId="37" xfId="46" applyFont="1" applyBorder="1" applyAlignment="1" applyProtection="1">
      <alignment horizontal="center"/>
      <protection/>
    </xf>
    <xf numFmtId="173" fontId="6" fillId="0" borderId="42" xfId="46" applyFont="1" applyBorder="1" applyAlignment="1" applyProtection="1">
      <alignment horizontal="center"/>
      <protection/>
    </xf>
    <xf numFmtId="173" fontId="8" fillId="0" borderId="38" xfId="46" applyFont="1" applyBorder="1" applyAlignment="1" applyProtection="1">
      <alignment horizontal="left"/>
      <protection/>
    </xf>
    <xf numFmtId="173" fontId="6" fillId="0" borderId="38" xfId="46" applyFont="1" applyBorder="1" applyAlignment="1" applyProtection="1">
      <alignment horizontal="center"/>
      <protection/>
    </xf>
    <xf numFmtId="173" fontId="8" fillId="0" borderId="43" xfId="46" applyFont="1" applyBorder="1" applyAlignment="1" applyProtection="1">
      <alignment horizontal="center"/>
      <protection/>
    </xf>
    <xf numFmtId="173" fontId="8" fillId="0" borderId="32" xfId="46" applyFont="1" applyBorder="1" applyAlignment="1" applyProtection="1">
      <alignment horizontal="center"/>
      <protection/>
    </xf>
    <xf numFmtId="173" fontId="8" fillId="0" borderId="44" xfId="46" applyFont="1" applyBorder="1" applyAlignment="1" applyProtection="1">
      <alignment horizontal="center"/>
      <protection/>
    </xf>
    <xf numFmtId="173" fontId="8" fillId="0" borderId="45" xfId="46" applyFont="1" applyBorder="1" applyAlignment="1" applyProtection="1">
      <alignment horizontal="right"/>
      <protection/>
    </xf>
    <xf numFmtId="173" fontId="8" fillId="0" borderId="46" xfId="46" applyFont="1" applyBorder="1" applyAlignment="1" applyProtection="1">
      <alignment horizontal="center"/>
      <protection/>
    </xf>
    <xf numFmtId="173" fontId="8" fillId="0" borderId="47" xfId="46" applyFont="1" applyBorder="1" applyAlignment="1" applyProtection="1">
      <alignment horizontal="center"/>
      <protection/>
    </xf>
    <xf numFmtId="173" fontId="3" fillId="0" borderId="38" xfId="46" applyFont="1" applyBorder="1" applyProtection="1">
      <alignment/>
      <protection/>
    </xf>
    <xf numFmtId="173" fontId="4" fillId="0" borderId="38" xfId="46" applyBorder="1">
      <alignment/>
      <protection/>
    </xf>
    <xf numFmtId="173" fontId="8" fillId="0" borderId="48" xfId="46" applyFont="1" applyBorder="1" applyAlignment="1" applyProtection="1">
      <alignment horizontal="center"/>
      <protection/>
    </xf>
    <xf numFmtId="173" fontId="8" fillId="0" borderId="48" xfId="46" applyFont="1" applyBorder="1" applyAlignment="1" applyProtection="1" quotePrefix="1">
      <alignment horizontal="center"/>
      <protection/>
    </xf>
    <xf numFmtId="0" fontId="9" fillId="0" borderId="49" xfId="0" applyFont="1" applyBorder="1" applyAlignment="1">
      <alignment/>
    </xf>
    <xf numFmtId="0" fontId="11" fillId="0" borderId="49" xfId="0" applyFont="1" applyBorder="1" applyAlignment="1">
      <alignment/>
    </xf>
    <xf numFmtId="173" fontId="4" fillId="0" borderId="42" xfId="46" applyBorder="1">
      <alignment/>
      <protection/>
    </xf>
    <xf numFmtId="173" fontId="4" fillId="0" borderId="50" xfId="46" applyBorder="1">
      <alignment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3" fontId="8" fillId="0" borderId="52" xfId="46" applyFont="1" applyBorder="1" applyAlignment="1" applyProtection="1" quotePrefix="1">
      <alignment horizontal="center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3" fontId="6" fillId="24" borderId="26" xfId="46" applyFont="1" applyFill="1" applyBorder="1" applyAlignment="1" applyProtection="1">
      <alignment horizontal="center"/>
      <protection/>
    </xf>
    <xf numFmtId="173" fontId="6" fillId="0" borderId="27" xfId="46" applyFont="1" applyBorder="1" applyProtection="1">
      <alignment/>
      <protection/>
    </xf>
    <xf numFmtId="173" fontId="6" fillId="0" borderId="30" xfId="46" applyFont="1" applyBorder="1" applyProtection="1">
      <alignment/>
      <protection/>
    </xf>
    <xf numFmtId="173" fontId="6" fillId="0" borderId="31" xfId="46" applyFont="1" applyBorder="1" applyProtection="1">
      <alignment/>
      <protection/>
    </xf>
    <xf numFmtId="173" fontId="6" fillId="0" borderId="52" xfId="46" applyFont="1" applyBorder="1" applyProtection="1">
      <alignment/>
      <protection/>
    </xf>
    <xf numFmtId="173" fontId="6" fillId="0" borderId="54" xfId="46" applyFont="1" applyBorder="1" applyProtection="1">
      <alignment/>
      <protection/>
    </xf>
    <xf numFmtId="173" fontId="6" fillId="0" borderId="27" xfId="46" applyFont="1" applyBorder="1" applyAlignment="1" applyProtection="1">
      <alignment horizontal="center"/>
      <protection/>
    </xf>
    <xf numFmtId="173" fontId="3" fillId="0" borderId="55" xfId="46" applyFont="1" applyBorder="1" applyProtection="1">
      <alignment/>
      <protection/>
    </xf>
    <xf numFmtId="173" fontId="3" fillId="0" borderId="56" xfId="46" applyFont="1" applyBorder="1" applyProtection="1">
      <alignment/>
      <protection/>
    </xf>
    <xf numFmtId="173" fontId="6" fillId="0" borderId="41" xfId="46" applyFont="1" applyBorder="1" applyProtection="1">
      <alignment/>
      <protection/>
    </xf>
    <xf numFmtId="0" fontId="17" fillId="0" borderId="38" xfId="0" applyFont="1" applyBorder="1" applyAlignment="1" applyProtection="1">
      <alignment/>
      <protection/>
    </xf>
    <xf numFmtId="173" fontId="6" fillId="24" borderId="26" xfId="46" applyFont="1" applyFill="1" applyBorder="1" applyAlignment="1" applyProtection="1">
      <alignment horizontal="right"/>
      <protection/>
    </xf>
    <xf numFmtId="173" fontId="6" fillId="24" borderId="21" xfId="46" applyFont="1" applyFill="1" applyBorder="1" applyAlignment="1" applyProtection="1">
      <alignment horizontal="center"/>
      <protection/>
    </xf>
    <xf numFmtId="173" fontId="6" fillId="0" borderId="21" xfId="46" applyFont="1" applyBorder="1" applyAlignment="1" applyProtection="1">
      <alignment horizontal="center"/>
      <protection/>
    </xf>
    <xf numFmtId="173" fontId="6" fillId="0" borderId="26" xfId="46" applyFont="1" applyBorder="1" applyAlignment="1" applyProtection="1">
      <alignment horizontal="right"/>
      <protection/>
    </xf>
    <xf numFmtId="173" fontId="6" fillId="0" borderId="57" xfId="46" applyFont="1" applyBorder="1" applyAlignment="1" applyProtection="1">
      <alignment horizontal="right"/>
      <protection/>
    </xf>
    <xf numFmtId="173" fontId="6" fillId="0" borderId="14" xfId="46" applyFont="1" applyBorder="1" applyAlignment="1" applyProtection="1">
      <alignment horizontal="center"/>
      <protection/>
    </xf>
    <xf numFmtId="173" fontId="6" fillId="0" borderId="58" xfId="46" applyFont="1" applyBorder="1" applyAlignment="1" applyProtection="1">
      <alignment horizontal="center"/>
      <protection/>
    </xf>
    <xf numFmtId="173" fontId="6" fillId="0" borderId="38" xfId="46" applyFont="1" applyBorder="1" applyProtection="1">
      <alignment/>
      <protection/>
    </xf>
    <xf numFmtId="173" fontId="6" fillId="0" borderId="16" xfId="46" applyFont="1" applyBorder="1" applyProtection="1">
      <alignment/>
      <protection/>
    </xf>
    <xf numFmtId="173" fontId="6" fillId="0" borderId="21" xfId="46" applyFont="1" applyBorder="1" applyProtection="1">
      <alignment/>
      <protection/>
    </xf>
    <xf numFmtId="173" fontId="6" fillId="0" borderId="53" xfId="46" applyFont="1" applyBorder="1" applyProtection="1">
      <alignment/>
      <protection/>
    </xf>
    <xf numFmtId="173" fontId="6" fillId="0" borderId="59" xfId="46" applyFont="1" applyBorder="1" applyAlignment="1" applyProtection="1">
      <alignment horizontal="left" indent="1"/>
      <protection/>
    </xf>
    <xf numFmtId="173" fontId="6" fillId="0" borderId="60" xfId="46" applyFont="1" applyBorder="1" applyAlignment="1" applyProtection="1">
      <alignment horizontal="left" indent="1"/>
      <protection/>
    </xf>
    <xf numFmtId="173" fontId="6" fillId="0" borderId="29" xfId="46" applyFont="1" applyBorder="1" applyAlignment="1" applyProtection="1">
      <alignment horizontal="left" indent="1"/>
      <protection/>
    </xf>
    <xf numFmtId="173" fontId="6" fillId="0" borderId="61" xfId="46" applyFont="1" applyBorder="1" applyAlignment="1" applyProtection="1">
      <alignment horizontal="left" indent="1"/>
      <protection/>
    </xf>
    <xf numFmtId="0" fontId="16" fillId="0" borderId="38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173" fontId="6" fillId="0" borderId="41" xfId="46" applyFont="1" applyBorder="1" applyAlignment="1" applyProtection="1">
      <alignment horizontal="left" indent="1"/>
      <protection/>
    </xf>
    <xf numFmtId="173" fontId="6" fillId="0" borderId="14" xfId="46" applyFont="1" applyBorder="1" applyProtection="1">
      <alignment/>
      <protection/>
    </xf>
    <xf numFmtId="173" fontId="6" fillId="24" borderId="56" xfId="46" applyFont="1" applyFill="1" applyBorder="1" applyAlignment="1" applyProtection="1">
      <alignment horizontal="center"/>
      <protection/>
    </xf>
    <xf numFmtId="173" fontId="6" fillId="0" borderId="56" xfId="46" applyFont="1" applyBorder="1" applyAlignment="1" applyProtection="1">
      <alignment horizontal="center"/>
      <protection/>
    </xf>
    <xf numFmtId="173" fontId="6" fillId="0" borderId="15" xfId="46" applyFont="1" applyBorder="1" applyAlignment="1" applyProtection="1">
      <alignment horizontal="center"/>
      <protection/>
    </xf>
    <xf numFmtId="173" fontId="6" fillId="0" borderId="29" xfId="46" applyFont="1" applyBorder="1" applyAlignment="1" applyProtection="1">
      <alignment horizontal="right"/>
      <protection/>
    </xf>
    <xf numFmtId="173" fontId="6" fillId="24" borderId="29" xfId="46" applyFont="1" applyFill="1" applyBorder="1" applyAlignment="1" applyProtection="1">
      <alignment horizontal="right"/>
      <protection/>
    </xf>
    <xf numFmtId="173" fontId="6" fillId="0" borderId="41" xfId="46" applyFont="1" applyBorder="1" applyAlignment="1" applyProtection="1">
      <alignment horizontal="right"/>
      <protection/>
    </xf>
    <xf numFmtId="173" fontId="6" fillId="24" borderId="41" xfId="46" applyFont="1" applyFill="1" applyBorder="1" applyAlignment="1" applyProtection="1">
      <alignment horizontal="right"/>
      <protection/>
    </xf>
    <xf numFmtId="173" fontId="6" fillId="24" borderId="15" xfId="46" applyFont="1" applyFill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6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73" fontId="4" fillId="0" borderId="31" xfId="46" applyBorder="1">
      <alignment/>
      <protection/>
    </xf>
    <xf numFmtId="173" fontId="15" fillId="24" borderId="21" xfId="46" applyFont="1" applyFill="1" applyBorder="1" applyAlignment="1" applyProtection="1">
      <alignment horizontal="center"/>
      <protection/>
    </xf>
    <xf numFmtId="173" fontId="15" fillId="0" borderId="29" xfId="46" applyFont="1" applyBorder="1" applyProtection="1">
      <alignment/>
      <protection/>
    </xf>
    <xf numFmtId="173" fontId="15" fillId="0" borderId="56" xfId="46" applyFont="1" applyBorder="1" applyProtection="1">
      <alignment/>
      <protection/>
    </xf>
    <xf numFmtId="173" fontId="15" fillId="0" borderId="16" xfId="46" applyFont="1" applyBorder="1" applyProtection="1">
      <alignment/>
      <protection/>
    </xf>
    <xf numFmtId="173" fontId="15" fillId="24" borderId="60" xfId="46" applyFont="1" applyFill="1" applyBorder="1" applyAlignment="1" applyProtection="1">
      <alignment horizontal="center"/>
      <protection/>
    </xf>
    <xf numFmtId="173" fontId="15" fillId="24" borderId="17" xfId="46" applyFont="1" applyFill="1" applyBorder="1" applyAlignment="1" applyProtection="1">
      <alignment horizontal="center"/>
      <protection/>
    </xf>
    <xf numFmtId="173" fontId="15" fillId="0" borderId="60" xfId="46" applyFont="1" applyBorder="1" applyProtection="1">
      <alignment/>
      <protection/>
    </xf>
    <xf numFmtId="173" fontId="15" fillId="0" borderId="17" xfId="46" applyFont="1" applyBorder="1" applyProtection="1">
      <alignment/>
      <protection/>
    </xf>
    <xf numFmtId="173" fontId="15" fillId="0" borderId="52" xfId="46" applyFont="1" applyBorder="1" applyProtection="1">
      <alignment/>
      <protection/>
    </xf>
    <xf numFmtId="173" fontId="15" fillId="0" borderId="53" xfId="46" applyFont="1" applyBorder="1" applyProtection="1">
      <alignment/>
      <protection/>
    </xf>
    <xf numFmtId="173" fontId="15" fillId="0" borderId="61" xfId="46" applyFont="1" applyBorder="1" applyProtection="1">
      <alignment/>
      <protection/>
    </xf>
    <xf numFmtId="173" fontId="15" fillId="0" borderId="35" xfId="46" applyFont="1" applyBorder="1" applyProtection="1">
      <alignment/>
      <protection/>
    </xf>
    <xf numFmtId="173" fontId="15" fillId="24" borderId="61" xfId="46" applyFont="1" applyFill="1" applyBorder="1" applyAlignment="1" applyProtection="1">
      <alignment horizontal="center"/>
      <protection/>
    </xf>
    <xf numFmtId="173" fontId="15" fillId="0" borderId="54" xfId="46" applyFont="1" applyBorder="1" applyProtection="1">
      <alignment/>
      <protection/>
    </xf>
    <xf numFmtId="173" fontId="6" fillId="24" borderId="21" xfId="46" applyFont="1" applyFill="1" applyBorder="1" applyAlignment="1" applyProtection="1">
      <alignment horizontal="center"/>
      <protection/>
    </xf>
    <xf numFmtId="173" fontId="6" fillId="0" borderId="56" xfId="46" applyFont="1" applyBorder="1" applyProtection="1">
      <alignment/>
      <protection/>
    </xf>
    <xf numFmtId="173" fontId="6" fillId="0" borderId="27" xfId="46" applyFont="1" applyBorder="1" applyProtection="1">
      <alignment/>
      <protection/>
    </xf>
    <xf numFmtId="173" fontId="6" fillId="24" borderId="17" xfId="46" applyFont="1" applyFill="1" applyBorder="1" applyAlignment="1" applyProtection="1">
      <alignment horizontal="center"/>
      <protection/>
    </xf>
    <xf numFmtId="173" fontId="6" fillId="0" borderId="17" xfId="46" applyFont="1" applyBorder="1" applyProtection="1">
      <alignment/>
      <protection/>
    </xf>
    <xf numFmtId="173" fontId="6" fillId="0" borderId="31" xfId="46" applyFont="1" applyBorder="1" applyProtection="1">
      <alignment/>
      <protection/>
    </xf>
    <xf numFmtId="173" fontId="6" fillId="24" borderId="16" xfId="46" applyFont="1" applyFill="1" applyBorder="1" applyAlignment="1" applyProtection="1">
      <alignment horizontal="center"/>
      <protection/>
    </xf>
    <xf numFmtId="173" fontId="6" fillId="0" borderId="35" xfId="46" applyFont="1" applyBorder="1" applyProtection="1">
      <alignment/>
      <protection/>
    </xf>
    <xf numFmtId="173" fontId="6" fillId="24" borderId="35" xfId="46" applyFont="1" applyFill="1" applyBorder="1" applyAlignment="1" applyProtection="1">
      <alignment horizontal="center"/>
      <protection/>
    </xf>
    <xf numFmtId="173" fontId="6" fillId="0" borderId="54" xfId="46" applyFont="1" applyBorder="1" applyProtection="1">
      <alignment/>
      <protection/>
    </xf>
    <xf numFmtId="173" fontId="6" fillId="24" borderId="26" xfId="46" applyFont="1" applyFill="1" applyBorder="1" applyAlignment="1" applyProtection="1">
      <alignment horizontal="right"/>
      <protection/>
    </xf>
    <xf numFmtId="173" fontId="6" fillId="0" borderId="30" xfId="46" applyFont="1" applyBorder="1" applyAlignment="1" applyProtection="1">
      <alignment horizontal="right"/>
      <protection/>
    </xf>
    <xf numFmtId="173" fontId="6" fillId="0" borderId="52" xfId="46" applyFont="1" applyBorder="1" applyAlignment="1" applyProtection="1">
      <alignment horizontal="right"/>
      <protection/>
    </xf>
    <xf numFmtId="173" fontId="6" fillId="0" borderId="29" xfId="46" applyFont="1" applyBorder="1" applyAlignment="1" applyProtection="1">
      <alignment horizontal="right"/>
      <protection/>
    </xf>
    <xf numFmtId="173" fontId="6" fillId="24" borderId="60" xfId="46" applyFont="1" applyFill="1" applyBorder="1" applyAlignment="1" applyProtection="1">
      <alignment horizontal="right"/>
      <protection/>
    </xf>
    <xf numFmtId="173" fontId="6" fillId="0" borderId="60" xfId="46" applyFont="1" applyBorder="1" applyAlignment="1" applyProtection="1">
      <alignment horizontal="right"/>
      <protection/>
    </xf>
    <xf numFmtId="173" fontId="6" fillId="0" borderId="61" xfId="46" applyFont="1" applyBorder="1" applyAlignment="1" applyProtection="1">
      <alignment horizontal="right"/>
      <protection/>
    </xf>
    <xf numFmtId="173" fontId="6" fillId="0" borderId="21" xfId="46" applyFont="1" applyBorder="1" applyAlignment="1" applyProtection="1">
      <alignment horizontal="right"/>
      <protection/>
    </xf>
    <xf numFmtId="173" fontId="6" fillId="0" borderId="16" xfId="46" applyFont="1" applyBorder="1" applyAlignment="1" applyProtection="1">
      <alignment horizontal="right"/>
      <protection/>
    </xf>
    <xf numFmtId="173" fontId="6" fillId="24" borderId="16" xfId="46" applyFont="1" applyFill="1" applyBorder="1" applyAlignment="1" applyProtection="1">
      <alignment horizontal="right"/>
      <protection/>
    </xf>
    <xf numFmtId="173" fontId="6" fillId="0" borderId="53" xfId="46" applyFont="1" applyBorder="1" applyAlignment="1" applyProtection="1">
      <alignment horizontal="right"/>
      <protection/>
    </xf>
    <xf numFmtId="173" fontId="6" fillId="24" borderId="61" xfId="46" applyFont="1" applyFill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center"/>
      <protection locked="0"/>
    </xf>
    <xf numFmtId="173" fontId="6" fillId="0" borderId="29" xfId="46" applyFont="1" applyBorder="1" applyProtection="1">
      <alignment/>
      <protection/>
    </xf>
    <xf numFmtId="173" fontId="6" fillId="0" borderId="56" xfId="46" applyFont="1" applyBorder="1" applyProtection="1">
      <alignment/>
      <protection/>
    </xf>
    <xf numFmtId="173" fontId="6" fillId="0" borderId="21" xfId="46" applyFont="1" applyBorder="1" applyProtection="1">
      <alignment/>
      <protection/>
    </xf>
    <xf numFmtId="173" fontId="6" fillId="0" borderId="16" xfId="46" applyFont="1" applyBorder="1" applyProtection="1">
      <alignment/>
      <protection/>
    </xf>
    <xf numFmtId="173" fontId="6" fillId="24" borderId="60" xfId="46" applyFont="1" applyFill="1" applyBorder="1" applyAlignment="1" applyProtection="1">
      <alignment horizontal="center"/>
      <protection/>
    </xf>
    <xf numFmtId="173" fontId="6" fillId="24" borderId="17" xfId="46" applyFont="1" applyFill="1" applyBorder="1" applyAlignment="1" applyProtection="1">
      <alignment horizontal="center"/>
      <protection/>
    </xf>
    <xf numFmtId="173" fontId="6" fillId="0" borderId="60" xfId="46" applyFont="1" applyBorder="1" applyProtection="1">
      <alignment/>
      <protection/>
    </xf>
    <xf numFmtId="173" fontId="6" fillId="0" borderId="17" xfId="46" applyFont="1" applyBorder="1" applyProtection="1">
      <alignment/>
      <protection/>
    </xf>
    <xf numFmtId="173" fontId="6" fillId="24" borderId="16" xfId="46" applyFont="1" applyFill="1" applyBorder="1" applyAlignment="1" applyProtection="1">
      <alignment horizontal="center"/>
      <protection/>
    </xf>
    <xf numFmtId="173" fontId="6" fillId="0" borderId="53" xfId="46" applyFont="1" applyBorder="1" applyProtection="1">
      <alignment/>
      <protection/>
    </xf>
    <xf numFmtId="173" fontId="6" fillId="0" borderId="61" xfId="46" applyFont="1" applyBorder="1" applyProtection="1">
      <alignment/>
      <protection/>
    </xf>
    <xf numFmtId="173" fontId="6" fillId="0" borderId="35" xfId="46" applyFont="1" applyBorder="1" applyProtection="1">
      <alignment/>
      <protection/>
    </xf>
    <xf numFmtId="173" fontId="6" fillId="24" borderId="61" xfId="46" applyFont="1" applyFill="1" applyBorder="1" applyAlignment="1" applyProtection="1">
      <alignment horizontal="center"/>
      <protection/>
    </xf>
    <xf numFmtId="173" fontId="6" fillId="24" borderId="35" xfId="46" applyFont="1" applyFill="1" applyBorder="1" applyAlignment="1" applyProtection="1">
      <alignment horizontal="center"/>
      <protection/>
    </xf>
    <xf numFmtId="173" fontId="2" fillId="0" borderId="38" xfId="46" applyFont="1" applyFill="1" applyBorder="1" applyAlignment="1" applyProtection="1">
      <alignment horizontal="left"/>
      <protection locked="0"/>
    </xf>
    <xf numFmtId="173" fontId="12" fillId="0" borderId="59" xfId="46" applyFont="1" applyFill="1" applyBorder="1" applyAlignment="1">
      <alignment horizontal="left"/>
      <protection/>
    </xf>
    <xf numFmtId="0" fontId="13" fillId="0" borderId="38" xfId="0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19" fillId="26" borderId="64" xfId="0" applyFont="1" applyFill="1" applyBorder="1" applyAlignment="1">
      <alignment horizontal="center"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9" fillId="26" borderId="67" xfId="0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left"/>
    </xf>
    <xf numFmtId="173" fontId="7" fillId="0" borderId="68" xfId="46" applyFont="1" applyBorder="1" applyAlignment="1">
      <alignment horizontal="center"/>
      <protection/>
    </xf>
    <xf numFmtId="173" fontId="15" fillId="24" borderId="54" xfId="46" applyFont="1" applyFill="1" applyBorder="1" applyAlignment="1" applyProtection="1">
      <alignment horizontal="center"/>
      <protection/>
    </xf>
    <xf numFmtId="173" fontId="16" fillId="0" borderId="44" xfId="46" applyFont="1" applyBorder="1" applyAlignment="1" applyProtection="1">
      <alignment/>
      <protection/>
    </xf>
    <xf numFmtId="173" fontId="16" fillId="0" borderId="41" xfId="46" applyFont="1" applyBorder="1" applyAlignment="1" applyProtection="1">
      <alignment/>
      <protection/>
    </xf>
    <xf numFmtId="0" fontId="10" fillId="0" borderId="2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29" xfId="0" applyFont="1" applyBorder="1" applyAlignment="1">
      <alignment horizontal="left" indent="1"/>
    </xf>
    <xf numFmtId="0" fontId="10" fillId="0" borderId="41" xfId="0" applyFont="1" applyBorder="1" applyAlignment="1">
      <alignment horizontal="left" indent="1"/>
    </xf>
    <xf numFmtId="173" fontId="15" fillId="24" borderId="53" xfId="46" applyFont="1" applyFill="1" applyBorder="1" applyAlignment="1" applyProtection="1">
      <alignment horizontal="center"/>
      <protection/>
    </xf>
    <xf numFmtId="173" fontId="15" fillId="24" borderId="26" xfId="46" applyFont="1" applyFill="1" applyBorder="1" applyAlignment="1" applyProtection="1">
      <alignment horizontal="right"/>
      <protection/>
    </xf>
    <xf numFmtId="173" fontId="15" fillId="0" borderId="30" xfId="46" applyFont="1" applyBorder="1" applyAlignment="1" applyProtection="1">
      <alignment horizontal="right"/>
      <protection/>
    </xf>
    <xf numFmtId="173" fontId="15" fillId="0" borderId="52" xfId="46" applyFont="1" applyBorder="1" applyAlignment="1" applyProtection="1">
      <alignment horizontal="right"/>
      <protection/>
    </xf>
    <xf numFmtId="173" fontId="15" fillId="0" borderId="26" xfId="46" applyFont="1" applyBorder="1" applyAlignment="1" applyProtection="1">
      <alignment horizontal="right"/>
      <protection/>
    </xf>
    <xf numFmtId="173" fontId="15" fillId="24" borderId="30" xfId="46" applyFont="1" applyFill="1" applyBorder="1" applyAlignment="1" applyProtection="1">
      <alignment horizontal="right"/>
      <protection/>
    </xf>
    <xf numFmtId="173" fontId="15" fillId="24" borderId="16" xfId="46" applyFont="1" applyFill="1" applyBorder="1" applyAlignment="1" applyProtection="1">
      <alignment horizontal="right"/>
      <protection/>
    </xf>
    <xf numFmtId="173" fontId="15" fillId="24" borderId="53" xfId="46" applyFont="1" applyFill="1" applyBorder="1" applyAlignment="1" applyProtection="1">
      <alignment horizontal="right"/>
      <protection/>
    </xf>
    <xf numFmtId="173" fontId="6" fillId="0" borderId="40" xfId="46" applyFont="1" applyBorder="1" applyAlignment="1" applyProtection="1">
      <alignment horizontal="left"/>
      <protection/>
    </xf>
    <xf numFmtId="173" fontId="6" fillId="0" borderId="59" xfId="46" applyFont="1" applyBorder="1" applyAlignment="1" applyProtection="1">
      <alignment/>
      <protection locked="0"/>
    </xf>
    <xf numFmtId="173" fontId="6" fillId="0" borderId="40" xfId="46" applyFont="1" applyBorder="1" applyAlignment="1" applyProtection="1">
      <alignment/>
      <protection/>
    </xf>
    <xf numFmtId="173" fontId="6" fillId="0" borderId="59" xfId="46" applyFont="1" applyBorder="1" applyAlignment="1" applyProtection="1">
      <alignment horizontal="left"/>
      <protection locked="0"/>
    </xf>
    <xf numFmtId="0" fontId="9" fillId="0" borderId="69" xfId="0" applyFont="1" applyBorder="1" applyAlignment="1">
      <alignment horizontal="center"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19" fillId="26" borderId="72" xfId="0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19" fillId="26" borderId="75" xfId="0" applyFont="1" applyFill="1" applyBorder="1" applyAlignment="1">
      <alignment horizontal="center"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19" fillId="26" borderId="79" xfId="0" applyFont="1" applyFill="1" applyBorder="1" applyAlignment="1">
      <alignment horizontal="center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9" fillId="26" borderId="82" xfId="0" applyFont="1" applyFill="1" applyBorder="1" applyAlignment="1">
      <alignment horizontal="center"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9" fillId="26" borderId="85" xfId="0" applyFont="1" applyFill="1" applyBorder="1" applyAlignment="1">
      <alignment horizontal="center"/>
    </xf>
    <xf numFmtId="0" fontId="11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5" fillId="0" borderId="0" xfId="0" applyFont="1" applyAlignment="1">
      <alignment/>
    </xf>
    <xf numFmtId="0" fontId="26" fillId="25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38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8" xfId="46" applyFont="1" applyBorder="1" applyAlignment="1" applyProtection="1">
      <alignment horizontal="center"/>
      <protection/>
    </xf>
    <xf numFmtId="173" fontId="16" fillId="0" borderId="29" xfId="46" applyFont="1" applyBorder="1" applyAlignment="1" applyProtection="1">
      <alignment horizontal="center"/>
      <protection/>
    </xf>
    <xf numFmtId="173" fontId="16" fillId="0" borderId="88" xfId="46" applyFont="1" applyBorder="1" applyAlignment="1" applyProtection="1">
      <alignment horizontal="center"/>
      <protection/>
    </xf>
    <xf numFmtId="173" fontId="16" fillId="0" borderId="41" xfId="46" applyFont="1" applyBorder="1" applyAlignment="1" applyProtection="1">
      <alignment horizontal="center"/>
      <protection/>
    </xf>
    <xf numFmtId="173" fontId="16" fillId="0" borderId="89" xfId="46" applyFont="1" applyBorder="1" applyAlignment="1" applyProtection="1">
      <alignment horizontal="right"/>
      <protection/>
    </xf>
    <xf numFmtId="0" fontId="14" fillId="0" borderId="90" xfId="0" applyNumberFormat="1" applyFont="1" applyBorder="1" applyAlignment="1">
      <alignment horizontal="center"/>
    </xf>
    <xf numFmtId="173" fontId="16" fillId="0" borderId="12" xfId="46" applyFont="1" applyBorder="1" applyAlignment="1" applyProtection="1">
      <alignment horizontal="right"/>
      <protection/>
    </xf>
    <xf numFmtId="0" fontId="14" fillId="0" borderId="91" xfId="0" applyNumberFormat="1" applyFont="1" applyBorder="1" applyAlignment="1">
      <alignment horizontal="center"/>
    </xf>
    <xf numFmtId="173" fontId="16" fillId="0" borderId="88" xfId="46" applyFont="1" applyBorder="1" applyAlignment="1" applyProtection="1">
      <alignment horizontal="right"/>
      <protection/>
    </xf>
    <xf numFmtId="0" fontId="14" fillId="0" borderId="92" xfId="0" applyNumberFormat="1" applyFont="1" applyBorder="1" applyAlignment="1">
      <alignment horizontal="center"/>
    </xf>
    <xf numFmtId="173" fontId="16" fillId="0" borderId="93" xfId="46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95" xfId="46" applyFont="1" applyBorder="1" applyAlignment="1" applyProtection="1">
      <alignment horizontal="right"/>
      <protection/>
    </xf>
    <xf numFmtId="0" fontId="14" fillId="0" borderId="96" xfId="0" applyNumberFormat="1" applyFont="1" applyBorder="1" applyAlignment="1">
      <alignment horizontal="center"/>
    </xf>
    <xf numFmtId="173" fontId="16" fillId="0" borderId="97" xfId="46" applyFont="1" applyBorder="1" applyAlignment="1" applyProtection="1">
      <alignment horizontal="right"/>
      <protection/>
    </xf>
    <xf numFmtId="0" fontId="14" fillId="0" borderId="98" xfId="0" applyNumberFormat="1" applyFont="1" applyBorder="1" applyAlignment="1">
      <alignment horizontal="center"/>
    </xf>
    <xf numFmtId="173" fontId="16" fillId="0" borderId="99" xfId="46" applyFont="1" applyBorder="1" applyAlignment="1" applyProtection="1">
      <alignment horizontal="right"/>
      <protection/>
    </xf>
    <xf numFmtId="0" fontId="14" fillId="0" borderId="100" xfId="0" applyNumberFormat="1" applyFont="1" applyBorder="1" applyAlignment="1">
      <alignment horizontal="center"/>
    </xf>
    <xf numFmtId="173" fontId="16" fillId="0" borderId="28" xfId="46" applyFont="1" applyBorder="1" applyAlignment="1" applyProtection="1">
      <alignment horizontal="right"/>
      <protection/>
    </xf>
    <xf numFmtId="173" fontId="25" fillId="20" borderId="101" xfId="46" applyFont="1" applyFill="1" applyBorder="1" applyAlignment="1" applyProtection="1">
      <alignment horizontal="center"/>
      <protection locked="0"/>
    </xf>
    <xf numFmtId="173" fontId="25" fillId="20" borderId="102" xfId="46" applyFont="1" applyFill="1" applyBorder="1" applyAlignment="1" applyProtection="1">
      <alignment horizontal="center"/>
      <protection locked="0"/>
    </xf>
    <xf numFmtId="173" fontId="16" fillId="0" borderId="103" xfId="46" applyFont="1" applyBorder="1" applyAlignment="1" applyProtection="1">
      <alignment horizontal="right"/>
      <protection/>
    </xf>
    <xf numFmtId="173" fontId="16" fillId="0" borderId="11" xfId="46" applyFont="1" applyBorder="1" applyAlignment="1" applyProtection="1">
      <alignment horizontal="right"/>
      <protection/>
    </xf>
    <xf numFmtId="173" fontId="16" fillId="0" borderId="45" xfId="46" applyFont="1" applyBorder="1" applyAlignment="1" applyProtection="1">
      <alignment horizontal="right"/>
      <protection/>
    </xf>
    <xf numFmtId="0" fontId="14" fillId="0" borderId="104" xfId="0" applyNumberFormat="1" applyFont="1" applyBorder="1" applyAlignment="1">
      <alignment horizontal="center"/>
    </xf>
    <xf numFmtId="0" fontId="14" fillId="0" borderId="105" xfId="0" applyNumberFormat="1" applyFont="1" applyBorder="1" applyAlignment="1">
      <alignment horizontal="center"/>
    </xf>
    <xf numFmtId="0" fontId="14" fillId="0" borderId="106" xfId="0" applyNumberFormat="1" applyFont="1" applyBorder="1" applyAlignment="1">
      <alignment horizontal="center"/>
    </xf>
    <xf numFmtId="0" fontId="10" fillId="0" borderId="0" xfId="47" applyFont="1">
      <alignment/>
      <protection/>
    </xf>
    <xf numFmtId="0" fontId="10" fillId="0" borderId="0" xfId="47">
      <alignment/>
      <protection/>
    </xf>
    <xf numFmtId="0" fontId="9" fillId="0" borderId="107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173" fontId="25" fillId="20" borderId="26" xfId="46" applyFont="1" applyFill="1" applyBorder="1" applyAlignment="1" applyProtection="1">
      <alignment horizontal="center"/>
      <protection locked="0"/>
    </xf>
    <xf numFmtId="173" fontId="25" fillId="20" borderId="27" xfId="46" applyFont="1" applyFill="1" applyBorder="1" applyAlignment="1" applyProtection="1">
      <alignment horizontal="center"/>
      <protection locked="0"/>
    </xf>
    <xf numFmtId="173" fontId="8" fillId="0" borderId="109" xfId="46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173" fontId="25" fillId="20" borderId="57" xfId="46" applyFont="1" applyFill="1" applyBorder="1" applyAlignment="1" applyProtection="1">
      <alignment horizontal="center"/>
      <protection locked="0"/>
    </xf>
    <xf numFmtId="173" fontId="25" fillId="20" borderId="58" xfId="46" applyFont="1" applyFill="1" applyBorder="1" applyAlignment="1" applyProtection="1">
      <alignment horizontal="center"/>
      <protection locked="0"/>
    </xf>
    <xf numFmtId="173" fontId="6" fillId="0" borderId="41" xfId="46" applyFont="1" applyBorder="1" applyAlignment="1" applyProtection="1">
      <alignment horizontal="center"/>
      <protection/>
    </xf>
    <xf numFmtId="173" fontId="6" fillId="0" borderId="15" xfId="46" applyFont="1" applyBorder="1" applyAlignment="1" applyProtection="1">
      <alignment horizontal="center"/>
      <protection/>
    </xf>
    <xf numFmtId="173" fontId="6" fillId="0" borderId="41" xfId="46" applyFont="1" applyBorder="1" applyAlignment="1" applyProtection="1" quotePrefix="1">
      <alignment horizontal="center"/>
      <protection/>
    </xf>
    <xf numFmtId="173" fontId="7" fillId="0" borderId="63" xfId="46" applyFont="1" applyBorder="1" applyAlignment="1">
      <alignment horizontal="center"/>
      <protection/>
    </xf>
    <xf numFmtId="0" fontId="10" fillId="0" borderId="110" xfId="0" applyFont="1" applyBorder="1" applyAlignment="1">
      <alignment horizontal="center"/>
    </xf>
    <xf numFmtId="173" fontId="6" fillId="20" borderId="29" xfId="46" applyFont="1" applyFill="1" applyBorder="1" applyAlignment="1" applyProtection="1">
      <alignment horizontal="center"/>
      <protection locked="0"/>
    </xf>
    <xf numFmtId="173" fontId="7" fillId="0" borderId="56" xfId="46" applyFont="1" applyBorder="1" applyAlignment="1" applyProtection="1">
      <alignment horizontal="center"/>
      <protection locked="0"/>
    </xf>
    <xf numFmtId="173" fontId="6" fillId="20" borderId="29" xfId="46" applyFont="1" applyFill="1" applyBorder="1" applyAlignment="1" applyProtection="1" quotePrefix="1">
      <alignment horizontal="center"/>
      <protection locked="0"/>
    </xf>
    <xf numFmtId="173" fontId="6" fillId="20" borderId="41" xfId="46" applyFont="1" applyFill="1" applyBorder="1" applyAlignment="1" applyProtection="1">
      <alignment horizontal="center"/>
      <protection locked="0"/>
    </xf>
    <xf numFmtId="173" fontId="7" fillId="0" borderId="15" xfId="46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  <protection locked="0"/>
    </xf>
    <xf numFmtId="172" fontId="14" fillId="0" borderId="18" xfId="0" applyNumberFormat="1" applyFont="1" applyBorder="1" applyAlignment="1">
      <alignment horizontal="left"/>
    </xf>
    <xf numFmtId="172" fontId="14" fillId="0" borderId="1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73" fontId="6" fillId="20" borderId="60" xfId="46" applyFont="1" applyFill="1" applyBorder="1" applyAlignment="1" applyProtection="1" quotePrefix="1">
      <alignment horizontal="center"/>
      <protection locked="0"/>
    </xf>
    <xf numFmtId="173" fontId="7" fillId="0" borderId="16" xfId="46" applyFont="1" applyBorder="1" applyAlignment="1" applyProtection="1">
      <alignment horizontal="center"/>
      <protection locked="0"/>
    </xf>
    <xf numFmtId="173" fontId="7" fillId="0" borderId="21" xfId="46" applyFont="1" applyBorder="1" applyAlignment="1" applyProtection="1">
      <alignment horizontal="center"/>
      <protection locked="0"/>
    </xf>
    <xf numFmtId="173" fontId="6" fillId="20" borderId="60" xfId="46" applyFont="1" applyFill="1" applyBorder="1" applyAlignment="1" applyProtection="1">
      <alignment horizontal="center"/>
      <protection locked="0"/>
    </xf>
    <xf numFmtId="173" fontId="7" fillId="0" borderId="17" xfId="46" applyFont="1" applyBorder="1" applyAlignment="1" applyProtection="1">
      <alignment horizontal="center"/>
      <protection locked="0"/>
    </xf>
    <xf numFmtId="173" fontId="7" fillId="0" borderId="14" xfId="46" applyFont="1" applyBorder="1" applyAlignment="1" applyProtection="1">
      <alignment horizontal="center"/>
      <protection locked="0"/>
    </xf>
    <xf numFmtId="173" fontId="12" fillId="0" borderId="112" xfId="46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5" fillId="0" borderId="113" xfId="0" applyFont="1" applyBorder="1" applyAlignment="1">
      <alignment horizontal="center"/>
    </xf>
    <xf numFmtId="172" fontId="12" fillId="0" borderId="114" xfId="46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>
      <alignment horizontal="center"/>
    </xf>
    <xf numFmtId="173" fontId="12" fillId="0" borderId="18" xfId="46" applyFont="1" applyFill="1" applyBorder="1" applyAlignment="1">
      <alignment horizontal="left"/>
      <protection/>
    </xf>
    <xf numFmtId="0" fontId="13" fillId="0" borderId="18" xfId="0" applyFont="1" applyFill="1" applyBorder="1" applyAlignment="1">
      <alignment horizontal="left"/>
    </xf>
    <xf numFmtId="0" fontId="10" fillId="0" borderId="111" xfId="0" applyFont="1" applyBorder="1" applyAlignment="1">
      <alignment horizontal="left"/>
    </xf>
    <xf numFmtId="173" fontId="8" fillId="0" borderId="42" xfId="46" applyFont="1" applyBorder="1" applyAlignment="1" applyProtection="1">
      <alignment horizontal="center"/>
      <protection/>
    </xf>
    <xf numFmtId="173" fontId="6" fillId="0" borderId="109" xfId="46" applyFont="1" applyBorder="1" applyAlignment="1" applyProtection="1">
      <alignment horizontal="center"/>
      <protection/>
    </xf>
    <xf numFmtId="173" fontId="7" fillId="0" borderId="38" xfId="46" applyFont="1" applyBorder="1" applyAlignment="1">
      <alignment horizontal="center"/>
      <protection/>
    </xf>
    <xf numFmtId="173" fontId="6" fillId="0" borderId="59" xfId="46" applyFont="1" applyBorder="1" applyAlignment="1" applyProtection="1">
      <alignment horizontal="center"/>
      <protection/>
    </xf>
    <xf numFmtId="173" fontId="7" fillId="0" borderId="55" xfId="46" applyFont="1" applyBorder="1" applyAlignment="1">
      <alignment horizontal="center"/>
      <protection/>
    </xf>
    <xf numFmtId="173" fontId="6" fillId="0" borderId="63" xfId="46" applyFont="1" applyBorder="1" applyAlignment="1" applyProtection="1" quotePrefix="1">
      <alignment horizontal="center"/>
      <protection/>
    </xf>
    <xf numFmtId="173" fontId="7" fillId="0" borderId="38" xfId="46" applyFont="1" applyBorder="1" applyAlignment="1" quotePrefix="1">
      <alignment horizontal="center"/>
      <protection/>
    </xf>
    <xf numFmtId="173" fontId="6" fillId="0" borderId="59" xfId="46" applyFont="1" applyBorder="1" applyAlignment="1" applyProtection="1" quotePrefix="1">
      <alignment horizontal="center"/>
      <protection/>
    </xf>
    <xf numFmtId="173" fontId="6" fillId="0" borderId="110" xfId="46" applyFont="1" applyBorder="1" applyAlignment="1" applyProtection="1">
      <alignment horizontal="center"/>
      <protection/>
    </xf>
    <xf numFmtId="173" fontId="7" fillId="0" borderId="41" xfId="46" applyFont="1" applyBorder="1" applyAlignment="1">
      <alignment horizontal="center"/>
      <protection/>
    </xf>
    <xf numFmtId="0" fontId="0" fillId="0" borderId="115" xfId="0" applyBorder="1" applyAlignment="1">
      <alignment horizontal="center"/>
    </xf>
    <xf numFmtId="0" fontId="9" fillId="0" borderId="1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73" fontId="15" fillId="6" borderId="59" xfId="46" applyFont="1" applyFill="1" applyBorder="1" applyAlignment="1" applyProtection="1">
      <alignment horizontal="center"/>
      <protection locked="0"/>
    </xf>
    <xf numFmtId="173" fontId="18" fillId="6" borderId="55" xfId="46" applyFont="1" applyFill="1" applyBorder="1" applyAlignment="1" applyProtection="1">
      <alignment horizontal="center"/>
      <protection locked="0"/>
    </xf>
    <xf numFmtId="173" fontId="15" fillId="6" borderId="59" xfId="46" applyFont="1" applyFill="1" applyBorder="1" applyAlignment="1" applyProtection="1" quotePrefix="1">
      <alignment horizontal="center"/>
      <protection locked="0"/>
    </xf>
    <xf numFmtId="173" fontId="18" fillId="6" borderId="38" xfId="46" applyFont="1" applyFill="1" applyBorder="1" applyAlignment="1" applyProtection="1">
      <alignment horizontal="center"/>
      <protection locked="0"/>
    </xf>
    <xf numFmtId="173" fontId="6" fillId="0" borderId="63" xfId="46" applyFont="1" applyBorder="1" applyAlignment="1" applyProtection="1">
      <alignment horizontal="center"/>
      <protection/>
    </xf>
    <xf numFmtId="173" fontId="15" fillId="6" borderId="29" xfId="46" applyFont="1" applyFill="1" applyBorder="1" applyAlignment="1" applyProtection="1">
      <alignment horizontal="center"/>
      <protection locked="0"/>
    </xf>
    <xf numFmtId="173" fontId="18" fillId="6" borderId="21" xfId="46" applyFont="1" applyFill="1" applyBorder="1" applyAlignment="1" applyProtection="1">
      <alignment horizontal="center"/>
      <protection locked="0"/>
    </xf>
    <xf numFmtId="173" fontId="15" fillId="6" borderId="41" xfId="46" applyFont="1" applyFill="1" applyBorder="1" applyAlignment="1" applyProtection="1">
      <alignment horizontal="center"/>
      <protection locked="0"/>
    </xf>
    <xf numFmtId="173" fontId="18" fillId="6" borderId="15" xfId="46" applyFont="1" applyFill="1" applyBorder="1" applyAlignment="1" applyProtection="1">
      <alignment horizontal="center"/>
      <protection locked="0"/>
    </xf>
    <xf numFmtId="173" fontId="18" fillId="6" borderId="14" xfId="46" applyFont="1" applyFill="1" applyBorder="1" applyAlignment="1" applyProtection="1">
      <alignment horizontal="center"/>
      <protection locked="0"/>
    </xf>
    <xf numFmtId="173" fontId="18" fillId="6" borderId="56" xfId="46" applyFont="1" applyFill="1" applyBorder="1" applyAlignment="1" applyProtection="1">
      <alignment horizontal="center"/>
      <protection locked="0"/>
    </xf>
    <xf numFmtId="173" fontId="15" fillId="20" borderId="60" xfId="46" applyFont="1" applyFill="1" applyBorder="1" applyAlignment="1" applyProtection="1">
      <alignment horizontal="center"/>
      <protection locked="0"/>
    </xf>
    <xf numFmtId="173" fontId="18" fillId="0" borderId="16" xfId="46" applyFont="1" applyBorder="1" applyAlignment="1" applyProtection="1">
      <alignment horizontal="center"/>
      <protection locked="0"/>
    </xf>
    <xf numFmtId="173" fontId="15" fillId="20" borderId="63" xfId="46" applyFont="1" applyFill="1" applyBorder="1" applyAlignment="1" applyProtection="1">
      <alignment horizontal="center"/>
      <protection locked="0"/>
    </xf>
    <xf numFmtId="173" fontId="18" fillId="0" borderId="110" xfId="46" applyFont="1" applyBorder="1" applyAlignment="1" applyProtection="1">
      <alignment horizontal="center"/>
      <protection locked="0"/>
    </xf>
    <xf numFmtId="173" fontId="15" fillId="20" borderId="29" xfId="46" applyFont="1" applyFill="1" applyBorder="1" applyAlignment="1" applyProtection="1" quotePrefix="1">
      <alignment horizontal="center"/>
      <protection locked="0"/>
    </xf>
    <xf numFmtId="173" fontId="18" fillId="0" borderId="56" xfId="46" applyFont="1" applyBorder="1" applyAlignment="1" applyProtection="1">
      <alignment horizontal="center"/>
      <protection locked="0"/>
    </xf>
    <xf numFmtId="173" fontId="18" fillId="0" borderId="21" xfId="46" applyFont="1" applyBorder="1" applyAlignment="1" applyProtection="1">
      <alignment horizontal="center"/>
      <protection locked="0"/>
    </xf>
    <xf numFmtId="173" fontId="18" fillId="0" borderId="17" xfId="46" applyFont="1" applyBorder="1" applyAlignment="1" applyProtection="1">
      <alignment horizontal="center"/>
      <protection locked="0"/>
    </xf>
    <xf numFmtId="173" fontId="15" fillId="20" borderId="41" xfId="46" applyFont="1" applyFill="1" applyBorder="1" applyAlignment="1" applyProtection="1">
      <alignment horizontal="center"/>
      <protection locked="0"/>
    </xf>
    <xf numFmtId="173" fontId="18" fillId="0" borderId="14" xfId="46" applyFont="1" applyBorder="1" applyAlignment="1" applyProtection="1">
      <alignment horizontal="center"/>
      <protection locked="0"/>
    </xf>
    <xf numFmtId="173" fontId="18" fillId="0" borderId="15" xfId="46" applyFont="1" applyBorder="1" applyAlignment="1" applyProtection="1">
      <alignment horizontal="center"/>
      <protection locked="0"/>
    </xf>
    <xf numFmtId="173" fontId="15" fillId="20" borderId="29" xfId="46" applyFont="1" applyFill="1" applyBorder="1" applyAlignment="1" applyProtection="1">
      <alignment horizontal="center"/>
      <protection locked="0"/>
    </xf>
    <xf numFmtId="0" fontId="0" fillId="0" borderId="111" xfId="0" applyBorder="1" applyAlignment="1">
      <alignment horizontal="center"/>
    </xf>
    <xf numFmtId="0" fontId="10" fillId="0" borderId="0" xfId="47" applyFont="1">
      <alignment/>
      <protection/>
    </xf>
    <xf numFmtId="173" fontId="7" fillId="0" borderId="16" xfId="46" applyFont="1" applyBorder="1" applyAlignment="1" applyProtection="1">
      <alignment horizontal="center"/>
      <protection locked="0"/>
    </xf>
    <xf numFmtId="173" fontId="7" fillId="0" borderId="21" xfId="46" applyFont="1" applyBorder="1" applyAlignment="1" applyProtection="1">
      <alignment horizontal="center"/>
      <protection locked="0"/>
    </xf>
    <xf numFmtId="173" fontId="6" fillId="20" borderId="60" xfId="46" applyFont="1" applyFill="1" applyBorder="1" applyAlignment="1" applyProtection="1">
      <alignment horizontal="center"/>
      <protection locked="0"/>
    </xf>
    <xf numFmtId="173" fontId="7" fillId="0" borderId="17" xfId="46" applyFont="1" applyBorder="1" applyAlignment="1" applyProtection="1">
      <alignment horizontal="center"/>
      <protection locked="0"/>
    </xf>
    <xf numFmtId="173" fontId="7" fillId="0" borderId="14" xfId="46" applyFont="1" applyBorder="1" applyAlignment="1" applyProtection="1">
      <alignment horizontal="center"/>
      <protection locked="0"/>
    </xf>
    <xf numFmtId="14" fontId="13" fillId="0" borderId="18" xfId="0" applyNumberFormat="1" applyFont="1" applyFill="1" applyBorder="1" applyAlignment="1">
      <alignment horizontal="center"/>
    </xf>
    <xf numFmtId="14" fontId="13" fillId="0" borderId="38" xfId="0" applyNumberFormat="1" applyFont="1" applyFill="1" applyBorder="1" applyAlignment="1">
      <alignment horizontal="center"/>
    </xf>
    <xf numFmtId="173" fontId="6" fillId="20" borderId="41" xfId="46" applyFont="1" applyFill="1" applyBorder="1" applyAlignment="1" applyProtection="1">
      <alignment horizontal="center"/>
      <protection locked="0"/>
    </xf>
    <xf numFmtId="173" fontId="7" fillId="0" borderId="15" xfId="46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  <protection locked="0"/>
    </xf>
    <xf numFmtId="172" fontId="3" fillId="0" borderId="114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172" fontId="14" fillId="0" borderId="18" xfId="0" applyNumberFormat="1" applyFont="1" applyBorder="1" applyAlignment="1">
      <alignment horizontal="left"/>
    </xf>
    <xf numFmtId="172" fontId="14" fillId="0" borderId="1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173" fontId="6" fillId="0" borderId="38" xfId="46" applyFont="1" applyBorder="1" applyAlignment="1" applyProtection="1">
      <alignment horizontal="center"/>
      <protection/>
    </xf>
    <xf numFmtId="173" fontId="24" fillId="0" borderId="38" xfId="46" applyFont="1" applyBorder="1" applyAlignment="1">
      <alignment horizontal="center"/>
      <protection/>
    </xf>
    <xf numFmtId="173" fontId="8" fillId="0" borderId="59" xfId="46" applyFont="1" applyBorder="1" applyAlignment="1" applyProtection="1">
      <alignment horizontal="center"/>
      <protection/>
    </xf>
    <xf numFmtId="173" fontId="24" fillId="0" borderId="55" xfId="46" applyFont="1" applyBorder="1" applyAlignment="1">
      <alignment horizontal="center"/>
      <protection/>
    </xf>
    <xf numFmtId="173" fontId="8" fillId="0" borderId="38" xfId="46" applyFont="1" applyBorder="1" applyAlignment="1" applyProtection="1">
      <alignment horizontal="center"/>
      <protection/>
    </xf>
    <xf numFmtId="173" fontId="6" fillId="20" borderId="60" xfId="46" applyFont="1" applyFill="1" applyBorder="1" applyAlignment="1" applyProtection="1" quotePrefix="1">
      <alignment horizontal="center"/>
      <protection locked="0"/>
    </xf>
    <xf numFmtId="173" fontId="8" fillId="0" borderId="40" xfId="46" applyFont="1" applyBorder="1" applyAlignment="1" applyProtection="1">
      <alignment horizontal="center"/>
      <protection/>
    </xf>
    <xf numFmtId="173" fontId="6" fillId="0" borderId="41" xfId="46" applyFont="1" applyBorder="1" applyAlignment="1" applyProtection="1" quotePrefix="1">
      <alignment horizontal="center"/>
      <protection/>
    </xf>
    <xf numFmtId="173" fontId="6" fillId="0" borderId="15" xfId="46" applyFont="1" applyBorder="1" applyAlignment="1" applyProtection="1">
      <alignment horizontal="center"/>
      <protection/>
    </xf>
    <xf numFmtId="173" fontId="7" fillId="0" borderId="63" xfId="46" applyFont="1" applyBorder="1" applyAlignment="1">
      <alignment horizontal="center"/>
      <protection/>
    </xf>
    <xf numFmtId="0" fontId="10" fillId="0" borderId="110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173" fontId="25" fillId="20" borderId="26" xfId="46" applyFont="1" applyFill="1" applyBorder="1" applyAlignment="1" applyProtection="1">
      <alignment horizontal="center"/>
      <protection locked="0"/>
    </xf>
    <xf numFmtId="173" fontId="25" fillId="20" borderId="27" xfId="46" applyFont="1" applyFill="1" applyBorder="1" applyAlignment="1" applyProtection="1">
      <alignment horizontal="center"/>
      <protection locked="0"/>
    </xf>
    <xf numFmtId="173" fontId="8" fillId="0" borderId="109" xfId="46" applyFont="1" applyBorder="1" applyAlignment="1" applyProtection="1">
      <alignment horizontal="center"/>
      <protection/>
    </xf>
    <xf numFmtId="0" fontId="0" fillId="0" borderId="42" xfId="0" applyBorder="1" applyAlignment="1">
      <alignment horizontal="center"/>
    </xf>
    <xf numFmtId="173" fontId="25" fillId="20" borderId="57" xfId="46" applyFont="1" applyFill="1" applyBorder="1" applyAlignment="1" applyProtection="1">
      <alignment horizontal="center"/>
      <protection locked="0"/>
    </xf>
    <xf numFmtId="173" fontId="25" fillId="20" borderId="58" xfId="46" applyFont="1" applyFill="1" applyBorder="1" applyAlignment="1" applyProtection="1">
      <alignment horizontal="center"/>
      <protection locked="0"/>
    </xf>
    <xf numFmtId="173" fontId="6" fillId="0" borderId="41" xfId="46" applyFont="1" applyBorder="1" applyAlignment="1" applyProtection="1">
      <alignment horizontal="center"/>
      <protection/>
    </xf>
    <xf numFmtId="173" fontId="6" fillId="20" borderId="59" xfId="46" applyFont="1" applyFill="1" applyBorder="1" applyAlignment="1" applyProtection="1" quotePrefix="1">
      <alignment horizontal="center"/>
      <protection locked="0"/>
    </xf>
    <xf numFmtId="173" fontId="7" fillId="0" borderId="55" xfId="46" applyFont="1" applyBorder="1" applyAlignment="1" applyProtection="1">
      <alignment horizontal="center"/>
      <protection locked="0"/>
    </xf>
    <xf numFmtId="173" fontId="6" fillId="20" borderId="29" xfId="46" applyFont="1" applyFill="1" applyBorder="1" applyAlignment="1" applyProtection="1">
      <alignment horizontal="center"/>
      <protection locked="0"/>
    </xf>
    <xf numFmtId="173" fontId="7" fillId="0" borderId="56" xfId="46" applyFont="1" applyBorder="1" applyAlignment="1" applyProtection="1">
      <alignment horizontal="center"/>
      <protection locked="0"/>
    </xf>
    <xf numFmtId="173" fontId="6" fillId="20" borderId="29" xfId="46" applyFont="1" applyFill="1" applyBorder="1" applyAlignment="1" applyProtection="1" quotePrefix="1">
      <alignment horizontal="center"/>
      <protection locked="0"/>
    </xf>
    <xf numFmtId="173" fontId="6" fillId="20" borderId="59" xfId="46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5" xfId="0" applyBorder="1" applyAlignment="1" applyProtection="1">
      <alignment horizontal="center"/>
      <protection locked="0"/>
    </xf>
    <xf numFmtId="172" fontId="3" fillId="0" borderId="116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172" fontId="14" fillId="0" borderId="14" xfId="0" applyNumberFormat="1" applyFont="1" applyBorder="1" applyAlignment="1" applyProtection="1">
      <alignment horizontal="left"/>
      <protection locked="0"/>
    </xf>
    <xf numFmtId="172" fontId="14" fillId="0" borderId="15" xfId="0" applyNumberFormat="1" applyFont="1" applyBorder="1" applyAlignment="1" applyProtection="1">
      <alignment horizontal="left"/>
      <protection locked="0"/>
    </xf>
    <xf numFmtId="16" fontId="25" fillId="0" borderId="14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58" xfId="0" applyFont="1" applyBorder="1" applyAlignment="1" applyProtection="1">
      <alignment horizontal="left"/>
      <protection locked="0"/>
    </xf>
    <xf numFmtId="173" fontId="6" fillId="0" borderId="40" xfId="46" applyFont="1" applyBorder="1" applyAlignment="1" applyProtection="1">
      <alignment horizontal="center"/>
      <protection/>
    </xf>
    <xf numFmtId="173" fontId="7" fillId="0" borderId="117" xfId="46" applyFont="1" applyBorder="1" applyAlignment="1">
      <alignment horizontal="center"/>
      <protection/>
    </xf>
    <xf numFmtId="173" fontId="7" fillId="0" borderId="109" xfId="46" applyFont="1" applyBorder="1" applyAlignment="1">
      <alignment horizontal="center"/>
      <protection/>
    </xf>
    <xf numFmtId="173" fontId="7" fillId="0" borderId="42" xfId="46" applyFont="1" applyBorder="1" applyAlignment="1">
      <alignment horizontal="center"/>
      <protection/>
    </xf>
    <xf numFmtId="0" fontId="1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55" xfId="0" applyBorder="1" applyAlignment="1">
      <alignment/>
    </xf>
    <xf numFmtId="0" fontId="2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73" fontId="8" fillId="0" borderId="37" xfId="46" applyFont="1" applyBorder="1" applyAlignment="1" applyProtection="1">
      <alignment horizontal="center"/>
      <protection/>
    </xf>
    <xf numFmtId="173" fontId="24" fillId="0" borderId="40" xfId="46" applyFont="1" applyBorder="1" applyAlignment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50" xfId="0" applyFont="1" applyBorder="1" applyAlignment="1" applyProtection="1">
      <alignment horizontal="left"/>
      <protection/>
    </xf>
    <xf numFmtId="173" fontId="6" fillId="0" borderId="109" xfId="46" applyFont="1" applyBorder="1" applyAlignment="1" applyProtection="1">
      <alignment horizontal="center"/>
      <protection/>
    </xf>
    <xf numFmtId="173" fontId="7" fillId="0" borderId="109" xfId="46" applyFont="1" applyBorder="1" applyAlignment="1" quotePrefix="1">
      <alignment horizontal="center"/>
      <protection/>
    </xf>
    <xf numFmtId="173" fontId="12" fillId="0" borderId="18" xfId="46" applyFont="1" applyFill="1" applyBorder="1" applyAlignment="1">
      <alignment horizontal="left"/>
      <protection/>
    </xf>
    <xf numFmtId="0" fontId="13" fillId="0" borderId="18" xfId="0" applyFont="1" applyFill="1" applyBorder="1" applyAlignment="1">
      <alignment horizontal="left"/>
    </xf>
    <xf numFmtId="0" fontId="10" fillId="0" borderId="111" xfId="0" applyFont="1" applyBorder="1" applyAlignment="1">
      <alignment horizontal="left"/>
    </xf>
    <xf numFmtId="0" fontId="5" fillId="0" borderId="113" xfId="0" applyFont="1" applyBorder="1" applyAlignment="1">
      <alignment horizontal="center"/>
    </xf>
    <xf numFmtId="173" fontId="8" fillId="0" borderId="42" xfId="46" applyFont="1" applyBorder="1" applyAlignment="1" applyProtection="1">
      <alignment horizontal="center"/>
      <protection/>
    </xf>
    <xf numFmtId="173" fontId="6" fillId="0" borderId="109" xfId="46" applyFont="1" applyBorder="1" applyAlignment="1" applyProtection="1" quotePrefix="1">
      <alignment horizontal="center"/>
      <protection/>
    </xf>
    <xf numFmtId="173" fontId="12" fillId="0" borderId="112" xfId="46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1" xfId="0" applyBorder="1" applyAlignment="1">
      <alignment horizontal="center"/>
    </xf>
    <xf numFmtId="172" fontId="12" fillId="0" borderId="114" xfId="46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LohkoKaavio_4-5_makrot" xfId="46"/>
    <cellStyle name="Normal_Taul1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57150</xdr:rowOff>
    </xdr:from>
    <xdr:to>
      <xdr:col>17</xdr:col>
      <xdr:colOff>95250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571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AI146"/>
  <sheetViews>
    <sheetView tabSelected="1" zoomScalePageLayoutView="0" workbookViewId="0" topLeftCell="A113">
      <selection activeCell="U127" sqref="U127"/>
    </sheetView>
  </sheetViews>
  <sheetFormatPr defaultColWidth="8.88671875" defaultRowHeight="15"/>
  <cols>
    <col min="1" max="1" width="4.10546875" style="0" customWidth="1"/>
    <col min="2" max="2" width="3.6640625" style="0" customWidth="1"/>
    <col min="3" max="3" width="18.99609375" style="0" customWidth="1"/>
    <col min="4" max="4" width="10.21484375" style="0" customWidth="1"/>
    <col min="5" max="6" width="2.77734375" style="0" customWidth="1"/>
    <col min="7" max="7" width="3.6640625" style="0" customWidth="1"/>
    <col min="8" max="8" width="2.77734375" style="0" customWidth="1"/>
    <col min="9" max="9" width="3.21484375" style="0" customWidth="1"/>
    <col min="10" max="10" width="2.77734375" style="0" customWidth="1"/>
    <col min="11" max="11" width="3.3359375" style="0" customWidth="1"/>
    <col min="12" max="12" width="2.77734375" style="0" customWidth="1"/>
    <col min="13" max="13" width="2.99609375" style="0" customWidth="1"/>
    <col min="14" max="20" width="2.77734375" style="0" customWidth="1"/>
    <col min="21" max="35" width="3.10546875" style="0" customWidth="1"/>
  </cols>
  <sheetData>
    <row r="1" spans="1:28" ht="18">
      <c r="A1" s="43" t="s">
        <v>41</v>
      </c>
      <c r="E1" s="233" t="s">
        <v>68</v>
      </c>
      <c r="S1" s="50" t="s">
        <v>65</v>
      </c>
      <c r="T1" s="50"/>
      <c r="U1" s="50"/>
      <c r="V1" s="50"/>
      <c r="W1" s="50"/>
      <c r="X1" s="50"/>
      <c r="Y1" s="50"/>
      <c r="Z1" s="50"/>
      <c r="AA1" s="50"/>
      <c r="AB1" s="50"/>
    </row>
    <row r="2" spans="1:19" ht="15">
      <c r="A2" s="45" t="s">
        <v>42</v>
      </c>
      <c r="B2" s="45"/>
      <c r="C2" s="45"/>
      <c r="D2" s="45"/>
      <c r="S2" t="s">
        <v>66</v>
      </c>
    </row>
    <row r="3" spans="1:26" ht="15.75">
      <c r="A3" s="232" t="s">
        <v>60</v>
      </c>
      <c r="B3" s="46"/>
      <c r="C3" s="46"/>
      <c r="D3" s="46"/>
      <c r="E3" s="46"/>
      <c r="F3" s="46"/>
      <c r="G3" s="46"/>
      <c r="H3" s="44"/>
      <c r="I3" s="44"/>
      <c r="J3" s="44"/>
      <c r="K3" s="44"/>
      <c r="M3" s="50" t="s">
        <v>64</v>
      </c>
      <c r="Z3" s="236" t="s">
        <v>69</v>
      </c>
    </row>
    <row r="4" ht="16.5" thickBot="1">
      <c r="D4" s="231" t="s">
        <v>63</v>
      </c>
    </row>
    <row r="5" spans="2:20" ht="15.75">
      <c r="B5" s="115"/>
      <c r="C5" s="113" t="s">
        <v>67</v>
      </c>
      <c r="D5" s="53"/>
      <c r="E5" s="53"/>
      <c r="F5" s="53"/>
      <c r="G5" s="54"/>
      <c r="H5" s="53"/>
      <c r="I5" s="55"/>
      <c r="J5" s="55"/>
      <c r="K5" s="402"/>
      <c r="L5" s="403"/>
      <c r="M5" s="403"/>
      <c r="N5" s="404"/>
      <c r="O5" s="57" t="s">
        <v>0</v>
      </c>
      <c r="P5" s="58"/>
      <c r="Q5" s="405" t="s">
        <v>43</v>
      </c>
      <c r="R5" s="406"/>
      <c r="S5" s="406"/>
      <c r="T5" s="407"/>
    </row>
    <row r="6" spans="2:20" ht="16.5" thickBot="1">
      <c r="B6" s="116"/>
      <c r="C6" s="114" t="s">
        <v>61</v>
      </c>
      <c r="D6" s="59" t="s">
        <v>1</v>
      </c>
      <c r="E6" s="388"/>
      <c r="F6" s="389"/>
      <c r="G6" s="390"/>
      <c r="H6" s="391" t="s">
        <v>2</v>
      </c>
      <c r="I6" s="392"/>
      <c r="J6" s="392"/>
      <c r="K6" s="393">
        <v>40139</v>
      </c>
      <c r="L6" s="393"/>
      <c r="M6" s="393"/>
      <c r="N6" s="394"/>
      <c r="O6" s="60" t="s">
        <v>3</v>
      </c>
      <c r="P6" s="61"/>
      <c r="Q6" s="395" t="s">
        <v>90</v>
      </c>
      <c r="R6" s="396"/>
      <c r="S6" s="396"/>
      <c r="T6" s="397"/>
    </row>
    <row r="7" spans="2:23" ht="15">
      <c r="B7" s="63"/>
      <c r="C7" s="208" t="s">
        <v>4</v>
      </c>
      <c r="D7" s="211" t="s">
        <v>5</v>
      </c>
      <c r="E7" s="408" t="s">
        <v>6</v>
      </c>
      <c r="F7" s="409"/>
      <c r="G7" s="368" t="s">
        <v>7</v>
      </c>
      <c r="H7" s="409"/>
      <c r="I7" s="368" t="s">
        <v>8</v>
      </c>
      <c r="J7" s="409"/>
      <c r="K7" s="368" t="s">
        <v>9</v>
      </c>
      <c r="L7" s="409"/>
      <c r="M7" s="398"/>
      <c r="N7" s="399"/>
      <c r="O7" s="64" t="s">
        <v>10</v>
      </c>
      <c r="P7" s="65" t="s">
        <v>11</v>
      </c>
      <c r="Q7" s="377" t="s">
        <v>12</v>
      </c>
      <c r="R7" s="378"/>
      <c r="S7" s="400" t="s">
        <v>13</v>
      </c>
      <c r="T7" s="401"/>
      <c r="U7" s="373" t="s">
        <v>14</v>
      </c>
      <c r="V7" s="374"/>
      <c r="W7" s="1" t="s">
        <v>15</v>
      </c>
    </row>
    <row r="8" spans="1:26" ht="15">
      <c r="A8" s="51">
        <f>S8</f>
        <v>2</v>
      </c>
      <c r="B8" s="68" t="s">
        <v>6</v>
      </c>
      <c r="C8" s="264" t="s">
        <v>87</v>
      </c>
      <c r="D8" s="265" t="s">
        <v>81</v>
      </c>
      <c r="E8" s="98"/>
      <c r="F8" s="119"/>
      <c r="G8" s="122">
        <f>+Q18</f>
        <v>3</v>
      </c>
      <c r="H8" s="120">
        <f>+R18</f>
        <v>2</v>
      </c>
      <c r="I8" s="122">
        <f>Q14</f>
        <v>3</v>
      </c>
      <c r="J8" s="120">
        <f>R14</f>
        <v>2</v>
      </c>
      <c r="K8" s="122">
        <f>Q16</f>
      </c>
      <c r="L8" s="120">
        <f>R16</f>
      </c>
      <c r="M8" s="100"/>
      <c r="N8" s="93"/>
      <c r="O8" s="237">
        <f>IF(SUM(E8:N8)=0,"",COUNTIF(F8:F11,"3"))</f>
        <v>2</v>
      </c>
      <c r="P8" s="238">
        <f>IF(SUM(F8:O8)=0,"",COUNTIF(E8:E11,"3"))</f>
        <v>0</v>
      </c>
      <c r="Q8" s="2">
        <f>IF(SUM(E8:N8)=0,"",SUM(F8:F11))</f>
        <v>6</v>
      </c>
      <c r="R8" s="3">
        <f>IF(SUM(E8:N8)=0,"",SUM(E8:E11))</f>
        <v>4</v>
      </c>
      <c r="S8" s="375">
        <v>2</v>
      </c>
      <c r="T8" s="376"/>
      <c r="U8" s="4">
        <f>+U14+U16+U18</f>
        <v>92</v>
      </c>
      <c r="V8" s="4">
        <f>+V14+V16+V18</f>
        <v>82</v>
      </c>
      <c r="W8" s="5">
        <f>+U8-V8</f>
        <v>10</v>
      </c>
      <c r="Y8" s="48"/>
      <c r="Z8" s="48"/>
    </row>
    <row r="9" spans="1:26" ht="15">
      <c r="A9" s="51">
        <f>S9</f>
        <v>1</v>
      </c>
      <c r="B9" s="69" t="s">
        <v>7</v>
      </c>
      <c r="C9" s="264" t="s">
        <v>89</v>
      </c>
      <c r="D9" s="342" t="s">
        <v>73</v>
      </c>
      <c r="E9" s="101">
        <f>+R18</f>
        <v>2</v>
      </c>
      <c r="F9" s="120">
        <f>+Q18</f>
        <v>3</v>
      </c>
      <c r="G9" s="123"/>
      <c r="H9" s="119"/>
      <c r="I9" s="122">
        <f>Q17</f>
        <v>3</v>
      </c>
      <c r="J9" s="120">
        <f>R17</f>
        <v>1</v>
      </c>
      <c r="K9" s="122">
        <f>Q15</f>
      </c>
      <c r="L9" s="120">
        <f>R15</f>
      </c>
      <c r="M9" s="100"/>
      <c r="N9" s="93"/>
      <c r="O9" s="237">
        <f>IF(SUM(E9:N9)=0,"",COUNTIF(H8:H11,"3"))</f>
        <v>1</v>
      </c>
      <c r="P9" s="238">
        <f>IF(SUM(F9:O9)=0,"",COUNTIF(G8:G11,"3"))</f>
        <v>1</v>
      </c>
      <c r="Q9" s="2">
        <f>IF(SUM(E9:N9)=0,"",SUM(H8:H11))</f>
        <v>5</v>
      </c>
      <c r="R9" s="3">
        <f>IF(SUM(E9:N9)=0,"",SUM(G8:G11))</f>
        <v>4</v>
      </c>
      <c r="S9" s="375">
        <v>1</v>
      </c>
      <c r="T9" s="376"/>
      <c r="U9" s="4">
        <f>+U15+U17+V18</f>
        <v>80</v>
      </c>
      <c r="V9" s="4">
        <f>+V15+V17+U18</f>
        <v>73</v>
      </c>
      <c r="W9" s="5">
        <f>+U9-V9</f>
        <v>7</v>
      </c>
      <c r="Y9" s="48"/>
      <c r="Z9" s="48"/>
    </row>
    <row r="10" spans="1:26" ht="15">
      <c r="A10" s="51">
        <f>S10</f>
        <v>3</v>
      </c>
      <c r="B10" s="69" t="s">
        <v>8</v>
      </c>
      <c r="C10" s="264" t="s">
        <v>78</v>
      </c>
      <c r="D10" s="342" t="s">
        <v>77</v>
      </c>
      <c r="E10" s="101">
        <f>+R14</f>
        <v>2</v>
      </c>
      <c r="F10" s="120">
        <f>+Q14</f>
        <v>3</v>
      </c>
      <c r="G10" s="122">
        <f>R17</f>
        <v>1</v>
      </c>
      <c r="H10" s="120">
        <f>Q17</f>
        <v>3</v>
      </c>
      <c r="I10" s="123"/>
      <c r="J10" s="119"/>
      <c r="K10" s="122">
        <f>Q19</f>
      </c>
      <c r="L10" s="120">
        <f>R19</f>
      </c>
      <c r="M10" s="100"/>
      <c r="N10" s="93"/>
      <c r="O10" s="237">
        <f>IF(SUM(E10:N10)=0,"",COUNTIF(J8:J11,"3"))</f>
        <v>0</v>
      </c>
      <c r="P10" s="238">
        <f>IF(SUM(F10:O10)=0,"",COUNTIF(I8:I11,"3"))</f>
        <v>2</v>
      </c>
      <c r="Q10" s="2">
        <f>IF(SUM(E10:N10)=0,"",SUM(J8:J11))</f>
        <v>3</v>
      </c>
      <c r="R10" s="3">
        <f>IF(SUM(E10:N10)=0,"",SUM(I8:I11))</f>
        <v>6</v>
      </c>
      <c r="S10" s="375">
        <v>3</v>
      </c>
      <c r="T10" s="376"/>
      <c r="U10" s="4">
        <f>+V14+V17+U19</f>
        <v>71</v>
      </c>
      <c r="V10" s="4">
        <f>+U14+U17+V19</f>
        <v>88</v>
      </c>
      <c r="W10" s="5">
        <f>+U10-V10</f>
        <v>-17</v>
      </c>
      <c r="Y10" s="48"/>
      <c r="Z10" s="48"/>
    </row>
    <row r="11" spans="1:26" ht="15.75" thickBot="1">
      <c r="A11" s="51">
        <f>S11</f>
        <v>0</v>
      </c>
      <c r="B11" s="70" t="s">
        <v>9</v>
      </c>
      <c r="C11" s="264"/>
      <c r="D11" s="265"/>
      <c r="E11" s="102">
        <f>R16</f>
      </c>
      <c r="F11" s="121">
        <f>Q16</f>
      </c>
      <c r="G11" s="124">
        <f>R15</f>
      </c>
      <c r="H11" s="121">
        <f>Q15</f>
      </c>
      <c r="I11" s="124">
        <f>R19</f>
      </c>
      <c r="J11" s="121">
        <f>Q19</f>
      </c>
      <c r="K11" s="125"/>
      <c r="L11" s="126"/>
      <c r="M11" s="103"/>
      <c r="N11" s="104"/>
      <c r="O11" s="239">
        <f>IF(SUM(E11:N11)=0,"",COUNTIF(L8:L11,"3"))</f>
      </c>
      <c r="P11" s="240">
        <f>IF(SUM(F11:O11)=0,"",COUNTIF(K8:K11,"3"))</f>
      </c>
      <c r="Q11" s="71">
        <f>IF(SUM(E11:N12)=0,"",SUM(L8:L11))</f>
      </c>
      <c r="R11" s="72">
        <f>IF(SUM(E11:N11)=0,"",SUM(K8:K11))</f>
      </c>
      <c r="S11" s="379"/>
      <c r="T11" s="380"/>
      <c r="U11" s="4">
        <f>+V15+V16+V19</f>
        <v>0</v>
      </c>
      <c r="V11" s="4">
        <f>+U15+U16+U19</f>
        <v>0</v>
      </c>
      <c r="W11" s="5">
        <f>+U11-V11</f>
        <v>0</v>
      </c>
      <c r="Y11" s="48"/>
      <c r="Z11" s="48"/>
    </row>
    <row r="12" spans="2:25" ht="15">
      <c r="B12" s="73"/>
      <c r="C12" s="97" t="s">
        <v>70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80"/>
      <c r="U12" s="6"/>
      <c r="V12" s="7" t="s">
        <v>16</v>
      </c>
      <c r="W12" s="8">
        <f>SUM(W8:W11)</f>
        <v>0</v>
      </c>
      <c r="X12" s="7" t="str">
        <f>IF(W12=0,"OK","Virhe")</f>
        <v>OK</v>
      </c>
      <c r="Y12" s="9"/>
    </row>
    <row r="13" spans="2:23" ht="15.75" thickBot="1">
      <c r="B13" s="76"/>
      <c r="C13" s="96" t="s">
        <v>17</v>
      </c>
      <c r="D13" s="10"/>
      <c r="E13" s="10"/>
      <c r="F13" s="11"/>
      <c r="G13" s="381" t="s">
        <v>18</v>
      </c>
      <c r="H13" s="370"/>
      <c r="I13" s="369" t="s">
        <v>19</v>
      </c>
      <c r="J13" s="370"/>
      <c r="K13" s="369" t="s">
        <v>20</v>
      </c>
      <c r="L13" s="370"/>
      <c r="M13" s="369" t="s">
        <v>21</v>
      </c>
      <c r="N13" s="370"/>
      <c r="O13" s="369" t="s">
        <v>22</v>
      </c>
      <c r="P13" s="370"/>
      <c r="Q13" s="371" t="s">
        <v>23</v>
      </c>
      <c r="R13" s="372"/>
      <c r="S13" s="21"/>
      <c r="T13" s="81"/>
      <c r="U13" s="78" t="s">
        <v>14</v>
      </c>
      <c r="V13" s="12"/>
      <c r="W13" s="1" t="s">
        <v>15</v>
      </c>
    </row>
    <row r="14" spans="2:35" ht="15">
      <c r="B14" s="77" t="s">
        <v>24</v>
      </c>
      <c r="C14" s="109" t="str">
        <f>IF(C8&gt;"",C8,"")</f>
        <v>Mikko Kantola</v>
      </c>
      <c r="D14" s="105" t="str">
        <f>IF(C10&gt;"",C10,"")</f>
        <v>Mika Rauvola</v>
      </c>
      <c r="E14" s="74"/>
      <c r="F14" s="94"/>
      <c r="G14" s="387">
        <v>-10</v>
      </c>
      <c r="H14" s="383"/>
      <c r="I14" s="387">
        <v>8</v>
      </c>
      <c r="J14" s="383"/>
      <c r="K14" s="387">
        <v>9</v>
      </c>
      <c r="L14" s="383"/>
      <c r="M14" s="387">
        <v>-4</v>
      </c>
      <c r="N14" s="383"/>
      <c r="O14" s="382">
        <v>3</v>
      </c>
      <c r="P14" s="383"/>
      <c r="Q14" s="241">
        <f aca="true" t="shared" si="0" ref="Q14:Q19">IF(COUNT(G14:O14)=0,"",COUNTIF(G14:O14,"&gt;=0"))</f>
        <v>3</v>
      </c>
      <c r="R14" s="242">
        <f aca="true" t="shared" si="1" ref="R14:R19">IF(COUNT(G14:O14)=0,"",(IF(LEFT(G14,1)="-",1,0)+IF(LEFT(I14,1)="-",1,0)+IF(LEFT(K14,1)="-",1,0)+IF(LEFT(M14,1)="-",1,0)+IF(LEFT(O14,1)="-",1,0)))</f>
        <v>2</v>
      </c>
      <c r="S14" s="15"/>
      <c r="T14" s="82"/>
      <c r="U14" s="79">
        <f aca="true" t="shared" si="2" ref="U14:V19">+Z14+AB14+AD14+AF14+AH14</f>
        <v>47</v>
      </c>
      <c r="V14" s="16">
        <f t="shared" si="2"/>
        <v>43</v>
      </c>
      <c r="W14" s="17">
        <f aca="true" t="shared" si="3" ref="W14:W19">+U14-V14</f>
        <v>4</v>
      </c>
      <c r="Z14" s="18">
        <f>IF(G14="",0,IF(LEFT(G14,1)="-",ABS(G14),(IF(G14&gt;9,G14+2,11))))</f>
        <v>10</v>
      </c>
      <c r="AA14" s="19">
        <f aca="true" t="shared" si="4" ref="AA14:AA19">IF(G14="",0,IF(LEFT(G14,1)="-",(IF(ABS(G14)&gt;9,(ABS(G14)+2),11)),G14))</f>
        <v>12</v>
      </c>
      <c r="AB14" s="18">
        <f>IF(I14="",0,IF(LEFT(I14,1)="-",ABS(I14),(IF(I14&gt;9,I14+2,11))))</f>
        <v>11</v>
      </c>
      <c r="AC14" s="19">
        <f aca="true" t="shared" si="5" ref="AC14:AC19">IF(I14="",0,IF(LEFT(I14,1)="-",(IF(ABS(I14)&gt;9,(ABS(I14)+2),11)),I14))</f>
        <v>8</v>
      </c>
      <c r="AD14" s="18">
        <f>IF(K14="",0,IF(LEFT(K14,1)="-",ABS(K14),(IF(K14&gt;9,K14+2,11))))</f>
        <v>11</v>
      </c>
      <c r="AE14" s="19">
        <f aca="true" t="shared" si="6" ref="AE14:AE19">IF(K14="",0,IF(LEFT(K14,1)="-",(IF(ABS(K14)&gt;9,(ABS(K14)+2),11)),K14))</f>
        <v>9</v>
      </c>
      <c r="AF14" s="18">
        <f>IF(M14="",0,IF(LEFT(M14,1)="-",ABS(M14),(IF(M14&gt;9,M14+2,11))))</f>
        <v>4</v>
      </c>
      <c r="AG14" s="19">
        <f aca="true" t="shared" si="7" ref="AG14:AG19">IF(M14="",0,IF(LEFT(M14,1)="-",(IF(ABS(M14)&gt;9,(ABS(M14)+2),11)),M14))</f>
        <v>11</v>
      </c>
      <c r="AH14" s="18">
        <f aca="true" t="shared" si="8" ref="AH14:AH19">IF(O14="",0,IF(LEFT(O14,1)="-",ABS(O14),(IF(O14&gt;9,O14+2,11))))</f>
        <v>11</v>
      </c>
      <c r="AI14" s="19">
        <f aca="true" t="shared" si="9" ref="AI14:AI19">IF(O14="",0,IF(LEFT(O14,1)="-",(IF(ABS(O14)&gt;9,(ABS(O14)+2),11)),O14))</f>
        <v>3</v>
      </c>
    </row>
    <row r="15" spans="2:35" ht="15">
      <c r="B15" s="77" t="s">
        <v>25</v>
      </c>
      <c r="C15" s="110" t="str">
        <f>IF(C9&gt;"",C9,"")</f>
        <v>Mika Tuomola</v>
      </c>
      <c r="D15" s="106">
        <f>IF(C11&gt;"",C11,"")</f>
      </c>
      <c r="E15" s="20"/>
      <c r="F15" s="14"/>
      <c r="G15" s="384"/>
      <c r="H15" s="385"/>
      <c r="I15" s="386"/>
      <c r="J15" s="385"/>
      <c r="K15" s="384"/>
      <c r="L15" s="385"/>
      <c r="M15" s="384"/>
      <c r="N15" s="385"/>
      <c r="O15" s="384"/>
      <c r="P15" s="385"/>
      <c r="Q15" s="243">
        <f t="shared" si="0"/>
      </c>
      <c r="R15" s="244">
        <f t="shared" si="1"/>
      </c>
      <c r="S15" s="21"/>
      <c r="T15" s="83"/>
      <c r="U15" s="79">
        <f t="shared" si="2"/>
        <v>0</v>
      </c>
      <c r="V15" s="16">
        <f t="shared" si="2"/>
        <v>0</v>
      </c>
      <c r="W15" s="17">
        <f t="shared" si="3"/>
        <v>0</v>
      </c>
      <c r="Z15" s="22">
        <f>IF(G15="",0,IF(LEFT(G15,1)="-",ABS(G15),(IF(G15&gt;9,G15+2,11))))</f>
        <v>0</v>
      </c>
      <c r="AA15" s="23">
        <f t="shared" si="4"/>
        <v>0</v>
      </c>
      <c r="AB15" s="22">
        <f>IF(I15="",0,IF(LEFT(I15,1)="-",ABS(I15),(IF(I15&gt;9,I15+2,11))))</f>
        <v>0</v>
      </c>
      <c r="AC15" s="23">
        <f t="shared" si="5"/>
        <v>0</v>
      </c>
      <c r="AD15" s="22">
        <f>IF(K15="",0,IF(LEFT(K15,1)="-",ABS(K15),(IF(K15&gt;9,K15+2,11))))</f>
        <v>0</v>
      </c>
      <c r="AE15" s="23">
        <f t="shared" si="6"/>
        <v>0</v>
      </c>
      <c r="AF15" s="22">
        <f>IF(M15="",0,IF(LEFT(M15,1)="-",ABS(M15),(IF(M15&gt;9,M15+2,11))))</f>
        <v>0</v>
      </c>
      <c r="AG15" s="23">
        <f t="shared" si="7"/>
        <v>0</v>
      </c>
      <c r="AH15" s="22">
        <f t="shared" si="8"/>
        <v>0</v>
      </c>
      <c r="AI15" s="23">
        <f t="shared" si="9"/>
        <v>0</v>
      </c>
    </row>
    <row r="16" spans="2:35" ht="15">
      <c r="B16" s="77" t="s">
        <v>26</v>
      </c>
      <c r="C16" s="111" t="str">
        <f>IF(C8&gt;"",C8,"")</f>
        <v>Mikko Kantola</v>
      </c>
      <c r="D16" s="107">
        <f>IF(C11&gt;"",C11,"")</f>
      </c>
      <c r="E16" s="20"/>
      <c r="F16" s="95"/>
      <c r="G16" s="384"/>
      <c r="H16" s="385"/>
      <c r="I16" s="384"/>
      <c r="J16" s="385"/>
      <c r="K16" s="384"/>
      <c r="L16" s="385"/>
      <c r="M16" s="384"/>
      <c r="N16" s="385"/>
      <c r="O16" s="384"/>
      <c r="P16" s="385"/>
      <c r="Q16" s="243">
        <f t="shared" si="0"/>
      </c>
      <c r="R16" s="244">
        <f t="shared" si="1"/>
      </c>
      <c r="S16" s="21"/>
      <c r="T16" s="83"/>
      <c r="U16" s="79">
        <f t="shared" si="2"/>
        <v>0</v>
      </c>
      <c r="V16" s="16">
        <f t="shared" si="2"/>
        <v>0</v>
      </c>
      <c r="W16" s="17">
        <f t="shared" si="3"/>
        <v>0</v>
      </c>
      <c r="Z16" s="22">
        <f aca="true" t="shared" si="10" ref="Z16:AF19">IF(G16="",0,IF(LEFT(G16,1)="-",ABS(G16),(IF(G16&gt;9,G16+2,11))))</f>
        <v>0</v>
      </c>
      <c r="AA16" s="23">
        <f t="shared" si="4"/>
        <v>0</v>
      </c>
      <c r="AB16" s="22">
        <f t="shared" si="10"/>
        <v>0</v>
      </c>
      <c r="AC16" s="23">
        <f t="shared" si="5"/>
        <v>0</v>
      </c>
      <c r="AD16" s="22">
        <f t="shared" si="10"/>
        <v>0</v>
      </c>
      <c r="AE16" s="23">
        <f t="shared" si="6"/>
        <v>0</v>
      </c>
      <c r="AF16" s="22">
        <f t="shared" si="10"/>
        <v>0</v>
      </c>
      <c r="AG16" s="23">
        <f t="shared" si="7"/>
        <v>0</v>
      </c>
      <c r="AH16" s="22">
        <f t="shared" si="8"/>
        <v>0</v>
      </c>
      <c r="AI16" s="23">
        <f t="shared" si="9"/>
        <v>0</v>
      </c>
    </row>
    <row r="17" spans="2:35" ht="15">
      <c r="B17" s="77" t="s">
        <v>27</v>
      </c>
      <c r="C17" s="111" t="str">
        <f>IF(C9&gt;"",C9,"")</f>
        <v>Mika Tuomola</v>
      </c>
      <c r="D17" s="107" t="str">
        <f>IF(C10&gt;"",C10,"")</f>
        <v>Mika Rauvola</v>
      </c>
      <c r="E17" s="20"/>
      <c r="F17" s="95"/>
      <c r="G17" s="384">
        <v>-8</v>
      </c>
      <c r="H17" s="385"/>
      <c r="I17" s="384">
        <v>9</v>
      </c>
      <c r="J17" s="385"/>
      <c r="K17" s="384">
        <v>4</v>
      </c>
      <c r="L17" s="385"/>
      <c r="M17" s="384">
        <v>4</v>
      </c>
      <c r="N17" s="385"/>
      <c r="O17" s="384"/>
      <c r="P17" s="385"/>
      <c r="Q17" s="243">
        <f t="shared" si="0"/>
        <v>3</v>
      </c>
      <c r="R17" s="244">
        <f t="shared" si="1"/>
        <v>1</v>
      </c>
      <c r="S17" s="21"/>
      <c r="T17" s="83"/>
      <c r="U17" s="79">
        <f t="shared" si="2"/>
        <v>41</v>
      </c>
      <c r="V17" s="16">
        <f t="shared" si="2"/>
        <v>28</v>
      </c>
      <c r="W17" s="17">
        <f t="shared" si="3"/>
        <v>13</v>
      </c>
      <c r="Z17" s="22">
        <f t="shared" si="10"/>
        <v>8</v>
      </c>
      <c r="AA17" s="23">
        <f t="shared" si="4"/>
        <v>11</v>
      </c>
      <c r="AB17" s="22">
        <f t="shared" si="10"/>
        <v>11</v>
      </c>
      <c r="AC17" s="23">
        <f t="shared" si="5"/>
        <v>9</v>
      </c>
      <c r="AD17" s="22">
        <f t="shared" si="10"/>
        <v>11</v>
      </c>
      <c r="AE17" s="23">
        <f t="shared" si="6"/>
        <v>4</v>
      </c>
      <c r="AF17" s="22">
        <f t="shared" si="10"/>
        <v>11</v>
      </c>
      <c r="AG17" s="23">
        <f t="shared" si="7"/>
        <v>4</v>
      </c>
      <c r="AH17" s="22">
        <f t="shared" si="8"/>
        <v>0</v>
      </c>
      <c r="AI17" s="23">
        <f t="shared" si="9"/>
        <v>0</v>
      </c>
    </row>
    <row r="18" spans="2:35" ht="15">
      <c r="B18" s="77" t="s">
        <v>28</v>
      </c>
      <c r="C18" s="110" t="str">
        <f>IF(C8&gt;"",C8,"")</f>
        <v>Mikko Kantola</v>
      </c>
      <c r="D18" s="106" t="str">
        <f>IF(C9&gt;"",C9,"")</f>
        <v>Mika Tuomola</v>
      </c>
      <c r="E18" s="20"/>
      <c r="F18" s="14"/>
      <c r="G18" s="384">
        <v>-6</v>
      </c>
      <c r="H18" s="385"/>
      <c r="I18" s="384">
        <v>-6</v>
      </c>
      <c r="J18" s="385"/>
      <c r="K18" s="386">
        <v>9</v>
      </c>
      <c r="L18" s="385"/>
      <c r="M18" s="384">
        <v>4</v>
      </c>
      <c r="N18" s="385"/>
      <c r="O18" s="384">
        <v>4</v>
      </c>
      <c r="P18" s="385"/>
      <c r="Q18" s="243">
        <f t="shared" si="0"/>
        <v>3</v>
      </c>
      <c r="R18" s="244">
        <f t="shared" si="1"/>
        <v>2</v>
      </c>
      <c r="S18" s="21"/>
      <c r="T18" s="83"/>
      <c r="U18" s="79">
        <f t="shared" si="2"/>
        <v>45</v>
      </c>
      <c r="V18" s="16">
        <f t="shared" si="2"/>
        <v>39</v>
      </c>
      <c r="W18" s="17">
        <f t="shared" si="3"/>
        <v>6</v>
      </c>
      <c r="Z18" s="22">
        <f t="shared" si="10"/>
        <v>6</v>
      </c>
      <c r="AA18" s="23">
        <f t="shared" si="4"/>
        <v>11</v>
      </c>
      <c r="AB18" s="22">
        <f t="shared" si="10"/>
        <v>6</v>
      </c>
      <c r="AC18" s="23">
        <f t="shared" si="5"/>
        <v>11</v>
      </c>
      <c r="AD18" s="22">
        <f t="shared" si="10"/>
        <v>11</v>
      </c>
      <c r="AE18" s="23">
        <f t="shared" si="6"/>
        <v>9</v>
      </c>
      <c r="AF18" s="22">
        <f t="shared" si="10"/>
        <v>11</v>
      </c>
      <c r="AG18" s="23">
        <f t="shared" si="7"/>
        <v>4</v>
      </c>
      <c r="AH18" s="22">
        <f t="shared" si="8"/>
        <v>11</v>
      </c>
      <c r="AI18" s="23">
        <f t="shared" si="9"/>
        <v>4</v>
      </c>
    </row>
    <row r="19" spans="2:35" ht="15.75" thickBot="1">
      <c r="B19" s="84" t="s">
        <v>29</v>
      </c>
      <c r="C19" s="112" t="str">
        <f>IF(C10&gt;"",C10,"")</f>
        <v>Mika Rauvola</v>
      </c>
      <c r="D19" s="108">
        <f>IF(C11&gt;"",C11,"")</f>
      </c>
      <c r="E19" s="10"/>
      <c r="F19" s="42"/>
      <c r="G19" s="350"/>
      <c r="H19" s="351"/>
      <c r="I19" s="350"/>
      <c r="J19" s="351"/>
      <c r="K19" s="350"/>
      <c r="L19" s="351"/>
      <c r="M19" s="350"/>
      <c r="N19" s="351"/>
      <c r="O19" s="350"/>
      <c r="P19" s="351"/>
      <c r="Q19" s="245">
        <f t="shared" si="0"/>
      </c>
      <c r="R19" s="246">
        <f t="shared" si="1"/>
      </c>
      <c r="S19" s="85"/>
      <c r="T19" s="86"/>
      <c r="U19" s="79">
        <f t="shared" si="2"/>
        <v>0</v>
      </c>
      <c r="V19" s="16">
        <f t="shared" si="2"/>
        <v>0</v>
      </c>
      <c r="W19" s="17">
        <f t="shared" si="3"/>
        <v>0</v>
      </c>
      <c r="Z19" s="24">
        <f t="shared" si="10"/>
        <v>0</v>
      </c>
      <c r="AA19" s="25">
        <f t="shared" si="4"/>
        <v>0</v>
      </c>
      <c r="AB19" s="24">
        <f t="shared" si="10"/>
        <v>0</v>
      </c>
      <c r="AC19" s="25">
        <f t="shared" si="5"/>
        <v>0</v>
      </c>
      <c r="AD19" s="24">
        <f t="shared" si="10"/>
        <v>0</v>
      </c>
      <c r="AE19" s="25">
        <f t="shared" si="6"/>
        <v>0</v>
      </c>
      <c r="AF19" s="24">
        <f t="shared" si="10"/>
        <v>0</v>
      </c>
      <c r="AG19" s="25">
        <f t="shared" si="7"/>
        <v>0</v>
      </c>
      <c r="AH19" s="24">
        <f t="shared" si="8"/>
        <v>0</v>
      </c>
      <c r="AI19" s="25">
        <f t="shared" si="9"/>
        <v>0</v>
      </c>
    </row>
    <row r="21" ht="15.75" thickBot="1"/>
    <row r="22" spans="2:20" ht="15.75">
      <c r="B22" s="115"/>
      <c r="C22" s="234" t="str">
        <f>$C$5</f>
        <v>TOP-12 </v>
      </c>
      <c r="D22" s="53"/>
      <c r="E22" s="53"/>
      <c r="F22" s="53"/>
      <c r="G22" s="54"/>
      <c r="H22" s="53"/>
      <c r="I22" s="55"/>
      <c r="J22" s="55"/>
      <c r="K22" s="402"/>
      <c r="L22" s="403"/>
      <c r="M22" s="403"/>
      <c r="N22" s="404"/>
      <c r="O22" s="57" t="s">
        <v>0</v>
      </c>
      <c r="P22" s="58"/>
      <c r="Q22" s="405" t="s">
        <v>44</v>
      </c>
      <c r="R22" s="406"/>
      <c r="S22" s="406"/>
      <c r="T22" s="407"/>
    </row>
    <row r="23" spans="2:20" ht="16.5" thickBot="1">
      <c r="B23" s="116"/>
      <c r="C23" s="235" t="str">
        <f>$C$6</f>
        <v>SPTL</v>
      </c>
      <c r="D23" s="128" t="s">
        <v>1</v>
      </c>
      <c r="E23" s="352"/>
      <c r="F23" s="353"/>
      <c r="G23" s="354"/>
      <c r="H23" s="355" t="s">
        <v>2</v>
      </c>
      <c r="I23" s="356"/>
      <c r="J23" s="356"/>
      <c r="K23" s="357">
        <f>$K$6</f>
        <v>40139</v>
      </c>
      <c r="L23" s="357"/>
      <c r="M23" s="357"/>
      <c r="N23" s="358"/>
      <c r="O23" s="129" t="s">
        <v>3</v>
      </c>
      <c r="P23" s="130"/>
      <c r="Q23" s="359" t="str">
        <f>$Q$6</f>
        <v>12.00</v>
      </c>
      <c r="R23" s="360"/>
      <c r="S23" s="360"/>
      <c r="T23" s="361"/>
    </row>
    <row r="24" spans="2:23" ht="15">
      <c r="B24" s="63"/>
      <c r="C24" s="208" t="s">
        <v>4</v>
      </c>
      <c r="D24" s="211" t="s">
        <v>5</v>
      </c>
      <c r="E24" s="377" t="s">
        <v>6</v>
      </c>
      <c r="F24" s="363"/>
      <c r="G24" s="364" t="s">
        <v>7</v>
      </c>
      <c r="H24" s="365"/>
      <c r="I24" s="366" t="s">
        <v>8</v>
      </c>
      <c r="J24" s="363"/>
      <c r="K24" s="364" t="s">
        <v>9</v>
      </c>
      <c r="L24" s="365"/>
      <c r="M24" s="362"/>
      <c r="N24" s="401"/>
      <c r="O24" s="64" t="s">
        <v>10</v>
      </c>
      <c r="P24" s="65" t="s">
        <v>11</v>
      </c>
      <c r="Q24" s="377" t="s">
        <v>12</v>
      </c>
      <c r="R24" s="378"/>
      <c r="S24" s="400" t="s">
        <v>13</v>
      </c>
      <c r="T24" s="401"/>
      <c r="U24" s="373" t="s">
        <v>14</v>
      </c>
      <c r="V24" s="374"/>
      <c r="W24" s="1" t="s">
        <v>15</v>
      </c>
    </row>
    <row r="25" spans="1:23" ht="15">
      <c r="A25" s="51">
        <f>S25</f>
        <v>1</v>
      </c>
      <c r="B25" s="68" t="s">
        <v>6</v>
      </c>
      <c r="C25" s="264" t="s">
        <v>75</v>
      </c>
      <c r="D25" s="265" t="s">
        <v>76</v>
      </c>
      <c r="E25" s="156"/>
      <c r="F25" s="146"/>
      <c r="G25" s="159">
        <f>+Q35</f>
        <v>3</v>
      </c>
      <c r="H25" s="147">
        <f>+R35</f>
        <v>1</v>
      </c>
      <c r="I25" s="163">
        <f>Q31</f>
        <v>3</v>
      </c>
      <c r="J25" s="107">
        <f>R31</f>
        <v>1</v>
      </c>
      <c r="K25" s="159">
        <f>Q33</f>
        <v>3</v>
      </c>
      <c r="L25" s="147">
        <f>R33</f>
        <v>0</v>
      </c>
      <c r="M25" s="107"/>
      <c r="N25" s="148"/>
      <c r="O25" s="237">
        <f>IF(SUM(E25:N25)=0,"",COUNTIF(F25:F28,"3"))</f>
        <v>3</v>
      </c>
      <c r="P25" s="238">
        <f>IF(SUM(F25:O25)=0,"",COUNTIF(E25:E28,"3"))</f>
        <v>0</v>
      </c>
      <c r="Q25" s="2">
        <f>IF(SUM(E25:N25)=0,"",SUM(F25:F28))</f>
        <v>9</v>
      </c>
      <c r="R25" s="3">
        <f>IF(SUM(E25:N25)=0,"",SUM(E25:E28))</f>
        <v>2</v>
      </c>
      <c r="S25" s="375">
        <v>1</v>
      </c>
      <c r="T25" s="376"/>
      <c r="U25" s="4">
        <f>+U31+U33+U35</f>
        <v>113</v>
      </c>
      <c r="V25" s="4">
        <f>+V31+V33+V35</f>
        <v>76</v>
      </c>
      <c r="W25" s="5">
        <f>+U25-V25</f>
        <v>37</v>
      </c>
    </row>
    <row r="26" spans="1:23" ht="15">
      <c r="A26" s="51">
        <f>S26</f>
        <v>4</v>
      </c>
      <c r="B26" s="69" t="s">
        <v>7</v>
      </c>
      <c r="C26" s="264" t="s">
        <v>71</v>
      </c>
      <c r="D26" s="342" t="s">
        <v>72</v>
      </c>
      <c r="E26" s="157">
        <f>+R35</f>
        <v>1</v>
      </c>
      <c r="F26" s="106">
        <f>+Q35</f>
        <v>3</v>
      </c>
      <c r="G26" s="160"/>
      <c r="H26" s="149"/>
      <c r="I26" s="164">
        <f>Q34</f>
        <v>1</v>
      </c>
      <c r="J26" s="106">
        <f>R34</f>
        <v>3</v>
      </c>
      <c r="K26" s="161">
        <f>Q32</f>
        <v>2</v>
      </c>
      <c r="L26" s="150">
        <f>R32</f>
        <v>3</v>
      </c>
      <c r="M26" s="106"/>
      <c r="N26" s="151"/>
      <c r="O26" s="237">
        <f>IF(SUM(E26:N26)=0,"",COUNTIF(H25:H28,"3"))</f>
        <v>0</v>
      </c>
      <c r="P26" s="238">
        <f>IF(SUM(F26:O26)=0,"",COUNTIF(G25:G28,"3"))</f>
        <v>3</v>
      </c>
      <c r="Q26" s="2">
        <f>IF(SUM(E26:N26)=0,"",SUM(H25:H28))</f>
        <v>4</v>
      </c>
      <c r="R26" s="3">
        <f>IF(SUM(E26:N26)=0,"",SUM(G25:G28))</f>
        <v>9</v>
      </c>
      <c r="S26" s="375">
        <v>4</v>
      </c>
      <c r="T26" s="376"/>
      <c r="U26" s="4">
        <f>+U32+U34+V35</f>
        <v>107</v>
      </c>
      <c r="V26" s="4">
        <f>+V32+V34+U35</f>
        <v>121</v>
      </c>
      <c r="W26" s="5">
        <f>+U26-V26</f>
        <v>-14</v>
      </c>
    </row>
    <row r="27" spans="1:23" ht="15">
      <c r="A27" s="51">
        <f>S27</f>
        <v>2</v>
      </c>
      <c r="B27" s="69" t="s">
        <v>8</v>
      </c>
      <c r="C27" s="264" t="s">
        <v>84</v>
      </c>
      <c r="D27" s="342" t="s">
        <v>85</v>
      </c>
      <c r="E27" s="157">
        <f>+R31</f>
        <v>1</v>
      </c>
      <c r="F27" s="106">
        <f>+Q31</f>
        <v>3</v>
      </c>
      <c r="G27" s="161">
        <f>R34</f>
        <v>3</v>
      </c>
      <c r="H27" s="150">
        <f>Q34</f>
        <v>1</v>
      </c>
      <c r="I27" s="165"/>
      <c r="J27" s="152"/>
      <c r="K27" s="161">
        <f>Q36</f>
        <v>3</v>
      </c>
      <c r="L27" s="150">
        <f>R36</f>
        <v>2</v>
      </c>
      <c r="M27" s="106"/>
      <c r="N27" s="151"/>
      <c r="O27" s="237">
        <f>IF(SUM(E27:N27)=0,"",COUNTIF(J25:J28,"3"))</f>
        <v>2</v>
      </c>
      <c r="P27" s="238">
        <f>IF(SUM(F27:O27)=0,"",COUNTIF(I25:I28,"3"))</f>
        <v>1</v>
      </c>
      <c r="Q27" s="2">
        <f>IF(SUM(E27:N27)=0,"",SUM(J25:J28))</f>
        <v>7</v>
      </c>
      <c r="R27" s="3">
        <f>IF(SUM(E27:N27)=0,"",SUM(I25:I28))</f>
        <v>6</v>
      </c>
      <c r="S27" s="375">
        <v>2</v>
      </c>
      <c r="T27" s="376"/>
      <c r="U27" s="4">
        <f>+V31+V34+U36</f>
        <v>121</v>
      </c>
      <c r="V27" s="4">
        <f>+U31+U34+V36</f>
        <v>124</v>
      </c>
      <c r="W27" s="5">
        <f>+U27-V27</f>
        <v>-3</v>
      </c>
    </row>
    <row r="28" spans="1:23" ht="15.75" thickBot="1">
      <c r="A28" s="51">
        <f>S28</f>
        <v>3</v>
      </c>
      <c r="B28" s="70" t="s">
        <v>9</v>
      </c>
      <c r="C28" s="264" t="s">
        <v>88</v>
      </c>
      <c r="D28" s="265" t="s">
        <v>74</v>
      </c>
      <c r="E28" s="158">
        <f>R33</f>
        <v>0</v>
      </c>
      <c r="F28" s="108">
        <f>Q33</f>
        <v>3</v>
      </c>
      <c r="G28" s="162">
        <f>R32</f>
        <v>3</v>
      </c>
      <c r="H28" s="153">
        <f>Q32</f>
        <v>2</v>
      </c>
      <c r="I28" s="166">
        <f>R36</f>
        <v>2</v>
      </c>
      <c r="J28" s="108">
        <f>Q36</f>
        <v>3</v>
      </c>
      <c r="K28" s="167"/>
      <c r="L28" s="154"/>
      <c r="M28" s="108"/>
      <c r="N28" s="155"/>
      <c r="O28" s="239">
        <f>IF(SUM(E28:N28)=0,"",COUNTIF(L25:L28,"3"))</f>
        <v>1</v>
      </c>
      <c r="P28" s="240">
        <f>IF(SUM(F28:O28)=0,"",COUNTIF(K25:K28,"3"))</f>
        <v>2</v>
      </c>
      <c r="Q28" s="71">
        <f>IF(SUM(E28:N29)=0,"",SUM(L25:L28))</f>
        <v>5</v>
      </c>
      <c r="R28" s="72">
        <f>IF(SUM(E28:N28)=0,"",SUM(K25:K28))</f>
        <v>8</v>
      </c>
      <c r="S28" s="379">
        <v>3</v>
      </c>
      <c r="T28" s="380"/>
      <c r="U28" s="4">
        <f>+V32+V33+V36</f>
        <v>109</v>
      </c>
      <c r="V28" s="4">
        <f>+U32+U33+U36</f>
        <v>129</v>
      </c>
      <c r="W28" s="5">
        <f>+U28-V28</f>
        <v>-20</v>
      </c>
    </row>
    <row r="29" spans="2:25" ht="15">
      <c r="B29" s="76"/>
      <c r="C29" s="97" t="s">
        <v>70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62"/>
      <c r="T29" s="131"/>
      <c r="U29" s="6"/>
      <c r="V29" s="7" t="s">
        <v>16</v>
      </c>
      <c r="W29" s="8">
        <f>SUM(W25:W28)</f>
        <v>0</v>
      </c>
      <c r="X29" s="7" t="str">
        <f>IF(W29=0,"OK","Virhe")</f>
        <v>OK</v>
      </c>
      <c r="Y29" s="9"/>
    </row>
    <row r="30" spans="2:23" ht="15.75" thickBot="1">
      <c r="B30" s="76"/>
      <c r="C30" s="96" t="s">
        <v>17</v>
      </c>
      <c r="D30" s="10"/>
      <c r="E30" s="10"/>
      <c r="F30" s="11"/>
      <c r="G30" s="381" t="s">
        <v>18</v>
      </c>
      <c r="H30" s="370"/>
      <c r="I30" s="369" t="s">
        <v>19</v>
      </c>
      <c r="J30" s="370"/>
      <c r="K30" s="369" t="s">
        <v>20</v>
      </c>
      <c r="L30" s="370"/>
      <c r="M30" s="369" t="s">
        <v>21</v>
      </c>
      <c r="N30" s="370"/>
      <c r="O30" s="369" t="s">
        <v>22</v>
      </c>
      <c r="P30" s="370"/>
      <c r="Q30" s="371" t="s">
        <v>23</v>
      </c>
      <c r="R30" s="372"/>
      <c r="S30" s="21"/>
      <c r="T30" s="81"/>
      <c r="U30" s="78" t="s">
        <v>14</v>
      </c>
      <c r="V30" s="12"/>
      <c r="W30" s="1" t="s">
        <v>15</v>
      </c>
    </row>
    <row r="31" spans="2:35" ht="15">
      <c r="B31" s="77" t="s">
        <v>24</v>
      </c>
      <c r="C31" s="110" t="str">
        <f>IF(C25&gt;"",C25,"")</f>
        <v>Manu Karjalainen</v>
      </c>
      <c r="D31" s="105" t="str">
        <f>IF(C27&gt;"",C27,"")</f>
        <v>Matti Lappalainen</v>
      </c>
      <c r="E31" s="13"/>
      <c r="F31" s="14"/>
      <c r="G31" s="345">
        <v>6</v>
      </c>
      <c r="H31" s="346"/>
      <c r="I31" s="345">
        <v>-10</v>
      </c>
      <c r="J31" s="346"/>
      <c r="K31" s="345">
        <v>8</v>
      </c>
      <c r="L31" s="346"/>
      <c r="M31" s="345">
        <v>3</v>
      </c>
      <c r="N31" s="346"/>
      <c r="O31" s="367"/>
      <c r="P31" s="343"/>
      <c r="Q31" s="247">
        <f aca="true" t="shared" si="11" ref="Q31:Q36">IF(COUNT(G31:O31)=0,"",COUNTIF(G31:O31,"&gt;=0"))</f>
        <v>3</v>
      </c>
      <c r="R31" s="248">
        <f aca="true" t="shared" si="12" ref="R31:R36">IF(COUNT(G31:O31)=0,"",(IF(LEFT(G31,1)="-",1,0)+IF(LEFT(I31,1)="-",1,0)+IF(LEFT(K31,1)="-",1,0)+IF(LEFT(M31,1)="-",1,0)+IF(LEFT(O31,1)="-",1,0)))</f>
        <v>1</v>
      </c>
      <c r="S31" s="15"/>
      <c r="T31" s="82"/>
      <c r="U31" s="79">
        <f aca="true" t="shared" si="13" ref="U31:V36">+Z31+AB31+AD31+AF31+AH31</f>
        <v>43</v>
      </c>
      <c r="V31" s="16">
        <f t="shared" si="13"/>
        <v>29</v>
      </c>
      <c r="W31" s="17">
        <f aca="true" t="shared" si="14" ref="W31:W36">+U31-V31</f>
        <v>14</v>
      </c>
      <c r="Z31" s="18">
        <f>IF(G31="",0,IF(LEFT(G31,1)="-",ABS(G31),(IF(G31&gt;9,G31+2,11))))</f>
        <v>11</v>
      </c>
      <c r="AA31" s="19">
        <f aca="true" t="shared" si="15" ref="AA31:AA36">IF(G31="",0,IF(LEFT(G31,1)="-",(IF(ABS(G31)&gt;9,(ABS(G31)+2),11)),G31))</f>
        <v>6</v>
      </c>
      <c r="AB31" s="18">
        <f>IF(I31="",0,IF(LEFT(I31,1)="-",ABS(I31),(IF(I31&gt;9,I31+2,11))))</f>
        <v>10</v>
      </c>
      <c r="AC31" s="19">
        <f aca="true" t="shared" si="16" ref="AC31:AC36">IF(I31="",0,IF(LEFT(I31,1)="-",(IF(ABS(I31)&gt;9,(ABS(I31)+2),11)),I31))</f>
        <v>12</v>
      </c>
      <c r="AD31" s="18">
        <f>IF(K31="",0,IF(LEFT(K31,1)="-",ABS(K31),(IF(K31&gt;9,K31+2,11))))</f>
        <v>11</v>
      </c>
      <c r="AE31" s="19">
        <f aca="true" t="shared" si="17" ref="AE31:AE36">IF(K31="",0,IF(LEFT(K31,1)="-",(IF(ABS(K31)&gt;9,(ABS(K31)+2),11)),K31))</f>
        <v>8</v>
      </c>
      <c r="AF31" s="18">
        <f>IF(M31="",0,IF(LEFT(M31,1)="-",ABS(M31),(IF(M31&gt;9,M31+2,11))))</f>
        <v>11</v>
      </c>
      <c r="AG31" s="19">
        <f aca="true" t="shared" si="18" ref="AG31:AG36">IF(M31="",0,IF(LEFT(M31,1)="-",(IF(ABS(M31)&gt;9,(ABS(M31)+2),11)),M31))</f>
        <v>3</v>
      </c>
      <c r="AH31" s="18">
        <f aca="true" t="shared" si="19" ref="AH31:AH36">IF(O31="",0,IF(LEFT(O31,1)="-",ABS(O31),(IF(O31&gt;9,O31+2,11))))</f>
        <v>0</v>
      </c>
      <c r="AI31" s="19">
        <f aca="true" t="shared" si="20" ref="AI31:AI36">IF(O31="",0,IF(LEFT(O31,1)="-",(IF(ABS(O31)&gt;9,(ABS(O31)+2),11)),O31))</f>
        <v>0</v>
      </c>
    </row>
    <row r="32" spans="2:35" ht="15">
      <c r="B32" s="77" t="s">
        <v>25</v>
      </c>
      <c r="C32" s="110" t="str">
        <f>IF(C26&gt;"",C26,"")</f>
        <v>Pekka Ågren</v>
      </c>
      <c r="D32" s="106" t="str">
        <f>IF(C28&gt;"",C28,"")</f>
        <v>Marko Holopainen</v>
      </c>
      <c r="E32" s="20"/>
      <c r="F32" s="14"/>
      <c r="G32" s="384">
        <v>7</v>
      </c>
      <c r="H32" s="385"/>
      <c r="I32" s="384">
        <v>3</v>
      </c>
      <c r="J32" s="385"/>
      <c r="K32" s="384">
        <v>-7</v>
      </c>
      <c r="L32" s="385"/>
      <c r="M32" s="384">
        <v>-7</v>
      </c>
      <c r="N32" s="385"/>
      <c r="O32" s="384">
        <v>-9</v>
      </c>
      <c r="P32" s="344"/>
      <c r="Q32" s="249">
        <f t="shared" si="11"/>
        <v>2</v>
      </c>
      <c r="R32" s="250">
        <f t="shared" si="12"/>
        <v>3</v>
      </c>
      <c r="S32" s="21"/>
      <c r="T32" s="83"/>
      <c r="U32" s="79">
        <f t="shared" si="13"/>
        <v>45</v>
      </c>
      <c r="V32" s="16">
        <f t="shared" si="13"/>
        <v>43</v>
      </c>
      <c r="W32" s="17">
        <f t="shared" si="14"/>
        <v>2</v>
      </c>
      <c r="Z32" s="22">
        <f>IF(G32="",0,IF(LEFT(G32,1)="-",ABS(G32),(IF(G32&gt;9,G32+2,11))))</f>
        <v>11</v>
      </c>
      <c r="AA32" s="23">
        <f t="shared" si="15"/>
        <v>7</v>
      </c>
      <c r="AB32" s="22">
        <f>IF(I32="",0,IF(LEFT(I32,1)="-",ABS(I32),(IF(I32&gt;9,I32+2,11))))</f>
        <v>11</v>
      </c>
      <c r="AC32" s="23">
        <f t="shared" si="16"/>
        <v>3</v>
      </c>
      <c r="AD32" s="22">
        <f>IF(K32="",0,IF(LEFT(K32,1)="-",ABS(K32),(IF(K32&gt;9,K32+2,11))))</f>
        <v>7</v>
      </c>
      <c r="AE32" s="23">
        <f t="shared" si="17"/>
        <v>11</v>
      </c>
      <c r="AF32" s="22">
        <f>IF(M32="",0,IF(LEFT(M32,1)="-",ABS(M32),(IF(M32&gt;9,M32+2,11))))</f>
        <v>7</v>
      </c>
      <c r="AG32" s="23">
        <f t="shared" si="18"/>
        <v>11</v>
      </c>
      <c r="AH32" s="22">
        <f t="shared" si="19"/>
        <v>9</v>
      </c>
      <c r="AI32" s="23">
        <f t="shared" si="20"/>
        <v>11</v>
      </c>
    </row>
    <row r="33" spans="2:35" ht="15">
      <c r="B33" s="77" t="s">
        <v>26</v>
      </c>
      <c r="C33" s="111" t="str">
        <f>IF(C25&gt;"",C25,"")</f>
        <v>Manu Karjalainen</v>
      </c>
      <c r="D33" s="107" t="str">
        <f>IF(C28&gt;"",C28,"")</f>
        <v>Marko Holopainen</v>
      </c>
      <c r="E33" s="20"/>
      <c r="F33" s="95"/>
      <c r="G33" s="384">
        <v>4</v>
      </c>
      <c r="H33" s="385"/>
      <c r="I33" s="384">
        <v>6</v>
      </c>
      <c r="J33" s="385"/>
      <c r="K33" s="384">
        <v>8</v>
      </c>
      <c r="L33" s="385"/>
      <c r="M33" s="384"/>
      <c r="N33" s="385"/>
      <c r="O33" s="384"/>
      <c r="P33" s="344"/>
      <c r="Q33" s="249">
        <f t="shared" si="11"/>
        <v>3</v>
      </c>
      <c r="R33" s="250">
        <f t="shared" si="12"/>
        <v>0</v>
      </c>
      <c r="S33" s="21"/>
      <c r="T33" s="83"/>
      <c r="U33" s="79">
        <f t="shared" si="13"/>
        <v>33</v>
      </c>
      <c r="V33" s="16">
        <f t="shared" si="13"/>
        <v>18</v>
      </c>
      <c r="W33" s="17">
        <f t="shared" si="14"/>
        <v>15</v>
      </c>
      <c r="Z33" s="22">
        <f aca="true" t="shared" si="21" ref="Z33:AF36">IF(G33="",0,IF(LEFT(G33,1)="-",ABS(G33),(IF(G33&gt;9,G33+2,11))))</f>
        <v>11</v>
      </c>
      <c r="AA33" s="23">
        <f t="shared" si="15"/>
        <v>4</v>
      </c>
      <c r="AB33" s="22">
        <f t="shared" si="21"/>
        <v>11</v>
      </c>
      <c r="AC33" s="23">
        <f t="shared" si="16"/>
        <v>6</v>
      </c>
      <c r="AD33" s="22">
        <f t="shared" si="21"/>
        <v>11</v>
      </c>
      <c r="AE33" s="23">
        <f t="shared" si="17"/>
        <v>8</v>
      </c>
      <c r="AF33" s="22">
        <f t="shared" si="21"/>
        <v>0</v>
      </c>
      <c r="AG33" s="23">
        <f t="shared" si="18"/>
        <v>0</v>
      </c>
      <c r="AH33" s="22">
        <f t="shared" si="19"/>
        <v>0</v>
      </c>
      <c r="AI33" s="23">
        <f t="shared" si="20"/>
        <v>0</v>
      </c>
    </row>
    <row r="34" spans="2:35" ht="15">
      <c r="B34" s="77" t="s">
        <v>27</v>
      </c>
      <c r="C34" s="110" t="str">
        <f>IF(C26&gt;"",C26,"")</f>
        <v>Pekka Ågren</v>
      </c>
      <c r="D34" s="106" t="str">
        <f>IF(C27&gt;"",C27,"")</f>
        <v>Matti Lappalainen</v>
      </c>
      <c r="E34" s="13"/>
      <c r="F34" s="14"/>
      <c r="G34" s="345">
        <v>-4</v>
      </c>
      <c r="H34" s="346"/>
      <c r="I34" s="345">
        <v>-9</v>
      </c>
      <c r="J34" s="346"/>
      <c r="K34" s="345">
        <v>8</v>
      </c>
      <c r="L34" s="346"/>
      <c r="M34" s="345">
        <v>-9</v>
      </c>
      <c r="N34" s="346"/>
      <c r="O34" s="345"/>
      <c r="P34" s="343"/>
      <c r="Q34" s="249">
        <f t="shared" si="11"/>
        <v>1</v>
      </c>
      <c r="R34" s="250">
        <f t="shared" si="12"/>
        <v>3</v>
      </c>
      <c r="S34" s="21"/>
      <c r="T34" s="83"/>
      <c r="U34" s="79">
        <f t="shared" si="13"/>
        <v>33</v>
      </c>
      <c r="V34" s="16">
        <f t="shared" si="13"/>
        <v>41</v>
      </c>
      <c r="W34" s="17">
        <f t="shared" si="14"/>
        <v>-8</v>
      </c>
      <c r="Z34" s="22">
        <f t="shared" si="21"/>
        <v>4</v>
      </c>
      <c r="AA34" s="23">
        <f t="shared" si="15"/>
        <v>11</v>
      </c>
      <c r="AB34" s="22">
        <f t="shared" si="21"/>
        <v>9</v>
      </c>
      <c r="AC34" s="23">
        <f t="shared" si="16"/>
        <v>11</v>
      </c>
      <c r="AD34" s="22">
        <f t="shared" si="21"/>
        <v>11</v>
      </c>
      <c r="AE34" s="23">
        <f t="shared" si="17"/>
        <v>8</v>
      </c>
      <c r="AF34" s="22">
        <f t="shared" si="21"/>
        <v>9</v>
      </c>
      <c r="AG34" s="23">
        <f t="shared" si="18"/>
        <v>11</v>
      </c>
      <c r="AH34" s="22">
        <f t="shared" si="19"/>
        <v>0</v>
      </c>
      <c r="AI34" s="23">
        <f t="shared" si="20"/>
        <v>0</v>
      </c>
    </row>
    <row r="35" spans="2:35" ht="15">
      <c r="B35" s="77" t="s">
        <v>28</v>
      </c>
      <c r="C35" s="110" t="str">
        <f>IF(C25&gt;"",C25,"")</f>
        <v>Manu Karjalainen</v>
      </c>
      <c r="D35" s="106" t="str">
        <f>IF(C26&gt;"",C26,"")</f>
        <v>Pekka Ågren</v>
      </c>
      <c r="E35" s="20"/>
      <c r="F35" s="14"/>
      <c r="G35" s="384">
        <v>7</v>
      </c>
      <c r="H35" s="385"/>
      <c r="I35" s="384">
        <v>-4</v>
      </c>
      <c r="J35" s="385"/>
      <c r="K35" s="386">
        <v>3</v>
      </c>
      <c r="L35" s="385"/>
      <c r="M35" s="384">
        <v>8</v>
      </c>
      <c r="N35" s="385"/>
      <c r="O35" s="384"/>
      <c r="P35" s="344"/>
      <c r="Q35" s="249">
        <f t="shared" si="11"/>
        <v>3</v>
      </c>
      <c r="R35" s="250">
        <f t="shared" si="12"/>
        <v>1</v>
      </c>
      <c r="S35" s="21"/>
      <c r="T35" s="83"/>
      <c r="U35" s="79">
        <f t="shared" si="13"/>
        <v>37</v>
      </c>
      <c r="V35" s="16">
        <f t="shared" si="13"/>
        <v>29</v>
      </c>
      <c r="W35" s="17">
        <f t="shared" si="14"/>
        <v>8</v>
      </c>
      <c r="Z35" s="22">
        <f t="shared" si="21"/>
        <v>11</v>
      </c>
      <c r="AA35" s="23">
        <f t="shared" si="15"/>
        <v>7</v>
      </c>
      <c r="AB35" s="22">
        <f t="shared" si="21"/>
        <v>4</v>
      </c>
      <c r="AC35" s="23">
        <f t="shared" si="16"/>
        <v>11</v>
      </c>
      <c r="AD35" s="22">
        <f t="shared" si="21"/>
        <v>11</v>
      </c>
      <c r="AE35" s="23">
        <f t="shared" si="17"/>
        <v>3</v>
      </c>
      <c r="AF35" s="22">
        <f t="shared" si="21"/>
        <v>11</v>
      </c>
      <c r="AG35" s="23">
        <f t="shared" si="18"/>
        <v>8</v>
      </c>
      <c r="AH35" s="22">
        <f t="shared" si="19"/>
        <v>0</v>
      </c>
      <c r="AI35" s="23">
        <f t="shared" si="20"/>
        <v>0</v>
      </c>
    </row>
    <row r="36" spans="2:35" ht="15.75" thickBot="1">
      <c r="B36" s="84" t="s">
        <v>29</v>
      </c>
      <c r="C36" s="112" t="str">
        <f>IF(C27&gt;"",C27,"")</f>
        <v>Matti Lappalainen</v>
      </c>
      <c r="D36" s="108" t="str">
        <f>IF(C28&gt;"",C28,"")</f>
        <v>Marko Holopainen</v>
      </c>
      <c r="E36" s="10"/>
      <c r="F36" s="42"/>
      <c r="G36" s="350">
        <v>7</v>
      </c>
      <c r="H36" s="351"/>
      <c r="I36" s="350">
        <v>-8</v>
      </c>
      <c r="J36" s="351"/>
      <c r="K36" s="350">
        <v>-8</v>
      </c>
      <c r="L36" s="351"/>
      <c r="M36" s="350">
        <v>11</v>
      </c>
      <c r="N36" s="351"/>
      <c r="O36" s="350">
        <v>8</v>
      </c>
      <c r="P36" s="347"/>
      <c r="Q36" s="251">
        <f t="shared" si="11"/>
        <v>3</v>
      </c>
      <c r="R36" s="252">
        <f t="shared" si="12"/>
        <v>2</v>
      </c>
      <c r="S36" s="85"/>
      <c r="T36" s="86"/>
      <c r="U36" s="79">
        <f t="shared" si="13"/>
        <v>51</v>
      </c>
      <c r="V36" s="16">
        <f t="shared" si="13"/>
        <v>48</v>
      </c>
      <c r="W36" s="17">
        <f t="shared" si="14"/>
        <v>3</v>
      </c>
      <c r="Z36" s="24">
        <f t="shared" si="21"/>
        <v>11</v>
      </c>
      <c r="AA36" s="25">
        <f t="shared" si="15"/>
        <v>7</v>
      </c>
      <c r="AB36" s="24">
        <f t="shared" si="21"/>
        <v>8</v>
      </c>
      <c r="AC36" s="25">
        <f t="shared" si="16"/>
        <v>11</v>
      </c>
      <c r="AD36" s="24">
        <f t="shared" si="21"/>
        <v>8</v>
      </c>
      <c r="AE36" s="25">
        <f t="shared" si="17"/>
        <v>11</v>
      </c>
      <c r="AF36" s="24">
        <f t="shared" si="21"/>
        <v>13</v>
      </c>
      <c r="AG36" s="25">
        <f t="shared" si="18"/>
        <v>11</v>
      </c>
      <c r="AH36" s="24">
        <f t="shared" si="19"/>
        <v>11</v>
      </c>
      <c r="AI36" s="25">
        <f t="shared" si="20"/>
        <v>8</v>
      </c>
    </row>
    <row r="42" ht="15.75" thickBot="1"/>
    <row r="43" spans="2:20" ht="15.75">
      <c r="B43" s="115"/>
      <c r="C43" s="234" t="str">
        <f>$C$5</f>
        <v>TOP-12 </v>
      </c>
      <c r="D43" s="53"/>
      <c r="E43" s="53"/>
      <c r="F43" s="53"/>
      <c r="G43" s="54"/>
      <c r="H43" s="53"/>
      <c r="I43" s="55"/>
      <c r="J43" s="55"/>
      <c r="K43" s="402"/>
      <c r="L43" s="403"/>
      <c r="M43" s="403"/>
      <c r="N43" s="404"/>
      <c r="O43" s="57" t="s">
        <v>0</v>
      </c>
      <c r="P43" s="58"/>
      <c r="Q43" s="405" t="s">
        <v>45</v>
      </c>
      <c r="R43" s="406"/>
      <c r="S43" s="406"/>
      <c r="T43" s="407"/>
    </row>
    <row r="44" spans="2:20" ht="16.5" thickBot="1">
      <c r="B44" s="116"/>
      <c r="C44" s="235" t="str">
        <f>$C$6</f>
        <v>SPTL</v>
      </c>
      <c r="D44" s="128" t="s">
        <v>1</v>
      </c>
      <c r="E44" s="388"/>
      <c r="F44" s="389"/>
      <c r="G44" s="390"/>
      <c r="H44" s="410" t="s">
        <v>2</v>
      </c>
      <c r="I44" s="356"/>
      <c r="J44" s="356"/>
      <c r="K44" s="357">
        <f>$K$6</f>
        <v>40139</v>
      </c>
      <c r="L44" s="357"/>
      <c r="M44" s="357"/>
      <c r="N44" s="358"/>
      <c r="O44" s="129" t="s">
        <v>3</v>
      </c>
      <c r="P44" s="130"/>
      <c r="Q44" s="411" t="str">
        <f>$Q$6</f>
        <v>12.00</v>
      </c>
      <c r="R44" s="412"/>
      <c r="S44" s="412"/>
      <c r="T44" s="413"/>
    </row>
    <row r="45" spans="2:23" ht="15">
      <c r="B45" s="63"/>
      <c r="C45" s="210" t="s">
        <v>4</v>
      </c>
      <c r="D45" s="209" t="s">
        <v>5</v>
      </c>
      <c r="E45" s="377" t="s">
        <v>6</v>
      </c>
      <c r="F45" s="363"/>
      <c r="G45" s="364" t="s">
        <v>7</v>
      </c>
      <c r="H45" s="365"/>
      <c r="I45" s="366" t="s">
        <v>8</v>
      </c>
      <c r="J45" s="363"/>
      <c r="K45" s="364" t="s">
        <v>9</v>
      </c>
      <c r="L45" s="365"/>
      <c r="M45" s="362"/>
      <c r="N45" s="401"/>
      <c r="O45" s="64" t="s">
        <v>10</v>
      </c>
      <c r="P45" s="65" t="s">
        <v>11</v>
      </c>
      <c r="Q45" s="66" t="s">
        <v>12</v>
      </c>
      <c r="R45" s="67"/>
      <c r="S45" s="400" t="s">
        <v>13</v>
      </c>
      <c r="T45" s="401"/>
      <c r="U45" s="373" t="s">
        <v>14</v>
      </c>
      <c r="V45" s="374"/>
      <c r="W45" s="1" t="s">
        <v>15</v>
      </c>
    </row>
    <row r="46" spans="1:23" ht="15">
      <c r="A46" s="51">
        <f>S46</f>
        <v>1</v>
      </c>
      <c r="B46" s="68" t="s">
        <v>6</v>
      </c>
      <c r="C46" s="264" t="s">
        <v>80</v>
      </c>
      <c r="D46" s="265" t="s">
        <v>81</v>
      </c>
      <c r="E46" s="87"/>
      <c r="F46" s="99"/>
      <c r="G46" s="169">
        <f>+Q56</f>
        <v>3</v>
      </c>
      <c r="H46" s="170">
        <f>+R56</f>
        <v>0</v>
      </c>
      <c r="I46" s="171">
        <f>Q52</f>
        <v>3</v>
      </c>
      <c r="J46" s="171">
        <f>R52</f>
        <v>0</v>
      </c>
      <c r="K46" s="169">
        <f>Q54</f>
        <v>3</v>
      </c>
      <c r="L46" s="170">
        <f>R54</f>
        <v>0</v>
      </c>
      <c r="M46" s="171"/>
      <c r="N46" s="88"/>
      <c r="O46" s="237">
        <f>IF(SUM(E46:N46)=0,"",COUNTIF(F46:F49,"3"))</f>
        <v>3</v>
      </c>
      <c r="P46" s="238">
        <f>IF(SUM(F46:O46)=0,"",COUNTIF(E46:E49,"3"))</f>
        <v>0</v>
      </c>
      <c r="Q46" s="2">
        <f>IF(SUM(E46:N46)=0,"",SUM(F46:F49))</f>
        <v>9</v>
      </c>
      <c r="R46" s="3">
        <f>IF(SUM(E46:N46)=0,"",SUM(E46:E49))</f>
        <v>0</v>
      </c>
      <c r="S46" s="375">
        <v>1</v>
      </c>
      <c r="T46" s="376"/>
      <c r="U46" s="4">
        <f>+U52+U54+U56</f>
        <v>101</v>
      </c>
      <c r="V46" s="4">
        <f>+V52+V54+V56</f>
        <v>70</v>
      </c>
      <c r="W46" s="5">
        <f>+U46-V46</f>
        <v>31</v>
      </c>
    </row>
    <row r="47" spans="1:23" ht="15">
      <c r="A47" s="51">
        <f>S47</f>
        <v>2</v>
      </c>
      <c r="B47" s="69" t="s">
        <v>7</v>
      </c>
      <c r="C47" s="264" t="s">
        <v>82</v>
      </c>
      <c r="D47" s="265" t="s">
        <v>83</v>
      </c>
      <c r="E47" s="89">
        <f>+R56</f>
        <v>0</v>
      </c>
      <c r="F47" s="172">
        <f>+Q56</f>
        <v>3</v>
      </c>
      <c r="G47" s="173"/>
      <c r="H47" s="174"/>
      <c r="I47" s="172">
        <f>Q55</f>
        <v>3</v>
      </c>
      <c r="J47" s="172">
        <f>R55</f>
        <v>1</v>
      </c>
      <c r="K47" s="175">
        <f>Q53</f>
        <v>3</v>
      </c>
      <c r="L47" s="176">
        <f>R53</f>
        <v>1</v>
      </c>
      <c r="M47" s="172"/>
      <c r="N47" s="90"/>
      <c r="O47" s="237">
        <f>IF(SUM(E47:N47)=0,"",COUNTIF(H46:H49,"3"))</f>
        <v>2</v>
      </c>
      <c r="P47" s="238">
        <f>IF(SUM(F47:O47)=0,"",COUNTIF(G46:G49,"3"))</f>
        <v>1</v>
      </c>
      <c r="Q47" s="2">
        <f>IF(SUM(E47:N47)=0,"",SUM(H46:H49))</f>
        <v>6</v>
      </c>
      <c r="R47" s="3">
        <f>IF(SUM(E47:N47)=0,"",SUM(G46:G49))</f>
        <v>5</v>
      </c>
      <c r="S47" s="268">
        <v>2</v>
      </c>
      <c r="T47" s="269"/>
      <c r="U47" s="4">
        <f>+U53+U55+V56</f>
        <v>116</v>
      </c>
      <c r="V47" s="4">
        <f>+V53+V55+U56</f>
        <v>98</v>
      </c>
      <c r="W47" s="5">
        <f>+U47-V47</f>
        <v>18</v>
      </c>
    </row>
    <row r="48" spans="1:23" ht="15">
      <c r="A48" s="51">
        <f>S48</f>
        <v>3</v>
      </c>
      <c r="B48" s="69" t="s">
        <v>8</v>
      </c>
      <c r="C48" s="264" t="s">
        <v>86</v>
      </c>
      <c r="D48" s="342" t="s">
        <v>76</v>
      </c>
      <c r="E48" s="89">
        <f>+R52</f>
        <v>0</v>
      </c>
      <c r="F48" s="172">
        <f>+Q52</f>
        <v>3</v>
      </c>
      <c r="G48" s="175">
        <f>R55</f>
        <v>1</v>
      </c>
      <c r="H48" s="176">
        <f>Q55</f>
        <v>3</v>
      </c>
      <c r="I48" s="177"/>
      <c r="J48" s="177"/>
      <c r="K48" s="175">
        <f>Q57</f>
        <v>2</v>
      </c>
      <c r="L48" s="176">
        <f>R57</f>
        <v>3</v>
      </c>
      <c r="M48" s="172"/>
      <c r="N48" s="90"/>
      <c r="O48" s="237">
        <f>IF(SUM(E48:N48)=0,"",COUNTIF(J46:J49,"3"))</f>
        <v>0</v>
      </c>
      <c r="P48" s="238">
        <f>IF(SUM(F48:O48)=0,"",COUNTIF(I46:I49,"3"))</f>
        <v>3</v>
      </c>
      <c r="Q48" s="2">
        <f>IF(SUM(E48:N48)=0,"",SUM(J46:J49))</f>
        <v>3</v>
      </c>
      <c r="R48" s="3">
        <f>IF(SUM(E48:N48)=0,"",SUM(I46:I49))</f>
        <v>9</v>
      </c>
      <c r="S48" s="268">
        <v>3</v>
      </c>
      <c r="T48" s="269"/>
      <c r="U48" s="4">
        <f>+V52+V55+U57</f>
        <v>96</v>
      </c>
      <c r="V48" s="4">
        <f>+U52+U55+V57</f>
        <v>122</v>
      </c>
      <c r="W48" s="5">
        <f>+U48-V48</f>
        <v>-26</v>
      </c>
    </row>
    <row r="49" spans="1:23" ht="15.75" thickBot="1">
      <c r="A49" s="51">
        <f>S49</f>
        <v>4</v>
      </c>
      <c r="B49" s="70" t="s">
        <v>9</v>
      </c>
      <c r="C49" s="264" t="s">
        <v>79</v>
      </c>
      <c r="D49" s="342" t="s">
        <v>74</v>
      </c>
      <c r="E49" s="91">
        <f>R54</f>
        <v>0</v>
      </c>
      <c r="F49" s="178">
        <f>Q54</f>
        <v>3</v>
      </c>
      <c r="G49" s="179">
        <f>R53</f>
        <v>1</v>
      </c>
      <c r="H49" s="180">
        <f>Q53</f>
        <v>3</v>
      </c>
      <c r="I49" s="178">
        <f>R57</f>
        <v>3</v>
      </c>
      <c r="J49" s="178">
        <f>Q57</f>
        <v>2</v>
      </c>
      <c r="K49" s="181"/>
      <c r="L49" s="182"/>
      <c r="M49" s="178"/>
      <c r="N49" s="92"/>
      <c r="O49" s="239">
        <f>IF(SUM(E49:N49)=0,"",COUNTIF(L46:L49,"3"))</f>
        <v>1</v>
      </c>
      <c r="P49" s="240">
        <f>IF(SUM(F49:O49)=0,"",COUNTIF(K46:K49,"3"))</f>
        <v>2</v>
      </c>
      <c r="Q49" s="71">
        <f>IF(SUM(E49:N50)=0,"",SUM(L46:L49))</f>
        <v>4</v>
      </c>
      <c r="R49" s="72">
        <f>IF(SUM(E49:N49)=0,"",SUM(K46:K49))</f>
        <v>8</v>
      </c>
      <c r="S49" s="272">
        <v>4</v>
      </c>
      <c r="T49" s="273"/>
      <c r="U49" s="4">
        <f>+V53+V54+V57</f>
        <v>99</v>
      </c>
      <c r="V49" s="4">
        <f>+U53+U54+U57</f>
        <v>122</v>
      </c>
      <c r="W49" s="5">
        <f>+U49-V49</f>
        <v>-23</v>
      </c>
    </row>
    <row r="50" spans="2:25" ht="15">
      <c r="B50" s="76"/>
      <c r="C50" s="97" t="s">
        <v>70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62"/>
      <c r="T50" s="131"/>
      <c r="U50" s="6"/>
      <c r="V50" s="7" t="s">
        <v>16</v>
      </c>
      <c r="W50" s="8">
        <f>SUM(W46:W49)</f>
        <v>0</v>
      </c>
      <c r="X50" s="7" t="str">
        <f>IF(W50=0,"OK","Virhe")</f>
        <v>OK</v>
      </c>
      <c r="Y50" s="9"/>
    </row>
    <row r="51" spans="2:23" ht="15.75" thickBot="1">
      <c r="B51" s="76"/>
      <c r="C51" s="96" t="s">
        <v>17</v>
      </c>
      <c r="D51" s="10"/>
      <c r="E51" s="10"/>
      <c r="F51" s="11"/>
      <c r="G51" s="274" t="s">
        <v>18</v>
      </c>
      <c r="H51" s="275"/>
      <c r="I51" s="276" t="s">
        <v>19</v>
      </c>
      <c r="J51" s="275"/>
      <c r="K51" s="276" t="s">
        <v>20</v>
      </c>
      <c r="L51" s="275"/>
      <c r="M51" s="276" t="s">
        <v>21</v>
      </c>
      <c r="N51" s="275"/>
      <c r="O51" s="276" t="s">
        <v>22</v>
      </c>
      <c r="P51" s="275"/>
      <c r="Q51" s="277" t="s">
        <v>23</v>
      </c>
      <c r="R51" s="278"/>
      <c r="S51" s="21"/>
      <c r="T51" s="81"/>
      <c r="U51" s="78" t="s">
        <v>14</v>
      </c>
      <c r="V51" s="12"/>
      <c r="W51" s="1" t="s">
        <v>15</v>
      </c>
    </row>
    <row r="52" spans="2:35" ht="15">
      <c r="B52" s="77" t="s">
        <v>24</v>
      </c>
      <c r="C52" s="110" t="str">
        <f>IF(C46&gt;"",C46,"")</f>
        <v>Roope Kantola</v>
      </c>
      <c r="D52" s="105" t="str">
        <f>IF(C48&gt;"",C48,"")</f>
        <v>Aarne Kyläkallio</v>
      </c>
      <c r="E52" s="13"/>
      <c r="F52" s="14"/>
      <c r="G52" s="294">
        <v>7</v>
      </c>
      <c r="H52" s="295"/>
      <c r="I52" s="294">
        <v>7</v>
      </c>
      <c r="J52" s="295"/>
      <c r="K52" s="294">
        <v>4</v>
      </c>
      <c r="L52" s="295"/>
      <c r="M52" s="294"/>
      <c r="N52" s="295"/>
      <c r="O52" s="291"/>
      <c r="P52" s="292"/>
      <c r="Q52" s="253">
        <f aca="true" t="shared" si="22" ref="Q52:Q57">IF(COUNT(G52:O52)=0,"",COUNTIF(G52:O52,"&gt;=0"))</f>
        <v>3</v>
      </c>
      <c r="R52" s="254">
        <f aca="true" t="shared" si="23" ref="R52:R57">IF(COUNT(G52:O52)=0,"",(IF(LEFT(G52,1)="-",1,0)+IF(LEFT(I52,1)="-",1,0)+IF(LEFT(K52,1)="-",1,0)+IF(LEFT(M52,1)="-",1,0)+IF(LEFT(O52,1)="-",1,0)))</f>
        <v>0</v>
      </c>
      <c r="S52" s="15"/>
      <c r="T52" s="82"/>
      <c r="U52" s="79">
        <f aca="true" t="shared" si="24" ref="U52:V57">+Z52+AB52+AD52+AF52+AH52</f>
        <v>33</v>
      </c>
      <c r="V52" s="16">
        <f t="shared" si="24"/>
        <v>18</v>
      </c>
      <c r="W52" s="17">
        <f aca="true" t="shared" si="25" ref="W52:W57">+U52-V52</f>
        <v>15</v>
      </c>
      <c r="Z52" s="18">
        <f>IF(G52="",0,IF(LEFT(G52,1)="-",ABS(G52),(IF(G52&gt;9,G52+2,11))))</f>
        <v>11</v>
      </c>
      <c r="AA52" s="19">
        <f aca="true" t="shared" si="26" ref="AA52:AA57">IF(G52="",0,IF(LEFT(G52,1)="-",(IF(ABS(G52)&gt;9,(ABS(G52)+2),11)),G52))</f>
        <v>7</v>
      </c>
      <c r="AB52" s="18">
        <f>IF(I52="",0,IF(LEFT(I52,1)="-",ABS(I52),(IF(I52&gt;9,I52+2,11))))</f>
        <v>11</v>
      </c>
      <c r="AC52" s="19">
        <f aca="true" t="shared" si="27" ref="AC52:AC57">IF(I52="",0,IF(LEFT(I52,1)="-",(IF(ABS(I52)&gt;9,(ABS(I52)+2),11)),I52))</f>
        <v>7</v>
      </c>
      <c r="AD52" s="18">
        <f>IF(K52="",0,IF(LEFT(K52,1)="-",ABS(K52),(IF(K52&gt;9,K52+2,11))))</f>
        <v>11</v>
      </c>
      <c r="AE52" s="19">
        <f aca="true" t="shared" si="28" ref="AE52:AE57">IF(K52="",0,IF(LEFT(K52,1)="-",(IF(ABS(K52)&gt;9,(ABS(K52)+2),11)),K52))</f>
        <v>4</v>
      </c>
      <c r="AF52" s="18">
        <f>IF(M52="",0,IF(LEFT(M52,1)="-",ABS(M52),(IF(M52&gt;9,M52+2,11))))</f>
        <v>0</v>
      </c>
      <c r="AG52" s="19">
        <f aca="true" t="shared" si="29" ref="AG52:AG57">IF(M52="",0,IF(LEFT(M52,1)="-",(IF(ABS(M52)&gt;9,(ABS(M52)+2),11)),M52))</f>
        <v>0</v>
      </c>
      <c r="AH52" s="18">
        <f aca="true" t="shared" si="30" ref="AH52:AH57">IF(O52="",0,IF(LEFT(O52,1)="-",ABS(O52),(IF(O52&gt;9,O52+2,11))))</f>
        <v>0</v>
      </c>
      <c r="AI52" s="19">
        <f aca="true" t="shared" si="31" ref="AI52:AI57">IF(O52="",0,IF(LEFT(O52,1)="-",(IF(ABS(O52)&gt;9,(ABS(O52)+2),11)),O52))</f>
        <v>0</v>
      </c>
    </row>
    <row r="53" spans="2:35" ht="15">
      <c r="B53" s="77" t="s">
        <v>25</v>
      </c>
      <c r="C53" s="110" t="str">
        <f>IF(C47&gt;"",C47,"")</f>
        <v>Samuli Soine</v>
      </c>
      <c r="D53" s="106" t="str">
        <f>IF(C49&gt;"",C49,"")</f>
        <v>Jani Kokkonen</v>
      </c>
      <c r="E53" s="20"/>
      <c r="F53" s="14"/>
      <c r="G53" s="279">
        <v>-10</v>
      </c>
      <c r="H53" s="280"/>
      <c r="I53" s="279">
        <v>4</v>
      </c>
      <c r="J53" s="280"/>
      <c r="K53" s="279">
        <v>8</v>
      </c>
      <c r="L53" s="280"/>
      <c r="M53" s="279">
        <v>7</v>
      </c>
      <c r="N53" s="280"/>
      <c r="O53" s="279"/>
      <c r="P53" s="293"/>
      <c r="Q53" s="255">
        <f t="shared" si="22"/>
        <v>3</v>
      </c>
      <c r="R53" s="244">
        <f t="shared" si="23"/>
        <v>1</v>
      </c>
      <c r="S53" s="21"/>
      <c r="T53" s="83"/>
      <c r="U53" s="79">
        <f t="shared" si="24"/>
        <v>43</v>
      </c>
      <c r="V53" s="16">
        <f t="shared" si="24"/>
        <v>31</v>
      </c>
      <c r="W53" s="17">
        <f t="shared" si="25"/>
        <v>12</v>
      </c>
      <c r="Z53" s="22">
        <f>IF(G53="",0,IF(LEFT(G53,1)="-",ABS(G53),(IF(G53&gt;9,G53+2,11))))</f>
        <v>10</v>
      </c>
      <c r="AA53" s="23">
        <f t="shared" si="26"/>
        <v>12</v>
      </c>
      <c r="AB53" s="22">
        <f>IF(I53="",0,IF(LEFT(I53,1)="-",ABS(I53),(IF(I53&gt;9,I53+2,11))))</f>
        <v>11</v>
      </c>
      <c r="AC53" s="23">
        <f t="shared" si="27"/>
        <v>4</v>
      </c>
      <c r="AD53" s="22">
        <f>IF(K53="",0,IF(LEFT(K53,1)="-",ABS(K53),(IF(K53&gt;9,K53+2,11))))</f>
        <v>11</v>
      </c>
      <c r="AE53" s="23">
        <f t="shared" si="28"/>
        <v>8</v>
      </c>
      <c r="AF53" s="22">
        <f>IF(M53="",0,IF(LEFT(M53,1)="-",ABS(M53),(IF(M53&gt;9,M53+2,11))))</f>
        <v>11</v>
      </c>
      <c r="AG53" s="23">
        <f t="shared" si="29"/>
        <v>7</v>
      </c>
      <c r="AH53" s="22">
        <f t="shared" si="30"/>
        <v>0</v>
      </c>
      <c r="AI53" s="23">
        <f t="shared" si="31"/>
        <v>0</v>
      </c>
    </row>
    <row r="54" spans="2:35" ht="15">
      <c r="B54" s="77" t="s">
        <v>26</v>
      </c>
      <c r="C54" s="111" t="str">
        <f>IF(C46&gt;"",C46,"")</f>
        <v>Roope Kantola</v>
      </c>
      <c r="D54" s="107" t="str">
        <f>IF(C49&gt;"",C49,"")</f>
        <v>Jani Kokkonen</v>
      </c>
      <c r="E54" s="20"/>
      <c r="F54" s="95"/>
      <c r="G54" s="279">
        <v>9</v>
      </c>
      <c r="H54" s="280"/>
      <c r="I54" s="279">
        <v>10</v>
      </c>
      <c r="J54" s="280"/>
      <c r="K54" s="279">
        <v>6</v>
      </c>
      <c r="L54" s="280"/>
      <c r="M54" s="279"/>
      <c r="N54" s="280"/>
      <c r="O54" s="279"/>
      <c r="P54" s="293"/>
      <c r="Q54" s="255">
        <f t="shared" si="22"/>
        <v>3</v>
      </c>
      <c r="R54" s="244">
        <f t="shared" si="23"/>
        <v>0</v>
      </c>
      <c r="S54" s="21"/>
      <c r="T54" s="83"/>
      <c r="U54" s="79">
        <f t="shared" si="24"/>
        <v>34</v>
      </c>
      <c r="V54" s="16">
        <f t="shared" si="24"/>
        <v>25</v>
      </c>
      <c r="W54" s="17">
        <f t="shared" si="25"/>
        <v>9</v>
      </c>
      <c r="Z54" s="22">
        <f aca="true" t="shared" si="32" ref="Z54:AF57">IF(G54="",0,IF(LEFT(G54,1)="-",ABS(G54),(IF(G54&gt;9,G54+2,11))))</f>
        <v>11</v>
      </c>
      <c r="AA54" s="23">
        <f t="shared" si="26"/>
        <v>9</v>
      </c>
      <c r="AB54" s="22">
        <f t="shared" si="32"/>
        <v>12</v>
      </c>
      <c r="AC54" s="23">
        <f t="shared" si="27"/>
        <v>10</v>
      </c>
      <c r="AD54" s="22">
        <f t="shared" si="32"/>
        <v>11</v>
      </c>
      <c r="AE54" s="23">
        <f t="shared" si="28"/>
        <v>6</v>
      </c>
      <c r="AF54" s="22">
        <f t="shared" si="32"/>
        <v>0</v>
      </c>
      <c r="AG54" s="23">
        <f t="shared" si="29"/>
        <v>0</v>
      </c>
      <c r="AH54" s="22">
        <f t="shared" si="30"/>
        <v>0</v>
      </c>
      <c r="AI54" s="23">
        <f t="shared" si="31"/>
        <v>0</v>
      </c>
    </row>
    <row r="55" spans="2:35" ht="15">
      <c r="B55" s="77" t="s">
        <v>27</v>
      </c>
      <c r="C55" s="110" t="str">
        <f>IF(C47&gt;"",C47,"")</f>
        <v>Samuli Soine</v>
      </c>
      <c r="D55" s="106" t="str">
        <f>IF(C48&gt;"",C48,"")</f>
        <v>Aarne Kyläkallio</v>
      </c>
      <c r="E55" s="13"/>
      <c r="F55" s="14"/>
      <c r="G55" s="294">
        <v>-9</v>
      </c>
      <c r="H55" s="295"/>
      <c r="I55" s="294">
        <v>6</v>
      </c>
      <c r="J55" s="295"/>
      <c r="K55" s="294">
        <v>13</v>
      </c>
      <c r="L55" s="295"/>
      <c r="M55" s="294">
        <v>3</v>
      </c>
      <c r="N55" s="295"/>
      <c r="O55" s="294"/>
      <c r="P55" s="292"/>
      <c r="Q55" s="255">
        <f t="shared" si="22"/>
        <v>3</v>
      </c>
      <c r="R55" s="244">
        <f t="shared" si="23"/>
        <v>1</v>
      </c>
      <c r="S55" s="21"/>
      <c r="T55" s="83"/>
      <c r="U55" s="79">
        <f t="shared" si="24"/>
        <v>46</v>
      </c>
      <c r="V55" s="16">
        <f t="shared" si="24"/>
        <v>33</v>
      </c>
      <c r="W55" s="17">
        <f t="shared" si="25"/>
        <v>13</v>
      </c>
      <c r="Z55" s="22">
        <f t="shared" si="32"/>
        <v>9</v>
      </c>
      <c r="AA55" s="23">
        <f t="shared" si="26"/>
        <v>11</v>
      </c>
      <c r="AB55" s="22">
        <f t="shared" si="32"/>
        <v>11</v>
      </c>
      <c r="AC55" s="23">
        <f t="shared" si="27"/>
        <v>6</v>
      </c>
      <c r="AD55" s="22">
        <f t="shared" si="32"/>
        <v>15</v>
      </c>
      <c r="AE55" s="23">
        <f t="shared" si="28"/>
        <v>13</v>
      </c>
      <c r="AF55" s="22">
        <f t="shared" si="32"/>
        <v>11</v>
      </c>
      <c r="AG55" s="23">
        <f t="shared" si="29"/>
        <v>3</v>
      </c>
      <c r="AH55" s="22">
        <f t="shared" si="30"/>
        <v>0</v>
      </c>
      <c r="AI55" s="23">
        <f t="shared" si="31"/>
        <v>0</v>
      </c>
    </row>
    <row r="56" spans="2:35" ht="15">
      <c r="B56" s="77" t="s">
        <v>28</v>
      </c>
      <c r="C56" s="110" t="str">
        <f>IF(C46&gt;"",C46,"")</f>
        <v>Roope Kantola</v>
      </c>
      <c r="D56" s="106" t="str">
        <f>IF(C47&gt;"",C47,"")</f>
        <v>Samuli Soine</v>
      </c>
      <c r="E56" s="20"/>
      <c r="F56" s="14"/>
      <c r="G56" s="279">
        <v>9</v>
      </c>
      <c r="H56" s="280"/>
      <c r="I56" s="279">
        <v>10</v>
      </c>
      <c r="J56" s="280"/>
      <c r="K56" s="281">
        <v>8</v>
      </c>
      <c r="L56" s="280"/>
      <c r="M56" s="279"/>
      <c r="N56" s="280"/>
      <c r="O56" s="279"/>
      <c r="P56" s="293"/>
      <c r="Q56" s="255">
        <f t="shared" si="22"/>
        <v>3</v>
      </c>
      <c r="R56" s="244">
        <f t="shared" si="23"/>
        <v>0</v>
      </c>
      <c r="S56" s="21"/>
      <c r="T56" s="83"/>
      <c r="U56" s="79">
        <f t="shared" si="24"/>
        <v>34</v>
      </c>
      <c r="V56" s="16">
        <f t="shared" si="24"/>
        <v>27</v>
      </c>
      <c r="W56" s="17">
        <f t="shared" si="25"/>
        <v>7</v>
      </c>
      <c r="Z56" s="22">
        <f t="shared" si="32"/>
        <v>11</v>
      </c>
      <c r="AA56" s="23">
        <f t="shared" si="26"/>
        <v>9</v>
      </c>
      <c r="AB56" s="22">
        <f t="shared" si="32"/>
        <v>12</v>
      </c>
      <c r="AC56" s="23">
        <f t="shared" si="27"/>
        <v>10</v>
      </c>
      <c r="AD56" s="22">
        <f t="shared" si="32"/>
        <v>11</v>
      </c>
      <c r="AE56" s="23">
        <f t="shared" si="28"/>
        <v>8</v>
      </c>
      <c r="AF56" s="22">
        <f t="shared" si="32"/>
        <v>0</v>
      </c>
      <c r="AG56" s="23">
        <f t="shared" si="29"/>
        <v>0</v>
      </c>
      <c r="AH56" s="22">
        <f t="shared" si="30"/>
        <v>0</v>
      </c>
      <c r="AI56" s="23">
        <f t="shared" si="31"/>
        <v>0</v>
      </c>
    </row>
    <row r="57" spans="2:35" ht="15.75" thickBot="1">
      <c r="B57" s="84" t="s">
        <v>29</v>
      </c>
      <c r="C57" s="112" t="str">
        <f>IF(C48&gt;"",C48,"")</f>
        <v>Aarne Kyläkallio</v>
      </c>
      <c r="D57" s="108" t="str">
        <f>IF(C49&gt;"",C49,"")</f>
        <v>Jani Kokkonen</v>
      </c>
      <c r="E57" s="10"/>
      <c r="F57" s="42"/>
      <c r="G57" s="282">
        <v>2</v>
      </c>
      <c r="H57" s="283"/>
      <c r="I57" s="282">
        <v>8</v>
      </c>
      <c r="J57" s="283"/>
      <c r="K57" s="282">
        <v>-6</v>
      </c>
      <c r="L57" s="283"/>
      <c r="M57" s="282">
        <v>-8</v>
      </c>
      <c r="N57" s="283"/>
      <c r="O57" s="282">
        <v>-9</v>
      </c>
      <c r="P57" s="296"/>
      <c r="Q57" s="245">
        <f t="shared" si="22"/>
        <v>2</v>
      </c>
      <c r="R57" s="246">
        <f t="shared" si="23"/>
        <v>3</v>
      </c>
      <c r="S57" s="85"/>
      <c r="T57" s="86"/>
      <c r="U57" s="79">
        <f t="shared" si="24"/>
        <v>45</v>
      </c>
      <c r="V57" s="16">
        <f t="shared" si="24"/>
        <v>43</v>
      </c>
      <c r="W57" s="17">
        <f t="shared" si="25"/>
        <v>2</v>
      </c>
      <c r="Z57" s="24">
        <f t="shared" si="32"/>
        <v>11</v>
      </c>
      <c r="AA57" s="25">
        <f t="shared" si="26"/>
        <v>2</v>
      </c>
      <c r="AB57" s="24">
        <f t="shared" si="32"/>
        <v>11</v>
      </c>
      <c r="AC57" s="25">
        <f t="shared" si="27"/>
        <v>8</v>
      </c>
      <c r="AD57" s="24">
        <f t="shared" si="32"/>
        <v>6</v>
      </c>
      <c r="AE57" s="25">
        <f t="shared" si="28"/>
        <v>11</v>
      </c>
      <c r="AF57" s="24">
        <f t="shared" si="32"/>
        <v>8</v>
      </c>
      <c r="AG57" s="25">
        <f t="shared" si="29"/>
        <v>11</v>
      </c>
      <c r="AH57" s="24">
        <f t="shared" si="30"/>
        <v>9</v>
      </c>
      <c r="AI57" s="25">
        <f t="shared" si="31"/>
        <v>11</v>
      </c>
    </row>
    <row r="80" ht="15" customHeight="1"/>
    <row r="82" spans="4:7" ht="16.5" thickBot="1">
      <c r="D82" s="231" t="s">
        <v>62</v>
      </c>
      <c r="E82" s="231"/>
      <c r="F82" s="231"/>
      <c r="G82" s="231"/>
    </row>
    <row r="83" spans="2:21" ht="15.75">
      <c r="B83" s="52"/>
      <c r="C83" s="234" t="str">
        <f>$C$5</f>
        <v>TOP-12 </v>
      </c>
      <c r="D83" s="53"/>
      <c r="E83" s="53"/>
      <c r="F83" s="53"/>
      <c r="G83" s="54"/>
      <c r="H83" s="297"/>
      <c r="I83" s="298"/>
      <c r="J83" s="349"/>
      <c r="K83" s="183"/>
      <c r="L83" s="56"/>
      <c r="M83" s="56"/>
      <c r="N83" s="56"/>
      <c r="O83" s="184" t="s">
        <v>0</v>
      </c>
      <c r="P83" s="185"/>
      <c r="Q83" s="299" t="s">
        <v>46</v>
      </c>
      <c r="R83" s="299"/>
      <c r="S83" s="299"/>
      <c r="T83" s="299"/>
      <c r="U83" s="186"/>
    </row>
    <row r="84" spans="2:24" ht="16.5" thickBot="1">
      <c r="B84" s="127"/>
      <c r="C84" s="235" t="str">
        <f>$C$6</f>
        <v>SPTL</v>
      </c>
      <c r="D84" s="128" t="s">
        <v>1</v>
      </c>
      <c r="E84" s="284"/>
      <c r="F84" s="285"/>
      <c r="G84" s="286"/>
      <c r="H84" s="300" t="s">
        <v>2</v>
      </c>
      <c r="I84" s="301"/>
      <c r="J84" s="348"/>
      <c r="K84" s="287"/>
      <c r="L84" s="287"/>
      <c r="M84" s="287"/>
      <c r="N84" s="288"/>
      <c r="O84" s="302" t="s">
        <v>3</v>
      </c>
      <c r="P84" s="303"/>
      <c r="Q84" s="289" t="str">
        <f>$Q$6</f>
        <v>12.00</v>
      </c>
      <c r="R84" s="290"/>
      <c r="S84" s="290"/>
      <c r="T84" s="304"/>
      <c r="U84" s="191"/>
      <c r="V84" s="26"/>
      <c r="W84" s="26"/>
      <c r="X84" s="26"/>
    </row>
    <row r="85" spans="2:24" ht="15">
      <c r="B85" s="63"/>
      <c r="C85" s="208" t="s">
        <v>4</v>
      </c>
      <c r="D85" s="209" t="s">
        <v>5</v>
      </c>
      <c r="E85" s="306" t="s">
        <v>6</v>
      </c>
      <c r="F85" s="307"/>
      <c r="G85" s="308" t="s">
        <v>7</v>
      </c>
      <c r="H85" s="309"/>
      <c r="I85" s="67" t="s">
        <v>8</v>
      </c>
      <c r="J85" s="307"/>
      <c r="K85" s="308" t="s">
        <v>9</v>
      </c>
      <c r="L85" s="309"/>
      <c r="M85" s="311" t="s">
        <v>30</v>
      </c>
      <c r="N85" s="307"/>
      <c r="O85" s="312" t="s">
        <v>31</v>
      </c>
      <c r="P85" s="271"/>
      <c r="Q85" s="64" t="s">
        <v>10</v>
      </c>
      <c r="R85" s="65" t="s">
        <v>11</v>
      </c>
      <c r="S85" s="270" t="s">
        <v>12</v>
      </c>
      <c r="T85" s="305"/>
      <c r="U85" s="192" t="s">
        <v>13</v>
      </c>
      <c r="V85" s="266" t="s">
        <v>14</v>
      </c>
      <c r="W85" s="267"/>
      <c r="X85" s="1" t="s">
        <v>15</v>
      </c>
    </row>
    <row r="86" spans="1:24" ht="15">
      <c r="A86" s="49" t="s">
        <v>48</v>
      </c>
      <c r="B86" s="68">
        <v>1</v>
      </c>
      <c r="C86" s="198" t="s">
        <v>89</v>
      </c>
      <c r="D86" s="196" t="s">
        <v>92</v>
      </c>
      <c r="E86" s="27"/>
      <c r="F86" s="132"/>
      <c r="G86" s="133">
        <f>+Q106</f>
        <v>0</v>
      </c>
      <c r="H86" s="134">
        <f>+R106</f>
        <v>3</v>
      </c>
      <c r="I86" s="38">
        <f>Q100</f>
        <v>0</v>
      </c>
      <c r="J86" s="38">
        <f>R100</f>
        <v>3</v>
      </c>
      <c r="K86" s="133">
        <f>Q97</f>
        <v>1</v>
      </c>
      <c r="L86" s="134">
        <f>R97</f>
        <v>3</v>
      </c>
      <c r="M86" s="38">
        <f>Q94</f>
        <v>3</v>
      </c>
      <c r="N86" s="38">
        <f>R94</f>
        <v>2</v>
      </c>
      <c r="O86" s="133">
        <f>Q103</f>
        <v>3</v>
      </c>
      <c r="P86" s="30">
        <f>R103</f>
        <v>2</v>
      </c>
      <c r="Q86" s="31">
        <f>IF(SUM(E86:P86)=0,"",COUNTIF(F86:F91,"3"))</f>
        <v>2</v>
      </c>
      <c r="R86" s="32">
        <f>IF(SUM(F86:Q86)=0,"",COUNTIF(E86:E91,"3"))</f>
        <v>3</v>
      </c>
      <c r="S86" s="2">
        <f>IF(SUM(F86:F91)=0,"",SUM(F86:F91))</f>
        <v>7</v>
      </c>
      <c r="T86" s="3">
        <f>IF(SUM(E86:E91)=0,"",SUM(E86:E91))</f>
        <v>13</v>
      </c>
      <c r="U86" s="256">
        <v>4</v>
      </c>
      <c r="V86" s="4">
        <f>+S94+S97+S100+S103+S106</f>
        <v>180</v>
      </c>
      <c r="W86" s="4">
        <f>+T94+T97+T100+T103+T106</f>
        <v>194</v>
      </c>
      <c r="X86" s="5">
        <f aca="true" t="shared" si="33" ref="X86:X91">+V86-W86</f>
        <v>-14</v>
      </c>
    </row>
    <row r="87" spans="1:24" ht="15">
      <c r="A87" s="49" t="s">
        <v>49</v>
      </c>
      <c r="B87" s="69">
        <v>2</v>
      </c>
      <c r="C87" s="198" t="s">
        <v>75</v>
      </c>
      <c r="D87" s="196" t="s">
        <v>76</v>
      </c>
      <c r="E87" s="33">
        <f>+R106</f>
        <v>3</v>
      </c>
      <c r="F87" s="135">
        <f>+Q106</f>
        <v>0</v>
      </c>
      <c r="G87" s="136"/>
      <c r="H87" s="137"/>
      <c r="I87" s="135">
        <f>Q104</f>
        <v>2</v>
      </c>
      <c r="J87" s="135">
        <f>R104</f>
        <v>3</v>
      </c>
      <c r="K87" s="138">
        <f>Q95</f>
        <v>3</v>
      </c>
      <c r="L87" s="139">
        <f>R95</f>
        <v>1</v>
      </c>
      <c r="M87" s="38">
        <f>Q101</f>
        <v>3</v>
      </c>
      <c r="N87" s="38">
        <f>R101</f>
        <v>0</v>
      </c>
      <c r="O87" s="133">
        <f>Q98</f>
        <v>0</v>
      </c>
      <c r="P87" s="30">
        <f>R98</f>
        <v>3</v>
      </c>
      <c r="Q87" s="31">
        <f>IF(SUM(E87:P87)=0,"",COUNTIF(H86:H91,"3"))</f>
        <v>3</v>
      </c>
      <c r="R87" s="32">
        <f>IF(SUM(F87:Q87)=0,"",COUNTIF(G86:G91,"3"))</f>
        <v>2</v>
      </c>
      <c r="S87" s="2">
        <f>IF(SUM(H86:H91)=0,"",SUM(H86:H91))</f>
        <v>11</v>
      </c>
      <c r="T87" s="3">
        <f>IF(SUM(G86:G91)=0,"",SUM(G86:G91))</f>
        <v>7</v>
      </c>
      <c r="U87" s="256">
        <v>3</v>
      </c>
      <c r="V87" s="4">
        <f>+S95+S98+S101+S104+T106</f>
        <v>188</v>
      </c>
      <c r="W87" s="4">
        <f>+T95+T98+T101+T104+S106</f>
        <v>163</v>
      </c>
      <c r="X87" s="5">
        <f t="shared" si="33"/>
        <v>25</v>
      </c>
    </row>
    <row r="88" spans="1:24" ht="15">
      <c r="A88" s="49" t="s">
        <v>50</v>
      </c>
      <c r="B88" s="69">
        <v>3</v>
      </c>
      <c r="C88" s="198" t="s">
        <v>80</v>
      </c>
      <c r="D88" s="196" t="s">
        <v>81</v>
      </c>
      <c r="E88" s="33">
        <f>+R100</f>
        <v>3</v>
      </c>
      <c r="F88" s="135">
        <f>+Q100</f>
        <v>0</v>
      </c>
      <c r="G88" s="138">
        <f>R104</f>
        <v>3</v>
      </c>
      <c r="H88" s="139">
        <f>Q104</f>
        <v>2</v>
      </c>
      <c r="I88" s="37"/>
      <c r="J88" s="37"/>
      <c r="K88" s="138">
        <f>Q107</f>
        <v>3</v>
      </c>
      <c r="L88" s="139">
        <f>R107</f>
        <v>2</v>
      </c>
      <c r="M88" s="38">
        <f>Q99</f>
        <v>3</v>
      </c>
      <c r="N88" s="38">
        <f>R99</f>
        <v>1</v>
      </c>
      <c r="O88" s="133">
        <f>Q96</f>
        <v>3</v>
      </c>
      <c r="P88" s="30">
        <f>R96</f>
        <v>0</v>
      </c>
      <c r="Q88" s="31">
        <f>IF(SUM(E88:P88)=0,"",COUNTIF(J86:J91,"3"))</f>
        <v>5</v>
      </c>
      <c r="R88" s="32">
        <f>IF(SUM(F88:Q88)=0,"",COUNTIF(I86:I91,"3"))</f>
        <v>0</v>
      </c>
      <c r="S88" s="2">
        <f>IF(SUM(J86:J91)=0,"",SUM(J86:J91))</f>
        <v>15</v>
      </c>
      <c r="T88" s="3">
        <f>IF(SUM(I86:I91)=0,"",SUM(I86:I91))</f>
        <v>5</v>
      </c>
      <c r="U88" s="256">
        <v>1</v>
      </c>
      <c r="V88" s="4">
        <f>+S96+S99+T100+T104+S107</f>
        <v>216</v>
      </c>
      <c r="W88" s="4">
        <f>+T96+T99+S100+S104+T107</f>
        <v>180</v>
      </c>
      <c r="X88" s="5">
        <f t="shared" si="33"/>
        <v>36</v>
      </c>
    </row>
    <row r="89" spans="1:24" ht="15">
      <c r="A89" s="49" t="s">
        <v>51</v>
      </c>
      <c r="B89" s="69">
        <v>4</v>
      </c>
      <c r="C89" s="198" t="s">
        <v>84</v>
      </c>
      <c r="D89" s="196" t="s">
        <v>85</v>
      </c>
      <c r="E89" s="33">
        <f>R97</f>
        <v>3</v>
      </c>
      <c r="F89" s="135">
        <f>Q97</f>
        <v>1</v>
      </c>
      <c r="G89" s="138">
        <f>R95</f>
        <v>1</v>
      </c>
      <c r="H89" s="139">
        <f>Q95</f>
        <v>3</v>
      </c>
      <c r="I89" s="135">
        <f>R107</f>
        <v>2</v>
      </c>
      <c r="J89" s="135">
        <f>Q107</f>
        <v>3</v>
      </c>
      <c r="K89" s="136"/>
      <c r="L89" s="137"/>
      <c r="M89" s="38">
        <f>Q105</f>
        <v>0</v>
      </c>
      <c r="N89" s="38">
        <f>R105</f>
        <v>3</v>
      </c>
      <c r="O89" s="133">
        <f>Q102</f>
        <v>2</v>
      </c>
      <c r="P89" s="30">
        <f>R102</f>
        <v>3</v>
      </c>
      <c r="Q89" s="31">
        <f>IF(SUM(E89:P89)=0,"",COUNTIF(L86:L91,"3"))</f>
        <v>1</v>
      </c>
      <c r="R89" s="32">
        <f>IF(SUM(F89:Q89)=0,"",COUNTIF(K86:K91,"3"))</f>
        <v>4</v>
      </c>
      <c r="S89" s="2">
        <f>IF(SUM(L86:L91)=0,"",SUM(L86:L91))</f>
        <v>8</v>
      </c>
      <c r="T89" s="3">
        <f>IF(SUM(K86:K91)=0,"",SUM(K86:K91))</f>
        <v>13</v>
      </c>
      <c r="U89" s="256">
        <v>6</v>
      </c>
      <c r="V89" s="4">
        <f>+T95+T97+S102+S105+T107</f>
        <v>167</v>
      </c>
      <c r="W89" s="4">
        <f>+S95+S97+T102+T105+S107</f>
        <v>207</v>
      </c>
      <c r="X89" s="5">
        <f t="shared" si="33"/>
        <v>-40</v>
      </c>
    </row>
    <row r="90" spans="1:25" ht="15">
      <c r="A90" s="49" t="s">
        <v>52</v>
      </c>
      <c r="B90" s="69">
        <v>5</v>
      </c>
      <c r="C90" s="198" t="s">
        <v>87</v>
      </c>
      <c r="D90" s="196" t="s">
        <v>81</v>
      </c>
      <c r="E90" s="33">
        <f>+R94</f>
        <v>2</v>
      </c>
      <c r="F90" s="135">
        <f>+Q94</f>
        <v>3</v>
      </c>
      <c r="G90" s="138">
        <f>R101</f>
        <v>0</v>
      </c>
      <c r="H90" s="139">
        <f>Q101</f>
        <v>3</v>
      </c>
      <c r="I90" s="135">
        <f>R99</f>
        <v>1</v>
      </c>
      <c r="J90" s="135">
        <f>Q99</f>
        <v>3</v>
      </c>
      <c r="K90" s="138">
        <f>R105</f>
        <v>3</v>
      </c>
      <c r="L90" s="139">
        <f>Q105</f>
        <v>0</v>
      </c>
      <c r="M90" s="37"/>
      <c r="N90" s="37"/>
      <c r="O90" s="133">
        <f>Q108</f>
        <v>0</v>
      </c>
      <c r="P90" s="30">
        <f>R108</f>
        <v>3</v>
      </c>
      <c r="Q90" s="39">
        <f>IF(SUM(E90:P90)=0,"",COUNTIF(N86:N91,"3"))</f>
        <v>1</v>
      </c>
      <c r="R90" s="32">
        <f>IF(SUM(F90:Q90)=0,"",COUNTIF(M86:M91,"3"))</f>
        <v>4</v>
      </c>
      <c r="S90" s="2">
        <f>IF(SUM(N86:N91)=0,"",SUM(N86:N91))</f>
        <v>6</v>
      </c>
      <c r="T90" s="3">
        <f>IF(SUM(M86:M91)=0,"",SUM(M86:M91))</f>
        <v>12</v>
      </c>
      <c r="U90" s="256">
        <v>5</v>
      </c>
      <c r="V90" s="4">
        <f>+T94+T99+T101+T105+S108</f>
        <v>146</v>
      </c>
      <c r="W90" s="4">
        <f>+S94+S99+S101+S105+T108</f>
        <v>174</v>
      </c>
      <c r="X90" s="5">
        <f t="shared" si="33"/>
        <v>-28</v>
      </c>
      <c r="Y90" s="26"/>
    </row>
    <row r="91" spans="1:24" ht="15.75" thickBot="1">
      <c r="A91" s="49" t="s">
        <v>53</v>
      </c>
      <c r="B91" s="70">
        <v>6</v>
      </c>
      <c r="C91" s="199" t="s">
        <v>82</v>
      </c>
      <c r="D91" s="197" t="s">
        <v>83</v>
      </c>
      <c r="E91" s="140">
        <f>R103</f>
        <v>2</v>
      </c>
      <c r="F91" s="141">
        <f>Q103</f>
        <v>3</v>
      </c>
      <c r="G91" s="142">
        <f>R98</f>
        <v>3</v>
      </c>
      <c r="H91" s="143">
        <f>Q98</f>
        <v>0</v>
      </c>
      <c r="I91" s="141">
        <f>R96</f>
        <v>0</v>
      </c>
      <c r="J91" s="141">
        <f>Q96</f>
        <v>3</v>
      </c>
      <c r="K91" s="142">
        <f>R102</f>
        <v>3</v>
      </c>
      <c r="L91" s="143">
        <f>Q102</f>
        <v>2</v>
      </c>
      <c r="M91" s="141">
        <f>R108</f>
        <v>3</v>
      </c>
      <c r="N91" s="141">
        <f>Q108</f>
        <v>0</v>
      </c>
      <c r="O91" s="144"/>
      <c r="P91" s="193"/>
      <c r="Q91" s="194">
        <f>IF(SUM(E91:P91)=0,"",COUNTIF(P86:P91,"3"))</f>
        <v>3</v>
      </c>
      <c r="R91" s="195">
        <f>IF(SUM(E91:P91)=0,"",COUNTIF(O86:O91,"3"))</f>
        <v>2</v>
      </c>
      <c r="S91" s="71">
        <f>IF(SUM(P86:P91)=0,"",SUM(P86:P91))</f>
        <v>11</v>
      </c>
      <c r="T91" s="72">
        <f>IF(SUM(O86:O91)=0,"",SUM(O86:O91))</f>
        <v>8</v>
      </c>
      <c r="U91" s="257">
        <v>2</v>
      </c>
      <c r="V91" s="4">
        <f>+T96+T98+T102+T103+T108</f>
        <v>188</v>
      </c>
      <c r="W91" s="4">
        <f>+S96+S98+S102+S103+S108</f>
        <v>167</v>
      </c>
      <c r="X91" s="5">
        <f t="shared" si="33"/>
        <v>21</v>
      </c>
    </row>
    <row r="92" spans="2:25" ht="15">
      <c r="B92" s="76"/>
      <c r="C92" s="97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1"/>
      <c r="V92" s="26"/>
      <c r="W92" s="7" t="s">
        <v>16</v>
      </c>
      <c r="X92" s="40">
        <f>SUM(X86:X91)</f>
        <v>0</v>
      </c>
      <c r="Y92" s="7" t="str">
        <f>IF(X92=0,"OK","Virhe")</f>
        <v>OK</v>
      </c>
    </row>
    <row r="93" spans="2:24" ht="15.75" thickBot="1">
      <c r="B93" s="70"/>
      <c r="C93" s="96"/>
      <c r="D93" s="10"/>
      <c r="E93" s="10"/>
      <c r="F93" s="11"/>
      <c r="G93" s="322" t="s">
        <v>18</v>
      </c>
      <c r="H93" s="313"/>
      <c r="I93" s="310" t="s">
        <v>19</v>
      </c>
      <c r="J93" s="313"/>
      <c r="K93" s="310" t="s">
        <v>20</v>
      </c>
      <c r="L93" s="313"/>
      <c r="M93" s="310" t="s">
        <v>21</v>
      </c>
      <c r="N93" s="278"/>
      <c r="O93" s="310" t="s">
        <v>22</v>
      </c>
      <c r="P93" s="313"/>
      <c r="Q93" s="314" t="s">
        <v>23</v>
      </c>
      <c r="R93" s="315"/>
      <c r="S93" s="316" t="s">
        <v>14</v>
      </c>
      <c r="T93" s="317"/>
      <c r="U93" s="212" t="s">
        <v>15</v>
      </c>
      <c r="V93" s="26"/>
      <c r="W93" s="26"/>
      <c r="X93" s="26"/>
    </row>
    <row r="94" spans="2:35" ht="15">
      <c r="B94" s="77" t="s">
        <v>32</v>
      </c>
      <c r="C94" s="109" t="s">
        <v>89</v>
      </c>
      <c r="D94" s="106" t="s">
        <v>87</v>
      </c>
      <c r="E94" s="13"/>
      <c r="F94" s="14"/>
      <c r="G94" s="318">
        <v>-8</v>
      </c>
      <c r="H94" s="319"/>
      <c r="I94" s="318">
        <v>-8</v>
      </c>
      <c r="J94" s="319"/>
      <c r="K94" s="320">
        <v>9</v>
      </c>
      <c r="L94" s="319"/>
      <c r="M94" s="318">
        <v>4</v>
      </c>
      <c r="N94" s="319"/>
      <c r="O94" s="318">
        <v>4</v>
      </c>
      <c r="P94" s="321"/>
      <c r="Q94" s="258">
        <f aca="true" t="shared" si="34" ref="Q94:Q108">IF(COUNT(G94:O94)=0,"",COUNTIF(G94:O94,"&gt;=0"))</f>
        <v>3</v>
      </c>
      <c r="R94" s="261">
        <f>IF(COUNT(G94:O94)=0,"",(IF(LEFT(G94,1)="-",1,0)+IF(LEFT(I94,1)="-",1,0)+IF(LEFT(K94,1)="-",1,0)+IF(LEFT(M94,1)="-",1,0)+IF(LEFT(O94,1)="-",1,0)))</f>
        <v>2</v>
      </c>
      <c r="S94" s="226">
        <f>+Z94+AB94+AD94+AF94+AH94</f>
        <v>49</v>
      </c>
      <c r="T94" s="227">
        <f>+AA94+AC94+AE94+AG94+AI94</f>
        <v>39</v>
      </c>
      <c r="U94" s="228">
        <f aca="true" t="shared" si="35" ref="U94:U108">+S94-T94</f>
        <v>10</v>
      </c>
      <c r="Z94" s="18">
        <f>IF(G94="",0,IF(LEFT(G94,1)="-",ABS(G94),(IF(G94&gt;9,G94+2,11))))</f>
        <v>8</v>
      </c>
      <c r="AA94" s="19">
        <f aca="true" t="shared" si="36" ref="AA94:AA108">IF(G94="",0,IF(LEFT(G94,1)="-",(IF(ABS(G94)&gt;9,(ABS(G94)+2),11)),G94))</f>
        <v>11</v>
      </c>
      <c r="AB94" s="18">
        <f>IF(I94="",0,IF(LEFT(I94,1)="-",ABS(I94),(IF(I94&gt;9,I94+2,11))))</f>
        <v>8</v>
      </c>
      <c r="AC94" s="19">
        <f aca="true" t="shared" si="37" ref="AC94:AC108">IF(I94="",0,IF(LEFT(I94,1)="-",(IF(ABS(I94)&gt;9,(ABS(I94)+2),11)),I94))</f>
        <v>11</v>
      </c>
      <c r="AD94" s="18">
        <f>IF(K94="",0,IF(LEFT(K94,1)="-",ABS(K94),(IF(K94&gt;9,K94+2,11))))</f>
        <v>11</v>
      </c>
      <c r="AE94" s="19">
        <f aca="true" t="shared" si="38" ref="AE94:AE108">IF(K94="",0,IF(LEFT(K94,1)="-",(IF(ABS(K94)&gt;9,(ABS(K94)+2),11)),K94))</f>
        <v>9</v>
      </c>
      <c r="AF94" s="18">
        <f>IF(M94="",0,IF(LEFT(M94,1)="-",ABS(M94),(IF(M94&gt;9,M94+2,11))))</f>
        <v>11</v>
      </c>
      <c r="AG94" s="19">
        <f aca="true" t="shared" si="39" ref="AG94:AG108">IF(M94="",0,IF(LEFT(M94,1)="-",(IF(ABS(M94)&gt;9,(ABS(M94)+2),11)),M94))</f>
        <v>4</v>
      </c>
      <c r="AH94" s="18">
        <f aca="true" t="shared" si="40" ref="AH94:AH108">IF(O94="",0,IF(LEFT(O94,1)="-",ABS(O94),(IF(O94&gt;9,O94+2,11))))</f>
        <v>11</v>
      </c>
      <c r="AI94" s="19">
        <f aca="true" t="shared" si="41" ref="AI94:AI108">IF(O94="",0,IF(LEFT(O94,1)="-",(IF(ABS(O94)&gt;9,(ABS(O94)+2),11)),O94))</f>
        <v>4</v>
      </c>
    </row>
    <row r="95" spans="2:35" ht="15">
      <c r="B95" s="77" t="s">
        <v>25</v>
      </c>
      <c r="C95" s="110" t="s">
        <v>75</v>
      </c>
      <c r="D95" s="106" t="s">
        <v>84</v>
      </c>
      <c r="E95" s="20"/>
      <c r="F95" s="14"/>
      <c r="G95" s="323">
        <v>6</v>
      </c>
      <c r="H95" s="328"/>
      <c r="I95" s="323">
        <v>-10</v>
      </c>
      <c r="J95" s="328"/>
      <c r="K95" s="323">
        <v>8</v>
      </c>
      <c r="L95" s="328"/>
      <c r="M95" s="323">
        <v>3</v>
      </c>
      <c r="N95" s="328"/>
      <c r="O95" s="323"/>
      <c r="P95" s="324"/>
      <c r="Q95" s="259">
        <f t="shared" si="34"/>
        <v>3</v>
      </c>
      <c r="R95" s="262">
        <f aca="true" t="shared" si="42" ref="R95:R108">IF(COUNT(G95:O95)=0,"",(IF(LEFT(G95,1)="-",1,0)+IF(LEFT(I95,1)="-",1,0)+IF(LEFT(K95,1)="-",1,0)+IF(LEFT(M95,1)="-",1,0)+IF(LEFT(O95,1)="-",1,0)))</f>
        <v>1</v>
      </c>
      <c r="S95" s="229">
        <f aca="true" t="shared" si="43" ref="S95:T108">+Z95+AB95+AD95+AF95+AH95</f>
        <v>43</v>
      </c>
      <c r="T95" s="41">
        <f t="shared" si="43"/>
        <v>29</v>
      </c>
      <c r="U95" s="187">
        <f t="shared" si="35"/>
        <v>14</v>
      </c>
      <c r="Z95" s="22">
        <f>IF(G95="",0,IF(LEFT(G95,1)="-",ABS(G95),(IF(G95&gt;9,G95+2,11))))</f>
        <v>11</v>
      </c>
      <c r="AA95" s="23">
        <f t="shared" si="36"/>
        <v>6</v>
      </c>
      <c r="AB95" s="22">
        <f>IF(I95="",0,IF(LEFT(I95,1)="-",ABS(I95),(IF(I95&gt;9,I95+2,11))))</f>
        <v>10</v>
      </c>
      <c r="AC95" s="23">
        <f t="shared" si="37"/>
        <v>12</v>
      </c>
      <c r="AD95" s="22">
        <f>IF(K95="",0,IF(LEFT(K95,1)="-",ABS(K95),(IF(K95&gt;9,K95+2,11))))</f>
        <v>11</v>
      </c>
      <c r="AE95" s="23">
        <f t="shared" si="38"/>
        <v>8</v>
      </c>
      <c r="AF95" s="22">
        <f>IF(M95="",0,IF(LEFT(M95,1)="-",ABS(M95),(IF(M95&gt;9,M95+2,11))))</f>
        <v>11</v>
      </c>
      <c r="AG95" s="23">
        <f t="shared" si="39"/>
        <v>3</v>
      </c>
      <c r="AH95" s="22">
        <f t="shared" si="40"/>
        <v>0</v>
      </c>
      <c r="AI95" s="23">
        <f t="shared" si="41"/>
        <v>0</v>
      </c>
    </row>
    <row r="96" spans="2:35" ht="15.75" thickBot="1">
      <c r="B96" s="84" t="s">
        <v>33</v>
      </c>
      <c r="C96" s="112" t="s">
        <v>80</v>
      </c>
      <c r="D96" s="108" t="s">
        <v>82</v>
      </c>
      <c r="E96" s="10"/>
      <c r="F96" s="42"/>
      <c r="G96" s="325">
        <v>9</v>
      </c>
      <c r="H96" s="326"/>
      <c r="I96" s="325">
        <v>10</v>
      </c>
      <c r="J96" s="326"/>
      <c r="K96" s="325">
        <v>8</v>
      </c>
      <c r="L96" s="326"/>
      <c r="M96" s="325"/>
      <c r="N96" s="326"/>
      <c r="O96" s="325"/>
      <c r="P96" s="327"/>
      <c r="Q96" s="260">
        <f t="shared" si="34"/>
        <v>3</v>
      </c>
      <c r="R96" s="263">
        <f t="shared" si="42"/>
        <v>0</v>
      </c>
      <c r="S96" s="230">
        <f t="shared" si="43"/>
        <v>34</v>
      </c>
      <c r="T96" s="189">
        <f t="shared" si="43"/>
        <v>27</v>
      </c>
      <c r="U96" s="190">
        <f t="shared" si="35"/>
        <v>7</v>
      </c>
      <c r="Z96" s="22">
        <f aca="true" t="shared" si="44" ref="Z96:Z108">IF(G96="",0,IF(LEFT(G96,1)="-",ABS(G96),(IF(G96&gt;9,G96+2,11))))</f>
        <v>11</v>
      </c>
      <c r="AA96" s="23">
        <f t="shared" si="36"/>
        <v>9</v>
      </c>
      <c r="AB96" s="22">
        <f aca="true" t="shared" si="45" ref="AB96:AB108">IF(I96="",0,IF(LEFT(I96,1)="-",ABS(I96),(IF(I96&gt;9,I96+2,11))))</f>
        <v>12</v>
      </c>
      <c r="AC96" s="23">
        <f t="shared" si="37"/>
        <v>10</v>
      </c>
      <c r="AD96" s="22">
        <f aca="true" t="shared" si="46" ref="AD96:AD108">IF(K96="",0,IF(LEFT(K96,1)="-",ABS(K96),(IF(K96&gt;9,K96+2,11))))</f>
        <v>11</v>
      </c>
      <c r="AE96" s="23">
        <f t="shared" si="38"/>
        <v>8</v>
      </c>
      <c r="AF96" s="22">
        <f aca="true" t="shared" si="47" ref="AF96:AF108">IF(M96="",0,IF(LEFT(M96,1)="-",ABS(M96),(IF(M96&gt;9,M96+2,11))))</f>
        <v>0</v>
      </c>
      <c r="AG96" s="23">
        <f t="shared" si="39"/>
        <v>0</v>
      </c>
      <c r="AH96" s="22">
        <f t="shared" si="40"/>
        <v>0</v>
      </c>
      <c r="AI96" s="23">
        <f t="shared" si="41"/>
        <v>0</v>
      </c>
    </row>
    <row r="97" spans="2:35" ht="15">
      <c r="B97" s="77" t="s">
        <v>26</v>
      </c>
      <c r="C97" s="110" t="s">
        <v>89</v>
      </c>
      <c r="D97" s="106" t="s">
        <v>84</v>
      </c>
      <c r="E97" s="13"/>
      <c r="F97" s="14"/>
      <c r="G97" s="329">
        <v>7</v>
      </c>
      <c r="H97" s="336"/>
      <c r="I97" s="329">
        <v>-6</v>
      </c>
      <c r="J97" s="336"/>
      <c r="K97" s="329">
        <v>-3</v>
      </c>
      <c r="L97" s="336"/>
      <c r="M97" s="329">
        <v>-10</v>
      </c>
      <c r="N97" s="336"/>
      <c r="O97" s="329"/>
      <c r="P97" s="330"/>
      <c r="Q97" s="258">
        <f t="shared" si="34"/>
        <v>1</v>
      </c>
      <c r="R97" s="261">
        <f>IF(COUNT(G97:O97)=0,"",(IF(LEFT(G97,1)="-",1,0)+IF(LEFT(I97,1)="-",1,0)+IF(LEFT(K97,1)="-",1,0)+IF(LEFT(M97,1)="-",1,0)+IF(LEFT(O97,1)="-",1,0)))</f>
        <v>3</v>
      </c>
      <c r="S97" s="213">
        <f t="shared" si="43"/>
        <v>30</v>
      </c>
      <c r="T97" s="214">
        <f t="shared" si="43"/>
        <v>41</v>
      </c>
      <c r="U97" s="215">
        <f t="shared" si="35"/>
        <v>-11</v>
      </c>
      <c r="Z97" s="22">
        <f t="shared" si="44"/>
        <v>11</v>
      </c>
      <c r="AA97" s="23">
        <f t="shared" si="36"/>
        <v>7</v>
      </c>
      <c r="AB97" s="22">
        <f t="shared" si="45"/>
        <v>6</v>
      </c>
      <c r="AC97" s="23">
        <f t="shared" si="37"/>
        <v>11</v>
      </c>
      <c r="AD97" s="22">
        <f t="shared" si="46"/>
        <v>3</v>
      </c>
      <c r="AE97" s="23">
        <f t="shared" si="38"/>
        <v>11</v>
      </c>
      <c r="AF97" s="22">
        <f t="shared" si="47"/>
        <v>10</v>
      </c>
      <c r="AG97" s="23">
        <f t="shared" si="39"/>
        <v>12</v>
      </c>
      <c r="AH97" s="22">
        <f t="shared" si="40"/>
        <v>0</v>
      </c>
      <c r="AI97" s="23">
        <f t="shared" si="41"/>
        <v>0</v>
      </c>
    </row>
    <row r="98" spans="2:35" ht="15">
      <c r="B98" s="77" t="s">
        <v>34</v>
      </c>
      <c r="C98" s="110" t="s">
        <v>75</v>
      </c>
      <c r="D98" s="106" t="s">
        <v>82</v>
      </c>
      <c r="E98" s="20"/>
      <c r="F98" s="14"/>
      <c r="G98" s="331">
        <v>-8</v>
      </c>
      <c r="H98" s="332"/>
      <c r="I98" s="331">
        <v>-9</v>
      </c>
      <c r="J98" s="332"/>
      <c r="K98" s="331">
        <v>-10</v>
      </c>
      <c r="L98" s="332"/>
      <c r="M98" s="333"/>
      <c r="N98" s="334"/>
      <c r="O98" s="333"/>
      <c r="P98" s="335"/>
      <c r="Q98" s="259">
        <f t="shared" si="34"/>
        <v>0</v>
      </c>
      <c r="R98" s="262">
        <f t="shared" si="42"/>
        <v>3</v>
      </c>
      <c r="S98" s="47">
        <f t="shared" si="43"/>
        <v>27</v>
      </c>
      <c r="T98" s="41">
        <f t="shared" si="43"/>
        <v>34</v>
      </c>
      <c r="U98" s="187">
        <f t="shared" si="35"/>
        <v>-7</v>
      </c>
      <c r="Z98" s="22">
        <f t="shared" si="44"/>
        <v>8</v>
      </c>
      <c r="AA98" s="23">
        <f t="shared" si="36"/>
        <v>11</v>
      </c>
      <c r="AB98" s="22">
        <f t="shared" si="45"/>
        <v>9</v>
      </c>
      <c r="AC98" s="23">
        <f t="shared" si="37"/>
        <v>11</v>
      </c>
      <c r="AD98" s="22">
        <f t="shared" si="46"/>
        <v>10</v>
      </c>
      <c r="AE98" s="23">
        <f t="shared" si="38"/>
        <v>12</v>
      </c>
      <c r="AF98" s="22">
        <f t="shared" si="47"/>
        <v>0</v>
      </c>
      <c r="AG98" s="23">
        <f t="shared" si="39"/>
        <v>0</v>
      </c>
      <c r="AH98" s="22">
        <f t="shared" si="40"/>
        <v>0</v>
      </c>
      <c r="AI98" s="23">
        <f t="shared" si="41"/>
        <v>0</v>
      </c>
    </row>
    <row r="99" spans="2:35" ht="15.75" thickBot="1">
      <c r="B99" s="84" t="s">
        <v>35</v>
      </c>
      <c r="C99" s="112" t="s">
        <v>80</v>
      </c>
      <c r="D99" s="108" t="s">
        <v>87</v>
      </c>
      <c r="E99" s="10"/>
      <c r="F99" s="42"/>
      <c r="G99" s="337">
        <v>-8</v>
      </c>
      <c r="H99" s="339"/>
      <c r="I99" s="337">
        <v>6</v>
      </c>
      <c r="J99" s="339"/>
      <c r="K99" s="337">
        <v>9</v>
      </c>
      <c r="L99" s="339"/>
      <c r="M99" s="337">
        <v>10</v>
      </c>
      <c r="N99" s="339"/>
      <c r="O99" s="337"/>
      <c r="P99" s="338"/>
      <c r="Q99" s="260">
        <f t="shared" si="34"/>
        <v>3</v>
      </c>
      <c r="R99" s="263">
        <f t="shared" si="42"/>
        <v>1</v>
      </c>
      <c r="S99" s="223">
        <f t="shared" si="43"/>
        <v>42</v>
      </c>
      <c r="T99" s="224">
        <f t="shared" si="43"/>
        <v>36</v>
      </c>
      <c r="U99" s="225">
        <f t="shared" si="35"/>
        <v>6</v>
      </c>
      <c r="Z99" s="24">
        <f t="shared" si="44"/>
        <v>8</v>
      </c>
      <c r="AA99" s="25">
        <f t="shared" si="36"/>
        <v>11</v>
      </c>
      <c r="AB99" s="24">
        <f t="shared" si="45"/>
        <v>11</v>
      </c>
      <c r="AC99" s="25">
        <f t="shared" si="37"/>
        <v>6</v>
      </c>
      <c r="AD99" s="24">
        <f t="shared" si="46"/>
        <v>11</v>
      </c>
      <c r="AE99" s="25">
        <f t="shared" si="38"/>
        <v>9</v>
      </c>
      <c r="AF99" s="24">
        <f t="shared" si="47"/>
        <v>12</v>
      </c>
      <c r="AG99" s="25">
        <f t="shared" si="39"/>
        <v>10</v>
      </c>
      <c r="AH99" s="24">
        <f t="shared" si="40"/>
        <v>0</v>
      </c>
      <c r="AI99" s="25">
        <f t="shared" si="41"/>
        <v>0</v>
      </c>
    </row>
    <row r="100" spans="2:35" ht="15">
      <c r="B100" s="77" t="s">
        <v>24</v>
      </c>
      <c r="C100" s="110" t="s">
        <v>89</v>
      </c>
      <c r="D100" s="106" t="s">
        <v>80</v>
      </c>
      <c r="E100" s="13"/>
      <c r="F100" s="14"/>
      <c r="G100" s="329">
        <v>-10</v>
      </c>
      <c r="H100" s="336"/>
      <c r="I100" s="329">
        <v>-10</v>
      </c>
      <c r="J100" s="336"/>
      <c r="K100" s="329">
        <v>-7</v>
      </c>
      <c r="L100" s="336"/>
      <c r="M100" s="329"/>
      <c r="N100" s="336"/>
      <c r="O100" s="329"/>
      <c r="P100" s="330"/>
      <c r="Q100" s="258">
        <f t="shared" si="34"/>
        <v>0</v>
      </c>
      <c r="R100" s="261">
        <f>IF(COUNT(G100:O100)=0,"",(IF(LEFT(G100,1)="-",1,0)+IF(LEFT(I100,1)="-",1,0)+IF(LEFT(K100,1)="-",1,0)+IF(LEFT(M100,1)="-",1,0)+IF(LEFT(O100,1)="-",1,0)))</f>
        <v>3</v>
      </c>
      <c r="S100" s="226">
        <f t="shared" si="43"/>
        <v>27</v>
      </c>
      <c r="T100" s="227">
        <f t="shared" si="43"/>
        <v>35</v>
      </c>
      <c r="U100" s="228">
        <f t="shared" si="35"/>
        <v>-8</v>
      </c>
      <c r="Z100" s="18">
        <f t="shared" si="44"/>
        <v>10</v>
      </c>
      <c r="AA100" s="19">
        <f t="shared" si="36"/>
        <v>12</v>
      </c>
      <c r="AB100" s="18">
        <f t="shared" si="45"/>
        <v>10</v>
      </c>
      <c r="AC100" s="19">
        <f t="shared" si="37"/>
        <v>12</v>
      </c>
      <c r="AD100" s="18">
        <f t="shared" si="46"/>
        <v>7</v>
      </c>
      <c r="AE100" s="19">
        <f t="shared" si="38"/>
        <v>11</v>
      </c>
      <c r="AF100" s="18">
        <f t="shared" si="47"/>
        <v>0</v>
      </c>
      <c r="AG100" s="19">
        <f t="shared" si="39"/>
        <v>0</v>
      </c>
      <c r="AH100" s="18">
        <f t="shared" si="40"/>
        <v>0</v>
      </c>
      <c r="AI100" s="19">
        <f t="shared" si="41"/>
        <v>0</v>
      </c>
    </row>
    <row r="101" spans="2:35" ht="15">
      <c r="B101" s="77" t="s">
        <v>36</v>
      </c>
      <c r="C101" s="110" t="s">
        <v>75</v>
      </c>
      <c r="D101" s="106" t="s">
        <v>87</v>
      </c>
      <c r="E101" s="20"/>
      <c r="F101" s="14"/>
      <c r="G101" s="331">
        <v>10</v>
      </c>
      <c r="H101" s="332"/>
      <c r="I101" s="331">
        <v>2</v>
      </c>
      <c r="J101" s="332"/>
      <c r="K101" s="331">
        <v>8</v>
      </c>
      <c r="L101" s="332"/>
      <c r="M101" s="333"/>
      <c r="N101" s="334"/>
      <c r="O101" s="333"/>
      <c r="P101" s="335"/>
      <c r="Q101" s="259">
        <f t="shared" si="34"/>
        <v>3</v>
      </c>
      <c r="R101" s="262">
        <f t="shared" si="42"/>
        <v>0</v>
      </c>
      <c r="S101" s="229">
        <f t="shared" si="43"/>
        <v>34</v>
      </c>
      <c r="T101" s="41">
        <f t="shared" si="43"/>
        <v>20</v>
      </c>
      <c r="U101" s="187">
        <f t="shared" si="35"/>
        <v>14</v>
      </c>
      <c r="Z101" s="22">
        <f t="shared" si="44"/>
        <v>12</v>
      </c>
      <c r="AA101" s="23">
        <f t="shared" si="36"/>
        <v>10</v>
      </c>
      <c r="AB101" s="22">
        <f t="shared" si="45"/>
        <v>11</v>
      </c>
      <c r="AC101" s="23">
        <f t="shared" si="37"/>
        <v>2</v>
      </c>
      <c r="AD101" s="22">
        <f t="shared" si="46"/>
        <v>11</v>
      </c>
      <c r="AE101" s="23">
        <f t="shared" si="38"/>
        <v>8</v>
      </c>
      <c r="AF101" s="22">
        <f t="shared" si="47"/>
        <v>0</v>
      </c>
      <c r="AG101" s="23">
        <f t="shared" si="39"/>
        <v>0</v>
      </c>
      <c r="AH101" s="22">
        <f t="shared" si="40"/>
        <v>0</v>
      </c>
      <c r="AI101" s="23">
        <f t="shared" si="41"/>
        <v>0</v>
      </c>
    </row>
    <row r="102" spans="2:35" ht="15.75" thickBot="1">
      <c r="B102" s="84" t="s">
        <v>37</v>
      </c>
      <c r="C102" s="112" t="s">
        <v>84</v>
      </c>
      <c r="D102" s="108" t="s">
        <v>82</v>
      </c>
      <c r="E102" s="10"/>
      <c r="F102" s="42"/>
      <c r="G102" s="337">
        <v>8</v>
      </c>
      <c r="H102" s="339"/>
      <c r="I102" s="337">
        <v>10</v>
      </c>
      <c r="J102" s="339"/>
      <c r="K102" s="337">
        <v>-5</v>
      </c>
      <c r="L102" s="339"/>
      <c r="M102" s="337">
        <v>-2</v>
      </c>
      <c r="N102" s="339"/>
      <c r="O102" s="337">
        <v>-9</v>
      </c>
      <c r="P102" s="338"/>
      <c r="Q102" s="260">
        <f t="shared" si="34"/>
        <v>2</v>
      </c>
      <c r="R102" s="263">
        <f t="shared" si="42"/>
        <v>3</v>
      </c>
      <c r="S102" s="230">
        <f t="shared" si="43"/>
        <v>39</v>
      </c>
      <c r="T102" s="189">
        <f t="shared" si="43"/>
        <v>51</v>
      </c>
      <c r="U102" s="190">
        <f t="shared" si="35"/>
        <v>-12</v>
      </c>
      <c r="Y102" s="26"/>
      <c r="Z102" s="22">
        <f t="shared" si="44"/>
        <v>11</v>
      </c>
      <c r="AA102" s="23">
        <f t="shared" si="36"/>
        <v>8</v>
      </c>
      <c r="AB102" s="22">
        <f t="shared" si="45"/>
        <v>12</v>
      </c>
      <c r="AC102" s="23">
        <f t="shared" si="37"/>
        <v>10</v>
      </c>
      <c r="AD102" s="22">
        <f t="shared" si="46"/>
        <v>5</v>
      </c>
      <c r="AE102" s="23">
        <f t="shared" si="38"/>
        <v>11</v>
      </c>
      <c r="AF102" s="22">
        <f t="shared" si="47"/>
        <v>2</v>
      </c>
      <c r="AG102" s="23">
        <f t="shared" si="39"/>
        <v>11</v>
      </c>
      <c r="AH102" s="22">
        <f t="shared" si="40"/>
        <v>9</v>
      </c>
      <c r="AI102" s="23">
        <f t="shared" si="41"/>
        <v>11</v>
      </c>
    </row>
    <row r="103" spans="2:35" ht="15">
      <c r="B103" s="77" t="s">
        <v>38</v>
      </c>
      <c r="C103" s="110" t="s">
        <v>89</v>
      </c>
      <c r="D103" s="106" t="s">
        <v>82</v>
      </c>
      <c r="E103" s="13"/>
      <c r="F103" s="14"/>
      <c r="G103" s="329">
        <v>7</v>
      </c>
      <c r="H103" s="336"/>
      <c r="I103" s="329">
        <v>-7</v>
      </c>
      <c r="J103" s="336"/>
      <c r="K103" s="329">
        <v>-9</v>
      </c>
      <c r="L103" s="336"/>
      <c r="M103" s="329">
        <v>7</v>
      </c>
      <c r="N103" s="336"/>
      <c r="O103" s="329">
        <v>7</v>
      </c>
      <c r="P103" s="330"/>
      <c r="Q103" s="258">
        <f t="shared" si="34"/>
        <v>3</v>
      </c>
      <c r="R103" s="261">
        <f>IF(COUNT(G103:O103)=0,"",(IF(LEFT(G103,1)="-",1,0)+IF(LEFT(I103,1)="-",1,0)+IF(LEFT(K103,1)="-",1,0)+IF(LEFT(M103,1)="-",1,0)+IF(LEFT(O103,1)="-",1,0)))</f>
        <v>2</v>
      </c>
      <c r="S103" s="213">
        <f t="shared" si="43"/>
        <v>49</v>
      </c>
      <c r="T103" s="214">
        <f t="shared" si="43"/>
        <v>43</v>
      </c>
      <c r="U103" s="215">
        <f t="shared" si="35"/>
        <v>6</v>
      </c>
      <c r="Y103" s="26"/>
      <c r="Z103" s="22">
        <f t="shared" si="44"/>
        <v>11</v>
      </c>
      <c r="AA103" s="23">
        <f t="shared" si="36"/>
        <v>7</v>
      </c>
      <c r="AB103" s="22">
        <f t="shared" si="45"/>
        <v>7</v>
      </c>
      <c r="AC103" s="23">
        <f t="shared" si="37"/>
        <v>11</v>
      </c>
      <c r="AD103" s="22">
        <f t="shared" si="46"/>
        <v>9</v>
      </c>
      <c r="AE103" s="23">
        <f t="shared" si="38"/>
        <v>11</v>
      </c>
      <c r="AF103" s="22">
        <f t="shared" si="47"/>
        <v>11</v>
      </c>
      <c r="AG103" s="23">
        <f t="shared" si="39"/>
        <v>7</v>
      </c>
      <c r="AH103" s="22">
        <f t="shared" si="40"/>
        <v>11</v>
      </c>
      <c r="AI103" s="23">
        <f t="shared" si="41"/>
        <v>7</v>
      </c>
    </row>
    <row r="104" spans="2:35" ht="15">
      <c r="B104" s="77" t="s">
        <v>27</v>
      </c>
      <c r="C104" s="110" t="s">
        <v>75</v>
      </c>
      <c r="D104" s="106" t="s">
        <v>80</v>
      </c>
      <c r="E104" s="20"/>
      <c r="F104" s="14"/>
      <c r="G104" s="340">
        <v>-10</v>
      </c>
      <c r="H104" s="334"/>
      <c r="I104" s="340">
        <v>-7</v>
      </c>
      <c r="J104" s="334"/>
      <c r="K104" s="333">
        <v>11</v>
      </c>
      <c r="L104" s="334"/>
      <c r="M104" s="333">
        <v>10</v>
      </c>
      <c r="N104" s="334"/>
      <c r="O104" s="333">
        <v>-6</v>
      </c>
      <c r="P104" s="335"/>
      <c r="Q104" s="259">
        <f t="shared" si="34"/>
        <v>2</v>
      </c>
      <c r="R104" s="262">
        <f t="shared" si="42"/>
        <v>3</v>
      </c>
      <c r="S104" s="47">
        <f t="shared" si="43"/>
        <v>48</v>
      </c>
      <c r="T104" s="41">
        <f t="shared" si="43"/>
        <v>55</v>
      </c>
      <c r="U104" s="187">
        <f t="shared" si="35"/>
        <v>-7</v>
      </c>
      <c r="Y104" s="26"/>
      <c r="Z104" s="22">
        <f t="shared" si="44"/>
        <v>10</v>
      </c>
      <c r="AA104" s="23">
        <f t="shared" si="36"/>
        <v>12</v>
      </c>
      <c r="AB104" s="22">
        <f t="shared" si="45"/>
        <v>7</v>
      </c>
      <c r="AC104" s="23">
        <f t="shared" si="37"/>
        <v>11</v>
      </c>
      <c r="AD104" s="22">
        <f t="shared" si="46"/>
        <v>13</v>
      </c>
      <c r="AE104" s="23">
        <f t="shared" si="38"/>
        <v>11</v>
      </c>
      <c r="AF104" s="22">
        <f t="shared" si="47"/>
        <v>12</v>
      </c>
      <c r="AG104" s="23">
        <f t="shared" si="39"/>
        <v>10</v>
      </c>
      <c r="AH104" s="22">
        <f t="shared" si="40"/>
        <v>6</v>
      </c>
      <c r="AI104" s="23">
        <f t="shared" si="41"/>
        <v>11</v>
      </c>
    </row>
    <row r="105" spans="2:35" ht="15.75" thickBot="1">
      <c r="B105" s="84" t="s">
        <v>39</v>
      </c>
      <c r="C105" s="112" t="s">
        <v>84</v>
      </c>
      <c r="D105" s="108" t="s">
        <v>87</v>
      </c>
      <c r="E105" s="10"/>
      <c r="F105" s="42"/>
      <c r="G105" s="337">
        <v>-9</v>
      </c>
      <c r="H105" s="339"/>
      <c r="I105" s="337">
        <v>-1</v>
      </c>
      <c r="J105" s="339"/>
      <c r="K105" s="337">
        <v>-6</v>
      </c>
      <c r="L105" s="339"/>
      <c r="M105" s="337"/>
      <c r="N105" s="339"/>
      <c r="O105" s="337"/>
      <c r="P105" s="338"/>
      <c r="Q105" s="260">
        <f t="shared" si="34"/>
        <v>0</v>
      </c>
      <c r="R105" s="263">
        <f t="shared" si="42"/>
        <v>3</v>
      </c>
      <c r="S105" s="223">
        <f t="shared" si="43"/>
        <v>16</v>
      </c>
      <c r="T105" s="224">
        <f t="shared" si="43"/>
        <v>33</v>
      </c>
      <c r="U105" s="225">
        <f t="shared" si="35"/>
        <v>-17</v>
      </c>
      <c r="Y105" s="26"/>
      <c r="Z105" s="24">
        <f t="shared" si="44"/>
        <v>9</v>
      </c>
      <c r="AA105" s="25">
        <f t="shared" si="36"/>
        <v>11</v>
      </c>
      <c r="AB105" s="24">
        <f t="shared" si="45"/>
        <v>1</v>
      </c>
      <c r="AC105" s="25">
        <f t="shared" si="37"/>
        <v>11</v>
      </c>
      <c r="AD105" s="24">
        <f t="shared" si="46"/>
        <v>6</v>
      </c>
      <c r="AE105" s="25">
        <f t="shared" si="38"/>
        <v>11</v>
      </c>
      <c r="AF105" s="24">
        <f t="shared" si="47"/>
        <v>0</v>
      </c>
      <c r="AG105" s="25">
        <f t="shared" si="39"/>
        <v>0</v>
      </c>
      <c r="AH105" s="24">
        <f t="shared" si="40"/>
        <v>0</v>
      </c>
      <c r="AI105" s="25">
        <f t="shared" si="41"/>
        <v>0</v>
      </c>
    </row>
    <row r="106" spans="2:35" ht="15">
      <c r="B106" s="77" t="s">
        <v>28</v>
      </c>
      <c r="C106" s="110" t="s">
        <v>89</v>
      </c>
      <c r="D106" s="106" t="s">
        <v>75</v>
      </c>
      <c r="E106" s="13"/>
      <c r="F106" s="14"/>
      <c r="G106" s="329">
        <v>-12</v>
      </c>
      <c r="H106" s="336"/>
      <c r="I106" s="329">
        <v>-5</v>
      </c>
      <c r="J106" s="336"/>
      <c r="K106" s="329">
        <v>-8</v>
      </c>
      <c r="L106" s="336"/>
      <c r="M106" s="329"/>
      <c r="N106" s="336"/>
      <c r="O106" s="329"/>
      <c r="P106" s="330"/>
      <c r="Q106" s="258">
        <f t="shared" si="34"/>
        <v>0</v>
      </c>
      <c r="R106" s="261">
        <f>IF(COUNT(G106:O106)=0,"",(IF(LEFT(G106,1)="-",1,0)+IF(LEFT(I106,1)="-",1,0)+IF(LEFT(K106,1)="-",1,0)+IF(LEFT(M106,1)="-",1,0)+IF(LEFT(O106,1)="-",1,0)))</f>
        <v>3</v>
      </c>
      <c r="S106" s="226">
        <f t="shared" si="43"/>
        <v>25</v>
      </c>
      <c r="T106" s="227">
        <f t="shared" si="43"/>
        <v>36</v>
      </c>
      <c r="U106" s="228">
        <f t="shared" si="35"/>
        <v>-11</v>
      </c>
      <c r="Y106" s="26"/>
      <c r="Z106" s="18">
        <f t="shared" si="44"/>
        <v>12</v>
      </c>
      <c r="AA106" s="19">
        <f t="shared" si="36"/>
        <v>14</v>
      </c>
      <c r="AB106" s="18">
        <f t="shared" si="45"/>
        <v>5</v>
      </c>
      <c r="AC106" s="19">
        <f t="shared" si="37"/>
        <v>11</v>
      </c>
      <c r="AD106" s="18">
        <f t="shared" si="46"/>
        <v>8</v>
      </c>
      <c r="AE106" s="19">
        <f t="shared" si="38"/>
        <v>11</v>
      </c>
      <c r="AF106" s="18">
        <f t="shared" si="47"/>
        <v>0</v>
      </c>
      <c r="AG106" s="19">
        <f t="shared" si="39"/>
        <v>0</v>
      </c>
      <c r="AH106" s="18">
        <f t="shared" si="40"/>
        <v>0</v>
      </c>
      <c r="AI106" s="19">
        <f t="shared" si="41"/>
        <v>0</v>
      </c>
    </row>
    <row r="107" spans="2:35" ht="15">
      <c r="B107" s="77" t="s">
        <v>29</v>
      </c>
      <c r="C107" s="110" t="s">
        <v>80</v>
      </c>
      <c r="D107" s="106" t="s">
        <v>84</v>
      </c>
      <c r="E107" s="20"/>
      <c r="F107" s="14"/>
      <c r="G107" s="340">
        <v>11</v>
      </c>
      <c r="H107" s="334"/>
      <c r="I107" s="340">
        <v>-6</v>
      </c>
      <c r="J107" s="334"/>
      <c r="K107" s="333">
        <v>-9</v>
      </c>
      <c r="L107" s="334"/>
      <c r="M107" s="333">
        <v>5</v>
      </c>
      <c r="N107" s="334"/>
      <c r="O107" s="333">
        <v>4</v>
      </c>
      <c r="P107" s="335"/>
      <c r="Q107" s="259">
        <f t="shared" si="34"/>
        <v>3</v>
      </c>
      <c r="R107" s="262">
        <f t="shared" si="42"/>
        <v>2</v>
      </c>
      <c r="S107" s="229">
        <f t="shared" si="43"/>
        <v>50</v>
      </c>
      <c r="T107" s="41">
        <f t="shared" si="43"/>
        <v>42</v>
      </c>
      <c r="U107" s="187">
        <f t="shared" si="35"/>
        <v>8</v>
      </c>
      <c r="Y107" s="26"/>
      <c r="Z107" s="22">
        <f t="shared" si="44"/>
        <v>13</v>
      </c>
      <c r="AA107" s="23">
        <f t="shared" si="36"/>
        <v>11</v>
      </c>
      <c r="AB107" s="22">
        <f t="shared" si="45"/>
        <v>6</v>
      </c>
      <c r="AC107" s="23">
        <f t="shared" si="37"/>
        <v>11</v>
      </c>
      <c r="AD107" s="22">
        <f t="shared" si="46"/>
        <v>9</v>
      </c>
      <c r="AE107" s="23">
        <f t="shared" si="38"/>
        <v>11</v>
      </c>
      <c r="AF107" s="22">
        <f t="shared" si="47"/>
        <v>11</v>
      </c>
      <c r="AG107" s="23">
        <f t="shared" si="39"/>
        <v>5</v>
      </c>
      <c r="AH107" s="22">
        <f t="shared" si="40"/>
        <v>11</v>
      </c>
      <c r="AI107" s="23">
        <f t="shared" si="41"/>
        <v>4</v>
      </c>
    </row>
    <row r="108" spans="2:35" ht="15.75" thickBot="1">
      <c r="B108" s="84" t="s">
        <v>40</v>
      </c>
      <c r="C108" s="117" t="s">
        <v>87</v>
      </c>
      <c r="D108" s="118" t="s">
        <v>82</v>
      </c>
      <c r="E108" s="10"/>
      <c r="F108" s="42"/>
      <c r="G108" s="337">
        <v>-8</v>
      </c>
      <c r="H108" s="339"/>
      <c r="I108" s="337">
        <v>-5</v>
      </c>
      <c r="J108" s="339"/>
      <c r="K108" s="337">
        <v>-5</v>
      </c>
      <c r="L108" s="339"/>
      <c r="M108" s="337"/>
      <c r="N108" s="339"/>
      <c r="O108" s="337"/>
      <c r="P108" s="338"/>
      <c r="Q108" s="260">
        <f t="shared" si="34"/>
        <v>0</v>
      </c>
      <c r="R108" s="263">
        <f t="shared" si="42"/>
        <v>3</v>
      </c>
      <c r="S108" s="188">
        <f t="shared" si="43"/>
        <v>18</v>
      </c>
      <c r="T108" s="189">
        <f t="shared" si="43"/>
        <v>33</v>
      </c>
      <c r="U108" s="190">
        <f t="shared" si="35"/>
        <v>-15</v>
      </c>
      <c r="Y108" s="26"/>
      <c r="Z108" s="22">
        <f t="shared" si="44"/>
        <v>8</v>
      </c>
      <c r="AA108" s="23">
        <f t="shared" si="36"/>
        <v>11</v>
      </c>
      <c r="AB108" s="22">
        <f t="shared" si="45"/>
        <v>5</v>
      </c>
      <c r="AC108" s="23">
        <f t="shared" si="37"/>
        <v>11</v>
      </c>
      <c r="AD108" s="22">
        <f t="shared" si="46"/>
        <v>5</v>
      </c>
      <c r="AE108" s="23">
        <f t="shared" si="38"/>
        <v>11</v>
      </c>
      <c r="AF108" s="22">
        <f t="shared" si="47"/>
        <v>0</v>
      </c>
      <c r="AG108" s="23">
        <f t="shared" si="39"/>
        <v>0</v>
      </c>
      <c r="AH108" s="22">
        <f t="shared" si="40"/>
        <v>0</v>
      </c>
      <c r="AI108" s="23">
        <f t="shared" si="41"/>
        <v>0</v>
      </c>
    </row>
    <row r="120" ht="15.75" thickBot="1"/>
    <row r="121" spans="2:21" ht="15.75">
      <c r="B121" s="52"/>
      <c r="C121" s="113" t="str">
        <f>$C$5</f>
        <v>TOP-12 </v>
      </c>
      <c r="D121" s="53"/>
      <c r="E121" s="53"/>
      <c r="F121" s="53"/>
      <c r="G121" s="54"/>
      <c r="H121" s="422"/>
      <c r="I121" s="423"/>
      <c r="J121" s="423"/>
      <c r="K121" s="183"/>
      <c r="L121" s="56"/>
      <c r="M121" s="56"/>
      <c r="N121" s="56"/>
      <c r="O121" s="184" t="s">
        <v>0</v>
      </c>
      <c r="P121" s="185"/>
      <c r="Q121" s="419" t="s">
        <v>47</v>
      </c>
      <c r="R121" s="419"/>
      <c r="S121" s="419"/>
      <c r="T121" s="419"/>
      <c r="U121" s="186"/>
    </row>
    <row r="122" spans="2:24" ht="16.5" thickBot="1">
      <c r="B122" s="127"/>
      <c r="C122" s="168" t="str">
        <f>$C$6</f>
        <v>SPTL</v>
      </c>
      <c r="D122" s="128" t="s">
        <v>1</v>
      </c>
      <c r="E122" s="352"/>
      <c r="F122" s="424"/>
      <c r="G122" s="425"/>
      <c r="H122" s="426" t="s">
        <v>2</v>
      </c>
      <c r="I122" s="427"/>
      <c r="J122" s="427"/>
      <c r="K122" s="357">
        <f>$K$6</f>
        <v>40139</v>
      </c>
      <c r="L122" s="357"/>
      <c r="M122" s="357"/>
      <c r="N122" s="358"/>
      <c r="O122" s="416" t="s">
        <v>3</v>
      </c>
      <c r="P122" s="417"/>
      <c r="Q122" s="359" t="str">
        <f>$Q$6</f>
        <v>12.00</v>
      </c>
      <c r="R122" s="360"/>
      <c r="S122" s="360"/>
      <c r="T122" s="418"/>
      <c r="U122" s="191"/>
      <c r="V122" s="26"/>
      <c r="W122" s="26"/>
      <c r="X122" s="26"/>
    </row>
    <row r="123" spans="2:24" ht="15">
      <c r="B123" s="63"/>
      <c r="C123" s="208" t="s">
        <v>4</v>
      </c>
      <c r="D123" s="209" t="s">
        <v>5</v>
      </c>
      <c r="E123" s="414" t="s">
        <v>6</v>
      </c>
      <c r="F123" s="401"/>
      <c r="G123" s="414" t="s">
        <v>7</v>
      </c>
      <c r="H123" s="401"/>
      <c r="I123" s="414" t="s">
        <v>8</v>
      </c>
      <c r="J123" s="401"/>
      <c r="K123" s="414" t="s">
        <v>9</v>
      </c>
      <c r="L123" s="401"/>
      <c r="M123" s="415" t="s">
        <v>30</v>
      </c>
      <c r="N123" s="401"/>
      <c r="O123" s="421" t="s">
        <v>31</v>
      </c>
      <c r="P123" s="378"/>
      <c r="Q123" s="64" t="s">
        <v>10</v>
      </c>
      <c r="R123" s="65" t="s">
        <v>11</v>
      </c>
      <c r="S123" s="377" t="s">
        <v>12</v>
      </c>
      <c r="T123" s="420"/>
      <c r="U123" s="192" t="s">
        <v>13</v>
      </c>
      <c r="V123" s="373" t="s">
        <v>14</v>
      </c>
      <c r="W123" s="374"/>
      <c r="X123" s="1" t="s">
        <v>15</v>
      </c>
    </row>
    <row r="124" spans="1:24" ht="15">
      <c r="A124" s="49" t="s">
        <v>54</v>
      </c>
      <c r="B124" s="68">
        <v>1</v>
      </c>
      <c r="C124" s="198" t="s">
        <v>78</v>
      </c>
      <c r="D124" s="196" t="s">
        <v>74</v>
      </c>
      <c r="E124" s="201"/>
      <c r="F124" s="28"/>
      <c r="G124" s="29">
        <f>+Q144</f>
        <v>0</v>
      </c>
      <c r="H124" s="30">
        <f>+R144</f>
        <v>3</v>
      </c>
      <c r="I124" s="204">
        <f>Q138</f>
        <v>2</v>
      </c>
      <c r="J124" s="30">
        <f>R138</f>
        <v>3</v>
      </c>
      <c r="K124" s="204">
        <f>Q135</f>
        <v>0</v>
      </c>
      <c r="L124" s="30">
        <f>R135</f>
        <v>3</v>
      </c>
      <c r="M124" s="204">
        <f>Q132</f>
      </c>
      <c r="N124" s="30">
        <f>R132</f>
      </c>
      <c r="O124" s="204">
        <f>Q141</f>
        <v>2</v>
      </c>
      <c r="P124" s="30">
        <f>R141</f>
        <v>3</v>
      </c>
      <c r="Q124" s="31">
        <f>IF(SUM(E124:P124)=0,"",COUNTIF(F124:F129,"3"))</f>
        <v>0</v>
      </c>
      <c r="R124" s="32">
        <f>IF(SUM(F124:Q124)=0,"",COUNTIF(E124:E129,"3"))</f>
        <v>4</v>
      </c>
      <c r="S124" s="2">
        <f>IF(SUM(F124:F129)=0,"",SUM(F124:F129))</f>
        <v>4</v>
      </c>
      <c r="T124" s="3">
        <f>IF(SUM(E124:E129)=0,"",SUM(E124:E129))</f>
        <v>12</v>
      </c>
      <c r="U124" s="256">
        <v>11</v>
      </c>
      <c r="V124" s="4">
        <f>+S132+S135+S138+S141+S144</f>
        <v>132</v>
      </c>
      <c r="W124" s="4">
        <f>+T132+T135+T138+T141+T144</f>
        <v>167</v>
      </c>
      <c r="X124" s="5">
        <f aca="true" t="shared" si="48" ref="X124:X129">+V124-W124</f>
        <v>-35</v>
      </c>
    </row>
    <row r="125" spans="1:24" ht="15">
      <c r="A125" s="49" t="s">
        <v>55</v>
      </c>
      <c r="B125" s="69">
        <v>2</v>
      </c>
      <c r="C125" s="198" t="s">
        <v>93</v>
      </c>
      <c r="D125" s="196" t="s">
        <v>74</v>
      </c>
      <c r="E125" s="202">
        <f>+R144</f>
        <v>3</v>
      </c>
      <c r="F125" s="34">
        <f>+Q144</f>
        <v>0</v>
      </c>
      <c r="G125" s="35"/>
      <c r="H125" s="36"/>
      <c r="I125" s="202">
        <f>Q142</f>
        <v>3</v>
      </c>
      <c r="J125" s="34">
        <f>R142</f>
        <v>1</v>
      </c>
      <c r="K125" s="202">
        <f>Q133</f>
        <v>3</v>
      </c>
      <c r="L125" s="34">
        <f>R133</f>
        <v>2</v>
      </c>
      <c r="M125" s="204">
        <f>Q139</f>
      </c>
      <c r="N125" s="30">
        <f>R139</f>
      </c>
      <c r="O125" s="204">
        <f>Q136</f>
        <v>3</v>
      </c>
      <c r="P125" s="30">
        <f>R136</f>
        <v>2</v>
      </c>
      <c r="Q125" s="31">
        <f>IF(SUM(E125:P125)=0,"",COUNTIF(H124:H129,"3"))</f>
        <v>4</v>
      </c>
      <c r="R125" s="32">
        <f>IF(SUM(F125:Q125)=0,"",COUNTIF(G124:G129,"3"))</f>
        <v>0</v>
      </c>
      <c r="S125" s="2">
        <f>IF(SUM(H124:H129)=0,"",SUM(H124:H129))</f>
        <v>12</v>
      </c>
      <c r="T125" s="3">
        <f>IF(SUM(G124:G129)=0,"",SUM(G124:G129))</f>
        <v>5</v>
      </c>
      <c r="U125" s="256">
        <v>7</v>
      </c>
      <c r="V125" s="4">
        <f>+S133+S136+S139+S142+T144</f>
        <v>167</v>
      </c>
      <c r="W125" s="4">
        <f>+T133+T136+T139+T142+S144</f>
        <v>140</v>
      </c>
      <c r="X125" s="5">
        <f t="shared" si="48"/>
        <v>27</v>
      </c>
    </row>
    <row r="126" spans="1:24" ht="15">
      <c r="A126" s="49" t="s">
        <v>56</v>
      </c>
      <c r="B126" s="69">
        <v>3</v>
      </c>
      <c r="C126" s="198" t="s">
        <v>79</v>
      </c>
      <c r="D126" s="196" t="s">
        <v>74</v>
      </c>
      <c r="E126" s="202">
        <f>+R138</f>
        <v>3</v>
      </c>
      <c r="F126" s="34">
        <f>+Q138</f>
        <v>2</v>
      </c>
      <c r="G126" s="33">
        <f>R142</f>
        <v>1</v>
      </c>
      <c r="H126" s="34">
        <f>Q142</f>
        <v>3</v>
      </c>
      <c r="I126" s="205"/>
      <c r="J126" s="36"/>
      <c r="K126" s="202">
        <f>Q145</f>
        <v>3</v>
      </c>
      <c r="L126" s="34">
        <f>R145</f>
        <v>2</v>
      </c>
      <c r="M126" s="204">
        <f>Q137</f>
      </c>
      <c r="N126" s="30">
        <f>R137</f>
      </c>
      <c r="O126" s="204">
        <f>Q134</f>
        <v>3</v>
      </c>
      <c r="P126" s="30">
        <f>R134</f>
        <v>2</v>
      </c>
      <c r="Q126" s="31">
        <f>IF(SUM(E126:P126)=0,"",COUNTIF(J124:J129,"3"))</f>
        <v>3</v>
      </c>
      <c r="R126" s="32">
        <f>IF(SUM(F126:Q126)=0,"",COUNTIF(I124:I129,"3"))</f>
        <v>1</v>
      </c>
      <c r="S126" s="2">
        <f>IF(SUM(J124:J129)=0,"",SUM(J124:J129))</f>
        <v>10</v>
      </c>
      <c r="T126" s="3">
        <f>IF(SUM(I124:I129)=0,"",SUM(I124:I129))</f>
        <v>9</v>
      </c>
      <c r="U126" s="256">
        <v>8</v>
      </c>
      <c r="V126" s="4">
        <f>+S134+S137+T138+T142+S145</f>
        <v>172</v>
      </c>
      <c r="W126" s="4">
        <f>+T134+T137+S138+S142+T145</f>
        <v>182</v>
      </c>
      <c r="X126" s="5">
        <f t="shared" si="48"/>
        <v>-10</v>
      </c>
    </row>
    <row r="127" spans="1:24" ht="15">
      <c r="A127" s="49" t="s">
        <v>57</v>
      </c>
      <c r="B127" s="69">
        <v>4</v>
      </c>
      <c r="C127" s="198" t="s">
        <v>91</v>
      </c>
      <c r="D127" s="196" t="s">
        <v>72</v>
      </c>
      <c r="E127" s="202">
        <f>R135</f>
        <v>3</v>
      </c>
      <c r="F127" s="34">
        <f>Q135</f>
        <v>0</v>
      </c>
      <c r="G127" s="33">
        <f>R133</f>
        <v>2</v>
      </c>
      <c r="H127" s="34">
        <f>Q133</f>
        <v>3</v>
      </c>
      <c r="I127" s="202">
        <f>R145</f>
        <v>2</v>
      </c>
      <c r="J127" s="34">
        <f>Q145</f>
        <v>3</v>
      </c>
      <c r="K127" s="205"/>
      <c r="L127" s="36"/>
      <c r="M127" s="204">
        <f>Q143</f>
      </c>
      <c r="N127" s="30">
        <f>R143</f>
      </c>
      <c r="O127" s="204">
        <f>Q140</f>
        <v>3</v>
      </c>
      <c r="P127" s="30">
        <f>R140</f>
        <v>0</v>
      </c>
      <c r="Q127" s="31">
        <f>IF(SUM(E127:P127)=0,"",COUNTIF(L124:L129,"3"))</f>
        <v>2</v>
      </c>
      <c r="R127" s="32">
        <f>IF(SUM(F127:Q127)=0,"",COUNTIF(K124:K129,"3"))</f>
        <v>2</v>
      </c>
      <c r="S127" s="2">
        <f>IF(SUM(L124:L129)=0,"",SUM(L124:L129))</f>
        <v>10</v>
      </c>
      <c r="T127" s="3">
        <f>IF(SUM(K124:K129)=0,"",SUM(K124:K129))</f>
        <v>6</v>
      </c>
      <c r="U127" s="256">
        <v>9</v>
      </c>
      <c r="V127" s="4">
        <f>+T133+T135+S140+S143+T145</f>
        <v>152</v>
      </c>
      <c r="W127" s="4">
        <f>+S133+S135+T140+T143+S145</f>
        <v>133</v>
      </c>
      <c r="X127" s="5">
        <f t="shared" si="48"/>
        <v>19</v>
      </c>
    </row>
    <row r="128" spans="1:25" ht="15">
      <c r="A128" s="49" t="s">
        <v>58</v>
      </c>
      <c r="B128" s="69">
        <v>5</v>
      </c>
      <c r="C128" s="198"/>
      <c r="D128" s="196"/>
      <c r="E128" s="202">
        <f>+R132</f>
      </c>
      <c r="F128" s="34">
        <f>+Q132</f>
      </c>
      <c r="G128" s="33">
        <f>R139</f>
      </c>
      <c r="H128" s="34">
        <f>Q139</f>
      </c>
      <c r="I128" s="202">
        <f>R137</f>
      </c>
      <c r="J128" s="34">
        <f>Q137</f>
      </c>
      <c r="K128" s="202">
        <f>R143</f>
      </c>
      <c r="L128" s="34">
        <f>Q143</f>
      </c>
      <c r="M128" s="206"/>
      <c r="N128" s="37"/>
      <c r="O128" s="204">
        <f>Q146</f>
      </c>
      <c r="P128" s="38">
        <f>R146</f>
      </c>
      <c r="Q128" s="39">
        <f>IF(SUM(E128:P128)=0,"",COUNTIF(N124:N129,"3"))</f>
      </c>
      <c r="R128" s="32">
        <f>IF(SUM(F128:Q128)=0,"",COUNTIF(M124:M129,"3"))</f>
      </c>
      <c r="S128" s="2">
        <f>IF(SUM(N124:N129)=0,"",SUM(N124:N129))</f>
      </c>
      <c r="T128" s="3">
        <f>IF(SUM(M124:M129)=0,"",SUM(M124:M129))</f>
      </c>
      <c r="U128" s="256"/>
      <c r="V128" s="4">
        <f>+T132+T137+T139+T143+S146</f>
        <v>0</v>
      </c>
      <c r="W128" s="4">
        <f>+S132+S137+S139+S143+T146</f>
        <v>0</v>
      </c>
      <c r="X128" s="5">
        <f t="shared" si="48"/>
        <v>0</v>
      </c>
      <c r="Y128" s="26"/>
    </row>
    <row r="129" spans="1:24" ht="15.75" thickBot="1">
      <c r="A129" s="49" t="s">
        <v>59</v>
      </c>
      <c r="B129" s="70">
        <v>6</v>
      </c>
      <c r="C129" s="199" t="s">
        <v>86</v>
      </c>
      <c r="D129" s="197" t="s">
        <v>76</v>
      </c>
      <c r="E129" s="203">
        <f>R141</f>
        <v>3</v>
      </c>
      <c r="F129" s="145">
        <f>Q141</f>
        <v>2</v>
      </c>
      <c r="G129" s="140">
        <f>R136</f>
        <v>2</v>
      </c>
      <c r="H129" s="145">
        <f>Q136</f>
        <v>3</v>
      </c>
      <c r="I129" s="203">
        <f>R134</f>
        <v>2</v>
      </c>
      <c r="J129" s="145">
        <f>Q134</f>
        <v>3</v>
      </c>
      <c r="K129" s="203">
        <f>R140</f>
        <v>0</v>
      </c>
      <c r="L129" s="145">
        <f>Q140</f>
        <v>3</v>
      </c>
      <c r="M129" s="203">
        <f>R146</f>
      </c>
      <c r="N129" s="145">
        <f>Q146</f>
      </c>
      <c r="O129" s="207"/>
      <c r="P129" s="200"/>
      <c r="Q129" s="194">
        <f>IF(SUM(E129:P129)=0,"",COUNTIF(P124:P129,"3"))</f>
        <v>1</v>
      </c>
      <c r="R129" s="195">
        <f>IF(SUM(E129:P129)=0,"",COUNTIF(O124:O129,"3"))</f>
        <v>3</v>
      </c>
      <c r="S129" s="71">
        <f>IF(SUM(P124:P129)=0,"",SUM(P124:P129))</f>
        <v>7</v>
      </c>
      <c r="T129" s="72">
        <f>IF(SUM(O124:O129)=0,"",SUM(O124:O129))</f>
        <v>11</v>
      </c>
      <c r="U129" s="257">
        <v>10</v>
      </c>
      <c r="V129" s="4">
        <f>+T134+T136+T140+T141+T146</f>
        <v>163</v>
      </c>
      <c r="W129" s="4">
        <f>+S134+S136+S140+S141+S146</f>
        <v>164</v>
      </c>
      <c r="X129" s="5">
        <f t="shared" si="48"/>
        <v>-1</v>
      </c>
    </row>
    <row r="130" spans="2:25" ht="15">
      <c r="B130" s="76"/>
      <c r="C130" s="97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1"/>
      <c r="V130" s="26"/>
      <c r="W130" s="7" t="s">
        <v>16</v>
      </c>
      <c r="X130" s="40">
        <f>SUM(X124:X129)</f>
        <v>0</v>
      </c>
      <c r="Y130" s="7" t="str">
        <f>IF(X130=0,"OK","Virhe")</f>
        <v>OK</v>
      </c>
    </row>
    <row r="131" spans="2:24" ht="15.75" thickBot="1">
      <c r="B131" s="70"/>
      <c r="C131" s="96"/>
      <c r="D131" s="10"/>
      <c r="E131" s="10"/>
      <c r="F131" s="11"/>
      <c r="G131" s="322" t="s">
        <v>18</v>
      </c>
      <c r="H131" s="313"/>
      <c r="I131" s="310" t="s">
        <v>19</v>
      </c>
      <c r="J131" s="313"/>
      <c r="K131" s="310" t="s">
        <v>20</v>
      </c>
      <c r="L131" s="313"/>
      <c r="M131" s="310" t="s">
        <v>21</v>
      </c>
      <c r="N131" s="278"/>
      <c r="O131" s="310" t="s">
        <v>22</v>
      </c>
      <c r="P131" s="313"/>
      <c r="Q131" s="277" t="s">
        <v>23</v>
      </c>
      <c r="R131" s="341"/>
      <c r="S131" s="316" t="s">
        <v>14</v>
      </c>
      <c r="T131" s="317"/>
      <c r="U131" s="212" t="s">
        <v>15</v>
      </c>
      <c r="V131" s="26"/>
      <c r="W131" s="26"/>
      <c r="X131" s="26"/>
    </row>
    <row r="132" spans="2:35" ht="15">
      <c r="B132" s="77" t="s">
        <v>32</v>
      </c>
      <c r="C132" s="109" t="s">
        <v>78</v>
      </c>
      <c r="D132" s="106"/>
      <c r="E132" s="13"/>
      <c r="F132" s="14"/>
      <c r="G132" s="318"/>
      <c r="H132" s="319"/>
      <c r="I132" s="318"/>
      <c r="J132" s="319"/>
      <c r="K132" s="320"/>
      <c r="L132" s="319"/>
      <c r="M132" s="318"/>
      <c r="N132" s="319"/>
      <c r="O132" s="318"/>
      <c r="P132" s="321"/>
      <c r="Q132" s="258">
        <f aca="true" t="shared" si="49" ref="Q132:Q146">IF(COUNT(G132:O132)=0,"",COUNTIF(G132:O132,"&gt;=0"))</f>
      </c>
      <c r="R132" s="261">
        <f aca="true" t="shared" si="50" ref="R132:R146">IF(COUNT(G132:O132)=0,"",(IF(LEFT(G132,1)="-",1,0)+IF(LEFT(I132,1)="-",1,0)+IF(LEFT(K132,1)="-",1,0)+IF(LEFT(M132,1)="-",1,0)+IF(LEFT(O132,1)="-",1,0)))</f>
      </c>
      <c r="S132" s="216">
        <f>+Z132+AB132+AD132+AF132+AH132</f>
        <v>0</v>
      </c>
      <c r="T132" s="217">
        <f>+AA132+AC132+AE132+AG132+AI132</f>
        <v>0</v>
      </c>
      <c r="U132" s="218">
        <f aca="true" t="shared" si="51" ref="U132:U146">+S132-T132</f>
        <v>0</v>
      </c>
      <c r="Z132" s="18">
        <f>IF(G132="",0,IF(LEFT(G132,1)="-",ABS(G132),(IF(G132&gt;9,G132+2,11))))</f>
        <v>0</v>
      </c>
      <c r="AA132" s="19">
        <f aca="true" t="shared" si="52" ref="AA132:AA146">IF(G132="",0,IF(LEFT(G132,1)="-",(IF(ABS(G132)&gt;9,(ABS(G132)+2),11)),G132))</f>
        <v>0</v>
      </c>
      <c r="AB132" s="18">
        <f>IF(I132="",0,IF(LEFT(I132,1)="-",ABS(I132),(IF(I132&gt;9,I132+2,11))))</f>
        <v>0</v>
      </c>
      <c r="AC132" s="19">
        <f aca="true" t="shared" si="53" ref="AC132:AC146">IF(I132="",0,IF(LEFT(I132,1)="-",(IF(ABS(I132)&gt;9,(ABS(I132)+2),11)),I132))</f>
        <v>0</v>
      </c>
      <c r="AD132" s="18">
        <f>IF(K132="",0,IF(LEFT(K132,1)="-",ABS(K132),(IF(K132&gt;9,K132+2,11))))</f>
        <v>0</v>
      </c>
      <c r="AE132" s="19">
        <f aca="true" t="shared" si="54" ref="AE132:AE146">IF(K132="",0,IF(LEFT(K132,1)="-",(IF(ABS(K132)&gt;9,(ABS(K132)+2),11)),K132))</f>
        <v>0</v>
      </c>
      <c r="AF132" s="18">
        <f>IF(M132="",0,IF(LEFT(M132,1)="-",ABS(M132),(IF(M132&gt;9,M132+2,11))))</f>
        <v>0</v>
      </c>
      <c r="AG132" s="19">
        <f aca="true" t="shared" si="55" ref="AG132:AG146">IF(M132="",0,IF(LEFT(M132,1)="-",(IF(ABS(M132)&gt;9,(ABS(M132)+2),11)),M132))</f>
        <v>0</v>
      </c>
      <c r="AH132" s="18">
        <f aca="true" t="shared" si="56" ref="AH132:AH146">IF(O132="",0,IF(LEFT(O132,1)="-",ABS(O132),(IF(O132&gt;9,O132+2,11))))</f>
        <v>0</v>
      </c>
      <c r="AI132" s="19">
        <f aca="true" t="shared" si="57" ref="AI132:AI146">IF(O132="",0,IF(LEFT(O132,1)="-",(IF(ABS(O132)&gt;9,(ABS(O132)+2),11)),O132))</f>
        <v>0</v>
      </c>
    </row>
    <row r="133" spans="2:35" ht="15">
      <c r="B133" s="77" t="s">
        <v>25</v>
      </c>
      <c r="C133" s="110" t="s">
        <v>88</v>
      </c>
      <c r="D133" s="106" t="s">
        <v>91</v>
      </c>
      <c r="E133" s="20"/>
      <c r="F133" s="14"/>
      <c r="G133" s="323">
        <v>7</v>
      </c>
      <c r="H133" s="328"/>
      <c r="I133" s="323">
        <v>3</v>
      </c>
      <c r="J133" s="328"/>
      <c r="K133" s="323">
        <v>-7</v>
      </c>
      <c r="L133" s="328"/>
      <c r="M133" s="323">
        <v>-7</v>
      </c>
      <c r="N133" s="328"/>
      <c r="O133" s="323">
        <v>9</v>
      </c>
      <c r="P133" s="324"/>
      <c r="Q133" s="259">
        <f t="shared" si="49"/>
        <v>3</v>
      </c>
      <c r="R133" s="262">
        <f t="shared" si="50"/>
        <v>2</v>
      </c>
      <c r="S133" s="219">
        <f aca="true" t="shared" si="58" ref="S133:T146">+Z133+AB133+AD133+AF133+AH133</f>
        <v>47</v>
      </c>
      <c r="T133" s="41">
        <f t="shared" si="58"/>
        <v>41</v>
      </c>
      <c r="U133" s="187">
        <f t="shared" si="51"/>
        <v>6</v>
      </c>
      <c r="Z133" s="22">
        <f>IF(G133="",0,IF(LEFT(G133,1)="-",ABS(G133),(IF(G133&gt;9,G133+2,11))))</f>
        <v>11</v>
      </c>
      <c r="AA133" s="23">
        <f t="shared" si="52"/>
        <v>7</v>
      </c>
      <c r="AB133" s="22">
        <f>IF(I133="",0,IF(LEFT(I133,1)="-",ABS(I133),(IF(I133&gt;9,I133+2,11))))</f>
        <v>11</v>
      </c>
      <c r="AC133" s="23">
        <f t="shared" si="53"/>
        <v>3</v>
      </c>
      <c r="AD133" s="22">
        <f>IF(K133="",0,IF(LEFT(K133,1)="-",ABS(K133),(IF(K133&gt;9,K133+2,11))))</f>
        <v>7</v>
      </c>
      <c r="AE133" s="23">
        <f t="shared" si="54"/>
        <v>11</v>
      </c>
      <c r="AF133" s="22">
        <f>IF(M133="",0,IF(LEFT(M133,1)="-",ABS(M133),(IF(M133&gt;9,M133+2,11))))</f>
        <v>7</v>
      </c>
      <c r="AG133" s="23">
        <f t="shared" si="55"/>
        <v>11</v>
      </c>
      <c r="AH133" s="22">
        <f t="shared" si="56"/>
        <v>11</v>
      </c>
      <c r="AI133" s="23">
        <f t="shared" si="57"/>
        <v>9</v>
      </c>
    </row>
    <row r="134" spans="2:35" ht="15.75" thickBot="1">
      <c r="B134" s="84" t="s">
        <v>33</v>
      </c>
      <c r="C134" s="112" t="s">
        <v>79</v>
      </c>
      <c r="D134" s="108" t="s">
        <v>86</v>
      </c>
      <c r="E134" s="10"/>
      <c r="F134" s="42"/>
      <c r="G134" s="325">
        <v>-2</v>
      </c>
      <c r="H134" s="326"/>
      <c r="I134" s="325">
        <v>-8</v>
      </c>
      <c r="J134" s="326"/>
      <c r="K134" s="325">
        <v>6</v>
      </c>
      <c r="L134" s="326"/>
      <c r="M134" s="325">
        <v>8</v>
      </c>
      <c r="N134" s="326"/>
      <c r="O134" s="325">
        <v>9</v>
      </c>
      <c r="P134" s="327"/>
      <c r="Q134" s="260">
        <f t="shared" si="49"/>
        <v>3</v>
      </c>
      <c r="R134" s="263">
        <f t="shared" si="50"/>
        <v>2</v>
      </c>
      <c r="S134" s="220">
        <f t="shared" si="58"/>
        <v>43</v>
      </c>
      <c r="T134" s="221">
        <f t="shared" si="58"/>
        <v>45</v>
      </c>
      <c r="U134" s="222">
        <f t="shared" si="51"/>
        <v>-2</v>
      </c>
      <c r="Z134" s="22">
        <f aca="true" t="shared" si="59" ref="Z134:Z146">IF(G134="",0,IF(LEFT(G134,1)="-",ABS(G134),(IF(G134&gt;9,G134+2,11))))</f>
        <v>2</v>
      </c>
      <c r="AA134" s="23">
        <f t="shared" si="52"/>
        <v>11</v>
      </c>
      <c r="AB134" s="22">
        <f aca="true" t="shared" si="60" ref="AB134:AB146">IF(I134="",0,IF(LEFT(I134,1)="-",ABS(I134),(IF(I134&gt;9,I134+2,11))))</f>
        <v>8</v>
      </c>
      <c r="AC134" s="23">
        <f t="shared" si="53"/>
        <v>11</v>
      </c>
      <c r="AD134" s="22">
        <f aca="true" t="shared" si="61" ref="AD134:AD146">IF(K134="",0,IF(LEFT(K134,1)="-",ABS(K134),(IF(K134&gt;9,K134+2,11))))</f>
        <v>11</v>
      </c>
      <c r="AE134" s="23">
        <f t="shared" si="54"/>
        <v>6</v>
      </c>
      <c r="AF134" s="22">
        <f aca="true" t="shared" si="62" ref="AF134:AF146">IF(M134="",0,IF(LEFT(M134,1)="-",ABS(M134),(IF(M134&gt;9,M134+2,11))))</f>
        <v>11</v>
      </c>
      <c r="AG134" s="23">
        <f t="shared" si="55"/>
        <v>8</v>
      </c>
      <c r="AH134" s="22">
        <f t="shared" si="56"/>
        <v>11</v>
      </c>
      <c r="AI134" s="23">
        <f t="shared" si="57"/>
        <v>9</v>
      </c>
    </row>
    <row r="135" spans="2:35" ht="15">
      <c r="B135" s="77" t="s">
        <v>26</v>
      </c>
      <c r="C135" s="110" t="s">
        <v>78</v>
      </c>
      <c r="D135" s="106" t="s">
        <v>91</v>
      </c>
      <c r="E135" s="13"/>
      <c r="F135" s="14"/>
      <c r="G135" s="329">
        <v>-5</v>
      </c>
      <c r="H135" s="336"/>
      <c r="I135" s="329">
        <v>-3</v>
      </c>
      <c r="J135" s="336"/>
      <c r="K135" s="329">
        <v>-7</v>
      </c>
      <c r="L135" s="336"/>
      <c r="M135" s="329"/>
      <c r="N135" s="336"/>
      <c r="O135" s="329"/>
      <c r="P135" s="330"/>
      <c r="Q135" s="258">
        <f t="shared" si="49"/>
        <v>0</v>
      </c>
      <c r="R135" s="261">
        <f t="shared" si="50"/>
        <v>3</v>
      </c>
      <c r="S135" s="213">
        <f t="shared" si="58"/>
        <v>15</v>
      </c>
      <c r="T135" s="214">
        <f t="shared" si="58"/>
        <v>33</v>
      </c>
      <c r="U135" s="215">
        <f t="shared" si="51"/>
        <v>-18</v>
      </c>
      <c r="Z135" s="22">
        <f t="shared" si="59"/>
        <v>5</v>
      </c>
      <c r="AA135" s="23">
        <f t="shared" si="52"/>
        <v>11</v>
      </c>
      <c r="AB135" s="22">
        <f t="shared" si="60"/>
        <v>3</v>
      </c>
      <c r="AC135" s="23">
        <f t="shared" si="53"/>
        <v>11</v>
      </c>
      <c r="AD135" s="22">
        <f t="shared" si="61"/>
        <v>7</v>
      </c>
      <c r="AE135" s="23">
        <f t="shared" si="54"/>
        <v>11</v>
      </c>
      <c r="AF135" s="22">
        <f t="shared" si="62"/>
        <v>0</v>
      </c>
      <c r="AG135" s="23">
        <f t="shared" si="55"/>
        <v>0</v>
      </c>
      <c r="AH135" s="22">
        <f t="shared" si="56"/>
        <v>0</v>
      </c>
      <c r="AI135" s="23">
        <f t="shared" si="57"/>
        <v>0</v>
      </c>
    </row>
    <row r="136" spans="2:35" ht="15">
      <c r="B136" s="77" t="s">
        <v>34</v>
      </c>
      <c r="C136" s="110" t="s">
        <v>88</v>
      </c>
      <c r="D136" s="106" t="s">
        <v>86</v>
      </c>
      <c r="E136" s="20"/>
      <c r="F136" s="14"/>
      <c r="G136" s="331">
        <v>-9</v>
      </c>
      <c r="H136" s="332"/>
      <c r="I136" s="331">
        <v>8</v>
      </c>
      <c r="J136" s="332"/>
      <c r="K136" s="331">
        <v>-3</v>
      </c>
      <c r="L136" s="332"/>
      <c r="M136" s="333">
        <v>10</v>
      </c>
      <c r="N136" s="334"/>
      <c r="O136" s="333">
        <v>4</v>
      </c>
      <c r="P136" s="335"/>
      <c r="Q136" s="259">
        <f t="shared" si="49"/>
        <v>3</v>
      </c>
      <c r="R136" s="262">
        <f t="shared" si="50"/>
        <v>2</v>
      </c>
      <c r="S136" s="47">
        <f t="shared" si="58"/>
        <v>46</v>
      </c>
      <c r="T136" s="41">
        <f t="shared" si="58"/>
        <v>44</v>
      </c>
      <c r="U136" s="187">
        <f t="shared" si="51"/>
        <v>2</v>
      </c>
      <c r="Z136" s="22">
        <f t="shared" si="59"/>
        <v>9</v>
      </c>
      <c r="AA136" s="23">
        <f t="shared" si="52"/>
        <v>11</v>
      </c>
      <c r="AB136" s="22">
        <f t="shared" si="60"/>
        <v>11</v>
      </c>
      <c r="AC136" s="23">
        <f t="shared" si="53"/>
        <v>8</v>
      </c>
      <c r="AD136" s="22">
        <f t="shared" si="61"/>
        <v>3</v>
      </c>
      <c r="AE136" s="23">
        <f t="shared" si="54"/>
        <v>11</v>
      </c>
      <c r="AF136" s="22">
        <f t="shared" si="62"/>
        <v>12</v>
      </c>
      <c r="AG136" s="23">
        <f t="shared" si="55"/>
        <v>10</v>
      </c>
      <c r="AH136" s="22">
        <f t="shared" si="56"/>
        <v>11</v>
      </c>
      <c r="AI136" s="23">
        <f t="shared" si="57"/>
        <v>4</v>
      </c>
    </row>
    <row r="137" spans="2:35" ht="15.75" thickBot="1">
      <c r="B137" s="84" t="s">
        <v>35</v>
      </c>
      <c r="C137" s="112" t="s">
        <v>79</v>
      </c>
      <c r="D137" s="108"/>
      <c r="E137" s="10"/>
      <c r="F137" s="42"/>
      <c r="G137" s="337"/>
      <c r="H137" s="339"/>
      <c r="I137" s="337"/>
      <c r="J137" s="339"/>
      <c r="K137" s="337"/>
      <c r="L137" s="339"/>
      <c r="M137" s="337"/>
      <c r="N137" s="339"/>
      <c r="O137" s="337"/>
      <c r="P137" s="338"/>
      <c r="Q137" s="260">
        <f t="shared" si="49"/>
      </c>
      <c r="R137" s="263">
        <f t="shared" si="50"/>
      </c>
      <c r="S137" s="223">
        <f t="shared" si="58"/>
        <v>0</v>
      </c>
      <c r="T137" s="224">
        <f t="shared" si="58"/>
        <v>0</v>
      </c>
      <c r="U137" s="225">
        <f t="shared" si="51"/>
        <v>0</v>
      </c>
      <c r="Z137" s="24">
        <f t="shared" si="59"/>
        <v>0</v>
      </c>
      <c r="AA137" s="25">
        <f t="shared" si="52"/>
        <v>0</v>
      </c>
      <c r="AB137" s="24">
        <f t="shared" si="60"/>
        <v>0</v>
      </c>
      <c r="AC137" s="25">
        <f t="shared" si="53"/>
        <v>0</v>
      </c>
      <c r="AD137" s="24">
        <f t="shared" si="61"/>
        <v>0</v>
      </c>
      <c r="AE137" s="25">
        <f t="shared" si="54"/>
        <v>0</v>
      </c>
      <c r="AF137" s="24">
        <f t="shared" si="62"/>
        <v>0</v>
      </c>
      <c r="AG137" s="25">
        <f t="shared" si="55"/>
        <v>0</v>
      </c>
      <c r="AH137" s="24">
        <f t="shared" si="56"/>
        <v>0</v>
      </c>
      <c r="AI137" s="25">
        <f t="shared" si="57"/>
        <v>0</v>
      </c>
    </row>
    <row r="138" spans="2:35" ht="15">
      <c r="B138" s="77" t="s">
        <v>24</v>
      </c>
      <c r="C138" s="110" t="s">
        <v>78</v>
      </c>
      <c r="D138" s="106" t="s">
        <v>79</v>
      </c>
      <c r="E138" s="13"/>
      <c r="F138" s="14"/>
      <c r="G138" s="329">
        <v>3</v>
      </c>
      <c r="H138" s="336"/>
      <c r="I138" s="329">
        <v>8</v>
      </c>
      <c r="J138" s="336"/>
      <c r="K138" s="329">
        <v>-13</v>
      </c>
      <c r="L138" s="336"/>
      <c r="M138" s="329">
        <v>-10</v>
      </c>
      <c r="N138" s="336"/>
      <c r="O138" s="329">
        <v>-6</v>
      </c>
      <c r="P138" s="330"/>
      <c r="Q138" s="258">
        <f t="shared" si="49"/>
        <v>2</v>
      </c>
      <c r="R138" s="261">
        <f t="shared" si="50"/>
        <v>3</v>
      </c>
      <c r="S138" s="216">
        <f t="shared" si="58"/>
        <v>51</v>
      </c>
      <c r="T138" s="217">
        <f t="shared" si="58"/>
        <v>49</v>
      </c>
      <c r="U138" s="218">
        <f t="shared" si="51"/>
        <v>2</v>
      </c>
      <c r="Z138" s="18">
        <f t="shared" si="59"/>
        <v>11</v>
      </c>
      <c r="AA138" s="19">
        <f t="shared" si="52"/>
        <v>3</v>
      </c>
      <c r="AB138" s="18">
        <f t="shared" si="60"/>
        <v>11</v>
      </c>
      <c r="AC138" s="19">
        <f t="shared" si="53"/>
        <v>8</v>
      </c>
      <c r="AD138" s="18">
        <f t="shared" si="61"/>
        <v>13</v>
      </c>
      <c r="AE138" s="19">
        <f t="shared" si="54"/>
        <v>15</v>
      </c>
      <c r="AF138" s="18">
        <f t="shared" si="62"/>
        <v>10</v>
      </c>
      <c r="AG138" s="19">
        <f t="shared" si="55"/>
        <v>12</v>
      </c>
      <c r="AH138" s="18">
        <f t="shared" si="56"/>
        <v>6</v>
      </c>
      <c r="AI138" s="19">
        <f t="shared" si="57"/>
        <v>11</v>
      </c>
    </row>
    <row r="139" spans="2:35" ht="15">
      <c r="B139" s="77" t="s">
        <v>36</v>
      </c>
      <c r="C139" s="110" t="s">
        <v>88</v>
      </c>
      <c r="D139" s="106"/>
      <c r="E139" s="20"/>
      <c r="F139" s="14"/>
      <c r="G139" s="331"/>
      <c r="H139" s="332"/>
      <c r="I139" s="331"/>
      <c r="J139" s="332"/>
      <c r="K139" s="331"/>
      <c r="L139" s="332"/>
      <c r="M139" s="333"/>
      <c r="N139" s="334"/>
      <c r="O139" s="333"/>
      <c r="P139" s="335"/>
      <c r="Q139" s="259">
        <f t="shared" si="49"/>
      </c>
      <c r="R139" s="262">
        <f t="shared" si="50"/>
      </c>
      <c r="S139" s="219">
        <f t="shared" si="58"/>
        <v>0</v>
      </c>
      <c r="T139" s="41">
        <f t="shared" si="58"/>
        <v>0</v>
      </c>
      <c r="U139" s="187">
        <f t="shared" si="51"/>
        <v>0</v>
      </c>
      <c r="Z139" s="22">
        <f t="shared" si="59"/>
        <v>0</v>
      </c>
      <c r="AA139" s="23">
        <f t="shared" si="52"/>
        <v>0</v>
      </c>
      <c r="AB139" s="22">
        <f t="shared" si="60"/>
        <v>0</v>
      </c>
      <c r="AC139" s="23">
        <f t="shared" si="53"/>
        <v>0</v>
      </c>
      <c r="AD139" s="22">
        <f t="shared" si="61"/>
        <v>0</v>
      </c>
      <c r="AE139" s="23">
        <f t="shared" si="54"/>
        <v>0</v>
      </c>
      <c r="AF139" s="22">
        <f t="shared" si="62"/>
        <v>0</v>
      </c>
      <c r="AG139" s="23">
        <f t="shared" si="55"/>
        <v>0</v>
      </c>
      <c r="AH139" s="22">
        <f t="shared" si="56"/>
        <v>0</v>
      </c>
      <c r="AI139" s="23">
        <f t="shared" si="57"/>
        <v>0</v>
      </c>
    </row>
    <row r="140" spans="2:35" ht="15.75" thickBot="1">
      <c r="B140" s="84" t="s">
        <v>37</v>
      </c>
      <c r="C140" s="112" t="s">
        <v>71</v>
      </c>
      <c r="D140" s="108" t="s">
        <v>86</v>
      </c>
      <c r="E140" s="10"/>
      <c r="F140" s="42"/>
      <c r="G140" s="337">
        <v>9</v>
      </c>
      <c r="H140" s="339"/>
      <c r="I140" s="337">
        <v>4</v>
      </c>
      <c r="J140" s="339"/>
      <c r="K140" s="337">
        <v>9</v>
      </c>
      <c r="L140" s="339"/>
      <c r="M140" s="337"/>
      <c r="N140" s="339"/>
      <c r="O140" s="337"/>
      <c r="P140" s="338"/>
      <c r="Q140" s="260">
        <f t="shared" si="49"/>
        <v>3</v>
      </c>
      <c r="R140" s="263">
        <f t="shared" si="50"/>
        <v>0</v>
      </c>
      <c r="S140" s="220">
        <f t="shared" si="58"/>
        <v>33</v>
      </c>
      <c r="T140" s="221">
        <f t="shared" si="58"/>
        <v>22</v>
      </c>
      <c r="U140" s="222">
        <f t="shared" si="51"/>
        <v>11</v>
      </c>
      <c r="Y140" s="26"/>
      <c r="Z140" s="22">
        <f t="shared" si="59"/>
        <v>11</v>
      </c>
      <c r="AA140" s="23">
        <f t="shared" si="52"/>
        <v>9</v>
      </c>
      <c r="AB140" s="22">
        <f t="shared" si="60"/>
        <v>11</v>
      </c>
      <c r="AC140" s="23">
        <f t="shared" si="53"/>
        <v>4</v>
      </c>
      <c r="AD140" s="22">
        <f t="shared" si="61"/>
        <v>11</v>
      </c>
      <c r="AE140" s="23">
        <f t="shared" si="54"/>
        <v>9</v>
      </c>
      <c r="AF140" s="22">
        <f t="shared" si="62"/>
        <v>0</v>
      </c>
      <c r="AG140" s="23">
        <f t="shared" si="55"/>
        <v>0</v>
      </c>
      <c r="AH140" s="22">
        <f t="shared" si="56"/>
        <v>0</v>
      </c>
      <c r="AI140" s="23">
        <f t="shared" si="57"/>
        <v>0</v>
      </c>
    </row>
    <row r="141" spans="2:35" ht="15">
      <c r="B141" s="77" t="s">
        <v>38</v>
      </c>
      <c r="C141" s="110" t="s">
        <v>78</v>
      </c>
      <c r="D141" s="106" t="s">
        <v>86</v>
      </c>
      <c r="E141" s="13"/>
      <c r="F141" s="14"/>
      <c r="G141" s="329">
        <v>8</v>
      </c>
      <c r="H141" s="336"/>
      <c r="I141" s="329">
        <v>-6</v>
      </c>
      <c r="J141" s="336"/>
      <c r="K141" s="329">
        <v>11</v>
      </c>
      <c r="L141" s="336"/>
      <c r="M141" s="329">
        <v>-9</v>
      </c>
      <c r="N141" s="336"/>
      <c r="O141" s="329">
        <v>-3</v>
      </c>
      <c r="P141" s="330"/>
      <c r="Q141" s="258">
        <f t="shared" si="49"/>
        <v>2</v>
      </c>
      <c r="R141" s="261">
        <f t="shared" si="50"/>
        <v>3</v>
      </c>
      <c r="S141" s="213">
        <f t="shared" si="58"/>
        <v>42</v>
      </c>
      <c r="T141" s="214">
        <f t="shared" si="58"/>
        <v>52</v>
      </c>
      <c r="U141" s="215">
        <f t="shared" si="51"/>
        <v>-10</v>
      </c>
      <c r="Y141" s="26"/>
      <c r="Z141" s="22">
        <f t="shared" si="59"/>
        <v>11</v>
      </c>
      <c r="AA141" s="23">
        <f t="shared" si="52"/>
        <v>8</v>
      </c>
      <c r="AB141" s="22">
        <f t="shared" si="60"/>
        <v>6</v>
      </c>
      <c r="AC141" s="23">
        <f t="shared" si="53"/>
        <v>11</v>
      </c>
      <c r="AD141" s="22">
        <f t="shared" si="61"/>
        <v>13</v>
      </c>
      <c r="AE141" s="23">
        <f t="shared" si="54"/>
        <v>11</v>
      </c>
      <c r="AF141" s="22">
        <f t="shared" si="62"/>
        <v>9</v>
      </c>
      <c r="AG141" s="23">
        <f t="shared" si="55"/>
        <v>11</v>
      </c>
      <c r="AH141" s="22">
        <f t="shared" si="56"/>
        <v>3</v>
      </c>
      <c r="AI141" s="23">
        <f t="shared" si="57"/>
        <v>11</v>
      </c>
    </row>
    <row r="142" spans="2:35" ht="15">
      <c r="B142" s="77" t="s">
        <v>27</v>
      </c>
      <c r="C142" s="110" t="s">
        <v>88</v>
      </c>
      <c r="D142" s="106" t="s">
        <v>79</v>
      </c>
      <c r="E142" s="20"/>
      <c r="F142" s="14"/>
      <c r="G142" s="340">
        <v>7</v>
      </c>
      <c r="H142" s="334"/>
      <c r="I142" s="340">
        <v>-8</v>
      </c>
      <c r="J142" s="334"/>
      <c r="K142" s="333">
        <v>8</v>
      </c>
      <c r="L142" s="334"/>
      <c r="M142" s="333">
        <v>5</v>
      </c>
      <c r="N142" s="334"/>
      <c r="O142" s="333"/>
      <c r="P142" s="335"/>
      <c r="Q142" s="259">
        <f t="shared" si="49"/>
        <v>3</v>
      </c>
      <c r="R142" s="262">
        <f t="shared" si="50"/>
        <v>1</v>
      </c>
      <c r="S142" s="47">
        <f t="shared" si="58"/>
        <v>41</v>
      </c>
      <c r="T142" s="41">
        <f t="shared" si="58"/>
        <v>31</v>
      </c>
      <c r="U142" s="187">
        <f t="shared" si="51"/>
        <v>10</v>
      </c>
      <c r="Y142" s="26"/>
      <c r="Z142" s="22">
        <f t="shared" si="59"/>
        <v>11</v>
      </c>
      <c r="AA142" s="23">
        <f t="shared" si="52"/>
        <v>7</v>
      </c>
      <c r="AB142" s="22">
        <f t="shared" si="60"/>
        <v>8</v>
      </c>
      <c r="AC142" s="23">
        <f t="shared" si="53"/>
        <v>11</v>
      </c>
      <c r="AD142" s="22">
        <f t="shared" si="61"/>
        <v>11</v>
      </c>
      <c r="AE142" s="23">
        <f t="shared" si="54"/>
        <v>8</v>
      </c>
      <c r="AF142" s="22">
        <f t="shared" si="62"/>
        <v>11</v>
      </c>
      <c r="AG142" s="23">
        <f t="shared" si="55"/>
        <v>5</v>
      </c>
      <c r="AH142" s="22">
        <f t="shared" si="56"/>
        <v>0</v>
      </c>
      <c r="AI142" s="23">
        <f t="shared" si="57"/>
        <v>0</v>
      </c>
    </row>
    <row r="143" spans="2:35" ht="15.75" thickBot="1">
      <c r="B143" s="84" t="s">
        <v>39</v>
      </c>
      <c r="C143" s="112"/>
      <c r="D143" s="108" t="s">
        <v>91</v>
      </c>
      <c r="E143" s="10"/>
      <c r="F143" s="42"/>
      <c r="G143" s="337"/>
      <c r="H143" s="339"/>
      <c r="I143" s="337"/>
      <c r="J143" s="339"/>
      <c r="K143" s="337"/>
      <c r="L143" s="339"/>
      <c r="M143" s="337"/>
      <c r="N143" s="339"/>
      <c r="O143" s="337"/>
      <c r="P143" s="338"/>
      <c r="Q143" s="260">
        <f t="shared" si="49"/>
      </c>
      <c r="R143" s="263">
        <f t="shared" si="50"/>
      </c>
      <c r="S143" s="223">
        <f t="shared" si="58"/>
        <v>0</v>
      </c>
      <c r="T143" s="224">
        <f t="shared" si="58"/>
        <v>0</v>
      </c>
      <c r="U143" s="225">
        <f t="shared" si="51"/>
        <v>0</v>
      </c>
      <c r="Y143" s="26"/>
      <c r="Z143" s="24">
        <f t="shared" si="59"/>
        <v>0</v>
      </c>
      <c r="AA143" s="25">
        <f t="shared" si="52"/>
        <v>0</v>
      </c>
      <c r="AB143" s="24">
        <f t="shared" si="60"/>
        <v>0</v>
      </c>
      <c r="AC143" s="25">
        <f t="shared" si="53"/>
        <v>0</v>
      </c>
      <c r="AD143" s="24">
        <f t="shared" si="61"/>
        <v>0</v>
      </c>
      <c r="AE143" s="25">
        <f t="shared" si="54"/>
        <v>0</v>
      </c>
      <c r="AF143" s="24">
        <f t="shared" si="62"/>
        <v>0</v>
      </c>
      <c r="AG143" s="25">
        <f t="shared" si="55"/>
        <v>0</v>
      </c>
      <c r="AH143" s="24">
        <f t="shared" si="56"/>
        <v>0</v>
      </c>
      <c r="AI143" s="25">
        <f t="shared" si="57"/>
        <v>0</v>
      </c>
    </row>
    <row r="144" spans="2:35" ht="15">
      <c r="B144" s="77" t="s">
        <v>28</v>
      </c>
      <c r="C144" s="110" t="s">
        <v>78</v>
      </c>
      <c r="D144" s="106" t="s">
        <v>88</v>
      </c>
      <c r="E144" s="13"/>
      <c r="F144" s="14"/>
      <c r="G144" s="329">
        <v>-6</v>
      </c>
      <c r="H144" s="336"/>
      <c r="I144" s="329">
        <v>-9</v>
      </c>
      <c r="J144" s="336"/>
      <c r="K144" s="329">
        <v>-9</v>
      </c>
      <c r="L144" s="336"/>
      <c r="M144" s="329"/>
      <c r="N144" s="336"/>
      <c r="O144" s="329"/>
      <c r="P144" s="330"/>
      <c r="Q144" s="258">
        <f t="shared" si="49"/>
        <v>0</v>
      </c>
      <c r="R144" s="261">
        <f t="shared" si="50"/>
        <v>3</v>
      </c>
      <c r="S144" s="216">
        <f t="shared" si="58"/>
        <v>24</v>
      </c>
      <c r="T144" s="217">
        <f t="shared" si="58"/>
        <v>33</v>
      </c>
      <c r="U144" s="218">
        <f t="shared" si="51"/>
        <v>-9</v>
      </c>
      <c r="Y144" s="26"/>
      <c r="Z144" s="18">
        <f t="shared" si="59"/>
        <v>6</v>
      </c>
      <c r="AA144" s="19">
        <f t="shared" si="52"/>
        <v>11</v>
      </c>
      <c r="AB144" s="18">
        <f t="shared" si="60"/>
        <v>9</v>
      </c>
      <c r="AC144" s="19">
        <f t="shared" si="53"/>
        <v>11</v>
      </c>
      <c r="AD144" s="18">
        <f t="shared" si="61"/>
        <v>9</v>
      </c>
      <c r="AE144" s="19">
        <f t="shared" si="54"/>
        <v>11</v>
      </c>
      <c r="AF144" s="18">
        <f t="shared" si="62"/>
        <v>0</v>
      </c>
      <c r="AG144" s="19">
        <f t="shared" si="55"/>
        <v>0</v>
      </c>
      <c r="AH144" s="18">
        <f t="shared" si="56"/>
        <v>0</v>
      </c>
      <c r="AI144" s="19">
        <f t="shared" si="57"/>
        <v>0</v>
      </c>
    </row>
    <row r="145" spans="2:35" ht="15">
      <c r="B145" s="77" t="s">
        <v>29</v>
      </c>
      <c r="C145" s="110" t="s">
        <v>79</v>
      </c>
      <c r="D145" s="106" t="s">
        <v>91</v>
      </c>
      <c r="E145" s="20"/>
      <c r="F145" s="14"/>
      <c r="G145" s="340">
        <v>-5</v>
      </c>
      <c r="H145" s="334"/>
      <c r="I145" s="340">
        <v>-11</v>
      </c>
      <c r="J145" s="334"/>
      <c r="K145" s="333">
        <v>9</v>
      </c>
      <c r="L145" s="334"/>
      <c r="M145" s="333">
        <v>8</v>
      </c>
      <c r="N145" s="334"/>
      <c r="O145" s="333">
        <v>4</v>
      </c>
      <c r="P145" s="335"/>
      <c r="Q145" s="259">
        <f t="shared" si="49"/>
        <v>3</v>
      </c>
      <c r="R145" s="262">
        <f t="shared" si="50"/>
        <v>2</v>
      </c>
      <c r="S145" s="47">
        <f t="shared" si="58"/>
        <v>49</v>
      </c>
      <c r="T145" s="41">
        <f t="shared" si="58"/>
        <v>45</v>
      </c>
      <c r="U145" s="187">
        <f t="shared" si="51"/>
        <v>4</v>
      </c>
      <c r="Y145" s="26"/>
      <c r="Z145" s="22">
        <f t="shared" si="59"/>
        <v>5</v>
      </c>
      <c r="AA145" s="23">
        <f t="shared" si="52"/>
        <v>11</v>
      </c>
      <c r="AB145" s="22">
        <f t="shared" si="60"/>
        <v>11</v>
      </c>
      <c r="AC145" s="23">
        <f t="shared" si="53"/>
        <v>13</v>
      </c>
      <c r="AD145" s="22">
        <f t="shared" si="61"/>
        <v>11</v>
      </c>
      <c r="AE145" s="23">
        <f t="shared" si="54"/>
        <v>9</v>
      </c>
      <c r="AF145" s="22">
        <f t="shared" si="62"/>
        <v>11</v>
      </c>
      <c r="AG145" s="23">
        <f t="shared" si="55"/>
        <v>8</v>
      </c>
      <c r="AH145" s="22">
        <f t="shared" si="56"/>
        <v>11</v>
      </c>
      <c r="AI145" s="23">
        <f t="shared" si="57"/>
        <v>4</v>
      </c>
    </row>
    <row r="146" spans="2:35" ht="15.75" thickBot="1">
      <c r="B146" s="84" t="s">
        <v>40</v>
      </c>
      <c r="C146" s="117"/>
      <c r="D146" s="118" t="s">
        <v>86</v>
      </c>
      <c r="E146" s="10"/>
      <c r="F146" s="42"/>
      <c r="G146" s="337"/>
      <c r="H146" s="339"/>
      <c r="I146" s="337"/>
      <c r="J146" s="339"/>
      <c r="K146" s="337"/>
      <c r="L146" s="339"/>
      <c r="M146" s="337"/>
      <c r="N146" s="339"/>
      <c r="O146" s="337"/>
      <c r="P146" s="338"/>
      <c r="Q146" s="260">
        <f t="shared" si="49"/>
      </c>
      <c r="R146" s="263">
        <f t="shared" si="50"/>
      </c>
      <c r="S146" s="188">
        <f t="shared" si="58"/>
        <v>0</v>
      </c>
      <c r="T146" s="189">
        <f t="shared" si="58"/>
        <v>0</v>
      </c>
      <c r="U146" s="190">
        <f t="shared" si="51"/>
        <v>0</v>
      </c>
      <c r="Y146" s="26"/>
      <c r="Z146" s="22">
        <f t="shared" si="59"/>
        <v>0</v>
      </c>
      <c r="AA146" s="23">
        <f t="shared" si="52"/>
        <v>0</v>
      </c>
      <c r="AB146" s="22">
        <f t="shared" si="60"/>
        <v>0</v>
      </c>
      <c r="AC146" s="23">
        <f t="shared" si="53"/>
        <v>0</v>
      </c>
      <c r="AD146" s="22">
        <f t="shared" si="61"/>
        <v>0</v>
      </c>
      <c r="AE146" s="23">
        <f t="shared" si="54"/>
        <v>0</v>
      </c>
      <c r="AF146" s="22">
        <f t="shared" si="62"/>
        <v>0</v>
      </c>
      <c r="AG146" s="23">
        <f t="shared" si="55"/>
        <v>0</v>
      </c>
      <c r="AH146" s="22">
        <f t="shared" si="56"/>
        <v>0</v>
      </c>
      <c r="AI146" s="23">
        <f t="shared" si="57"/>
        <v>0</v>
      </c>
    </row>
  </sheetData>
  <sheetProtection/>
  <mergeCells count="137">
    <mergeCell ref="M123:N123"/>
    <mergeCell ref="U45:V45"/>
    <mergeCell ref="S46:T46"/>
    <mergeCell ref="O122:P122"/>
    <mergeCell ref="Q122:T122"/>
    <mergeCell ref="Q121:T121"/>
    <mergeCell ref="V123:W123"/>
    <mergeCell ref="S123:T123"/>
    <mergeCell ref="O123:P123"/>
    <mergeCell ref="M45:N45"/>
    <mergeCell ref="K45:L45"/>
    <mergeCell ref="E123:F123"/>
    <mergeCell ref="G123:H123"/>
    <mergeCell ref="I123:J123"/>
    <mergeCell ref="K123:L123"/>
    <mergeCell ref="H121:J121"/>
    <mergeCell ref="E122:G122"/>
    <mergeCell ref="H122:J122"/>
    <mergeCell ref="K122:N122"/>
    <mergeCell ref="S45:T45"/>
    <mergeCell ref="K43:N43"/>
    <mergeCell ref="Q43:T43"/>
    <mergeCell ref="E44:G44"/>
    <mergeCell ref="H44:J44"/>
    <mergeCell ref="K44:N44"/>
    <mergeCell ref="Q44:T44"/>
    <mergeCell ref="E45:F45"/>
    <mergeCell ref="G45:H45"/>
    <mergeCell ref="I45:J45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G30:H30"/>
    <mergeCell ref="I30:J30"/>
    <mergeCell ref="K30:L30"/>
    <mergeCell ref="M30:N30"/>
    <mergeCell ref="O30:P30"/>
    <mergeCell ref="Q30:R30"/>
    <mergeCell ref="U24:V24"/>
    <mergeCell ref="S25:T25"/>
    <mergeCell ref="Q24:R24"/>
    <mergeCell ref="S26:T26"/>
    <mergeCell ref="S27:T27"/>
    <mergeCell ref="S28:T28"/>
    <mergeCell ref="E24:F24"/>
    <mergeCell ref="G24:H24"/>
    <mergeCell ref="I24:J24"/>
    <mergeCell ref="K24:L24"/>
    <mergeCell ref="M24:N24"/>
    <mergeCell ref="S24:T24"/>
    <mergeCell ref="K22:N22"/>
    <mergeCell ref="Q22:T22"/>
    <mergeCell ref="E23:G23"/>
    <mergeCell ref="H23:J23"/>
    <mergeCell ref="K23:N23"/>
    <mergeCell ref="Q23:T23"/>
    <mergeCell ref="O18:P18"/>
    <mergeCell ref="G19:H19"/>
    <mergeCell ref="I19:J19"/>
    <mergeCell ref="K19:L19"/>
    <mergeCell ref="M19:N19"/>
    <mergeCell ref="O19:P19"/>
    <mergeCell ref="G18:H18"/>
    <mergeCell ref="I18:J18"/>
    <mergeCell ref="K18:L18"/>
    <mergeCell ref="M18:N18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G13:H13"/>
    <mergeCell ref="I13:J13"/>
    <mergeCell ref="K13:L13"/>
    <mergeCell ref="M13:N13"/>
    <mergeCell ref="O13:P13"/>
    <mergeCell ref="Q13:R13"/>
    <mergeCell ref="U7:V7"/>
    <mergeCell ref="S8:T8"/>
    <mergeCell ref="Q7:R7"/>
    <mergeCell ref="S9:T9"/>
    <mergeCell ref="S10:T10"/>
    <mergeCell ref="S11:T11"/>
    <mergeCell ref="E7:F7"/>
    <mergeCell ref="G7:H7"/>
    <mergeCell ref="I7:J7"/>
    <mergeCell ref="K7:L7"/>
    <mergeCell ref="M7:N7"/>
    <mergeCell ref="S7:T7"/>
    <mergeCell ref="K5:N5"/>
    <mergeCell ref="Q5:T5"/>
    <mergeCell ref="E6:G6"/>
    <mergeCell ref="H6:J6"/>
    <mergeCell ref="K6:N6"/>
    <mergeCell ref="Q6:T6"/>
  </mergeCells>
  <printOptions/>
  <pageMargins left="0.6" right="0.42" top="0.78" bottom="0.47" header="0.31" footer="0.33"/>
  <pageSetup fitToHeight="2" horizontalDpi="600" verticalDpi="600" orientation="landscape" paperSize="9" scale="85" r:id="rId2"/>
  <rowBreaks count="1" manualBreakCount="1">
    <brk id="81" min="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Niemiset</cp:lastModifiedBy>
  <cp:lastPrinted>2009-11-22T07:51:11Z</cp:lastPrinted>
  <dcterms:created xsi:type="dcterms:W3CDTF">2004-10-26T13:39:47Z</dcterms:created>
  <dcterms:modified xsi:type="dcterms:W3CDTF">2009-11-22T15:15:14Z</dcterms:modified>
  <cp:category/>
  <cp:version/>
  <cp:contentType/>
  <cp:contentStatus/>
</cp:coreProperties>
</file>