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21" yWindow="180" windowWidth="15480" windowHeight="10665" tabRatio="942" activeTab="0"/>
  </bookViews>
  <sheets>
    <sheet name="Tulokset" sheetId="1" r:id="rId1"/>
    <sheet name="Pisteet" sheetId="2" r:id="rId2"/>
    <sheet name="N17_pooli" sheetId="3" r:id="rId3"/>
    <sheet name="M13_pooli" sheetId="4" r:id="rId4"/>
    <sheet name="M13_Jatko" sheetId="5" r:id="rId5"/>
    <sheet name="M15_pooli" sheetId="6" r:id="rId6"/>
    <sheet name="M15_Jatko" sheetId="7" r:id="rId7"/>
    <sheet name="M17_pooli" sheetId="8" r:id="rId8"/>
    <sheet name="M17_Jatko" sheetId="9" r:id="rId9"/>
    <sheet name="MD_cup" sheetId="10" r:id="rId10"/>
    <sheet name="MC_cup" sheetId="11" r:id="rId11"/>
    <sheet name="MB_cup" sheetId="12" r:id="rId12"/>
    <sheet name="MA_cup" sheetId="13" r:id="rId13"/>
    <sheet name="M35+60" sheetId="14" r:id="rId14"/>
    <sheet name="M35+60_2" sheetId="15" r:id="rId15"/>
    <sheet name="Bnp_cup" sheetId="16" r:id="rId16"/>
    <sheet name="MK_pooli" sheetId="17" r:id="rId17"/>
    <sheet name="MK_Jatko" sheetId="18" r:id="rId18"/>
    <sheet name="TAS_cup" sheetId="19" r:id="rId19"/>
  </sheets>
  <definedNames>
    <definedName name="_xlnm.Print_Area" localSheetId="15">'Bnp_cup'!$A$1:$H$23</definedName>
    <definedName name="_xlnm.Print_Area" localSheetId="4">'M13_Jatko'!$A$1:$G$16</definedName>
    <definedName name="_xlnm.Print_Area" localSheetId="3">'M13_pooli'!$A$1:$L$38</definedName>
    <definedName name="_xlnm.Print_Area" localSheetId="6">'M15_Jatko'!$A$1:$G$16</definedName>
    <definedName name="_xlnm.Print_Area" localSheetId="5">'M15_pooli'!$A$1:$K$50</definedName>
    <definedName name="_xlnm.Print_Area" localSheetId="8">'M17_Jatko'!$A$1:$G$16</definedName>
    <definedName name="_xlnm.Print_Area" localSheetId="7">'M17_pooli'!$A$1:$K$12</definedName>
    <definedName name="_xlnm.Print_Area" localSheetId="13">'M35+60'!$A$1:$K$69</definedName>
    <definedName name="_xlnm.Print_Area" localSheetId="14">'M35+60_2'!$A$1:$I$70</definedName>
    <definedName name="_xlnm.Print_Area" localSheetId="12">'MA_cup'!$A$1:$I$41</definedName>
    <definedName name="_xlnm.Print_Area" localSheetId="11">'MB_cup'!$A$1:$I$41</definedName>
    <definedName name="_xlnm.Print_Area" localSheetId="10">'MC_cup'!$A$1:$I$46</definedName>
    <definedName name="_xlnm.Print_Area" localSheetId="9">'MD_cup'!$A$1:$H$22</definedName>
    <definedName name="_xlnm.Print_Area" localSheetId="16">'MK_pooli'!$A$1:$L$51</definedName>
    <definedName name="_xlnm.Print_Area" localSheetId="2">'N17_pooli'!$A$1:$K$18</definedName>
    <definedName name="_xlnm.Print_Area" localSheetId="18">'TAS_cup'!$A$1:$I$45</definedName>
  </definedNames>
  <calcPr fullCalcOnLoad="1"/>
</workbook>
</file>

<file path=xl/sharedStrings.xml><?xml version="1.0" encoding="utf-8"?>
<sst xmlns="http://schemas.openxmlformats.org/spreadsheetml/2006/main" count="1954" uniqueCount="448">
  <si>
    <t>RN</t>
  </si>
  <si>
    <t>Seura</t>
  </si>
  <si>
    <t>X</t>
  </si>
  <si>
    <t xml:space="preserve"> </t>
  </si>
  <si>
    <t>1-3</t>
  </si>
  <si>
    <t>2-3</t>
  </si>
  <si>
    <t>1-2</t>
  </si>
  <si>
    <t>Pisteet</t>
  </si>
  <si>
    <t>TuKa</t>
  </si>
  <si>
    <t>TuPy</t>
  </si>
  <si>
    <t>B</t>
  </si>
  <si>
    <t>1-4</t>
  </si>
  <si>
    <t>2-4</t>
  </si>
  <si>
    <t>A</t>
  </si>
  <si>
    <t>OPT-86</t>
  </si>
  <si>
    <t>TuTon kansalliset</t>
  </si>
  <si>
    <t>TuTo</t>
  </si>
  <si>
    <t>C</t>
  </si>
  <si>
    <t>D</t>
  </si>
  <si>
    <t>31</t>
  </si>
  <si>
    <t>klo : 13:30</t>
  </si>
  <si>
    <t>Nimi</t>
  </si>
  <si>
    <t>-98</t>
  </si>
  <si>
    <t>19</t>
  </si>
  <si>
    <t>27</t>
  </si>
  <si>
    <t>MK</t>
  </si>
  <si>
    <t>PT Espoo</t>
  </si>
  <si>
    <t>MBF</t>
  </si>
  <si>
    <t>M13</t>
  </si>
  <si>
    <t>Boom</t>
  </si>
  <si>
    <t>M15</t>
  </si>
  <si>
    <t>M17</t>
  </si>
  <si>
    <t>LoLo</t>
  </si>
  <si>
    <t>KSF</t>
  </si>
  <si>
    <t>Pöder, Kuido</t>
  </si>
  <si>
    <t>Ritalahti, Pentti</t>
  </si>
  <si>
    <t>Liukkonen, Harri</t>
  </si>
  <si>
    <t>Abramov, Viatcheslav</t>
  </si>
  <si>
    <t>Simola, Tobias</t>
  </si>
  <si>
    <t>Manni, Jouko</t>
  </si>
  <si>
    <t>Mäkinen, Timo</t>
  </si>
  <si>
    <t>Luokka: M35/60</t>
  </si>
  <si>
    <t>Saunamäki, Rauli Pallas (35)</t>
  </si>
  <si>
    <t>TuTo kansalliset</t>
  </si>
  <si>
    <t>28.3.2010</t>
  </si>
  <si>
    <t>Voitot</t>
  </si>
  <si>
    <t>Erät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</si>
  <si>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</si>
  <si>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</si>
  <si>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</si>
  <si>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</si>
  <si>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</si>
  <si>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</si>
  <si>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</si>
  <si>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</si>
  <si>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Pisteiden laskennan apualue</t>
  </si>
  <si>
    <t>3-4</t>
  </si>
  <si>
    <t>MD</t>
  </si>
  <si>
    <t/>
  </si>
  <si>
    <t>N17</t>
  </si>
  <si>
    <t>MC</t>
  </si>
  <si>
    <t>MB</t>
  </si>
  <si>
    <t>MA</t>
  </si>
  <si>
    <t>Päivä : 28.3.2010</t>
  </si>
  <si>
    <t>BC</t>
  </si>
  <si>
    <t>TAS</t>
  </si>
  <si>
    <t>Abramov/Pöder</t>
  </si>
  <si>
    <t>Spinni/PT Espoo</t>
  </si>
  <si>
    <t>RUS</t>
  </si>
  <si>
    <t>Ruohonen/Relander</t>
  </si>
  <si>
    <t>KoKa</t>
  </si>
  <si>
    <t>Holmén/Simola</t>
  </si>
  <si>
    <t>Akkanen/Saunamäki</t>
  </si>
  <si>
    <t>KoKa/Pallas</t>
  </si>
  <si>
    <t>Komu/Lamminsalo</t>
  </si>
  <si>
    <t>HaRi</t>
  </si>
  <si>
    <t>Heikki/Isto Laaksonen</t>
  </si>
  <si>
    <t>UU</t>
  </si>
  <si>
    <t>Posti/Lappalainen</t>
  </si>
  <si>
    <t>Eriksson, Paju</t>
  </si>
  <si>
    <t>Senkovskaja, Polina</t>
  </si>
  <si>
    <t>Sherbinskaja, Maria</t>
  </si>
  <si>
    <t>Kantonistov, Mikhail</t>
  </si>
  <si>
    <t>Pitkänen, Toni</t>
  </si>
  <si>
    <t>Wega</t>
  </si>
  <si>
    <t>Pihajoki, Niko</t>
  </si>
  <si>
    <t>Anckar, John</t>
  </si>
  <si>
    <t>ParPi</t>
  </si>
  <si>
    <t>Keinonen, Asko</t>
  </si>
  <si>
    <t>Kollanus, Konsta</t>
  </si>
  <si>
    <t>Pitkänen, Tatu</t>
  </si>
  <si>
    <t>Ruohonen, Sami</t>
  </si>
  <si>
    <t>Seppänen, Juho</t>
  </si>
  <si>
    <t>PT 75</t>
  </si>
  <si>
    <t>Relander, Janne</t>
  </si>
  <si>
    <t>Posti, Aleksi</t>
  </si>
  <si>
    <t>Eriksson, Pinja</t>
  </si>
  <si>
    <t>Lukka, Maksin</t>
  </si>
  <si>
    <t>Spinni</t>
  </si>
  <si>
    <t>POR-83</t>
  </si>
  <si>
    <t>Partanen, Jarno</t>
  </si>
  <si>
    <t>Laitinen, Pertti</t>
  </si>
  <si>
    <t>Kilpinen, Harri</t>
  </si>
  <si>
    <t>Marjamäki, Pertti</t>
  </si>
  <si>
    <t>Laaksonen, Isto</t>
  </si>
  <si>
    <t>Lappalainen, Mika</t>
  </si>
  <si>
    <t>Myllärinen, Mika</t>
  </si>
  <si>
    <t>Akkanen, Esko</t>
  </si>
  <si>
    <t>Filén, Jukka</t>
  </si>
  <si>
    <t>HäKi</t>
  </si>
  <si>
    <t>Holmén, Johan</t>
  </si>
  <si>
    <t>Adamov, Alexey</t>
  </si>
  <si>
    <t>Kari, Raimo</t>
  </si>
  <si>
    <t>Laakio, Esa</t>
  </si>
  <si>
    <t>Lamminsalo, Veikko</t>
  </si>
  <si>
    <t>Ridal, Toivo</t>
  </si>
  <si>
    <t>Atlas</t>
  </si>
  <si>
    <t>Anttila, Jani</t>
  </si>
  <si>
    <t>Tiainen, Olli</t>
  </si>
  <si>
    <t>Laine, Pasi</t>
  </si>
  <si>
    <t>Helminen, Vesa</t>
  </si>
  <si>
    <t>Komu, Kari</t>
  </si>
  <si>
    <t>Laaksonen, Heikki</t>
  </si>
  <si>
    <t>Laine, Tommi</t>
  </si>
  <si>
    <t>Ruuskanen, Jari</t>
  </si>
  <si>
    <t>Saunamäki, Rauli</t>
  </si>
  <si>
    <t>Pallas</t>
  </si>
  <si>
    <t>Suynaliev, Asilbek</t>
  </si>
  <si>
    <t>Markkanen, Janne</t>
  </si>
  <si>
    <t>HP</t>
  </si>
  <si>
    <t>Annunen, Janne</t>
  </si>
  <si>
    <t>Hiltunen, Seppo</t>
  </si>
  <si>
    <t>O´Connor, Miikka</t>
  </si>
  <si>
    <t>Eriksson, Peter</t>
  </si>
  <si>
    <t>Penttilä, Tomi</t>
  </si>
  <si>
    <t>Nyyssönen, Matti</t>
  </si>
  <si>
    <t>28.3.2010 10:00</t>
  </si>
  <si>
    <t>Nurmiaho, Elma</t>
  </si>
  <si>
    <t>28.3.2010 11:30</t>
  </si>
  <si>
    <t>28.3.2010 9:30</t>
  </si>
  <si>
    <t>28.3.2010 12:30</t>
  </si>
  <si>
    <t>28.3.2010 13:00</t>
  </si>
  <si>
    <t>28.3.2010 10:30</t>
  </si>
  <si>
    <t>28.3.2010 14:30</t>
  </si>
  <si>
    <t xml:space="preserve"> Holmén, Johan KSF (60)</t>
  </si>
  <si>
    <t>Luokka: 35/60</t>
  </si>
  <si>
    <t>Osallistujat luokittain</t>
  </si>
  <si>
    <t>C=11</t>
  </si>
  <si>
    <t>A=10</t>
  </si>
  <si>
    <t>5,9,7</t>
  </si>
  <si>
    <t>3,6,3</t>
  </si>
  <si>
    <t>8,10,-8,5</t>
  </si>
  <si>
    <t>M13_Jatko</t>
  </si>
  <si>
    <t>4,2,2</t>
  </si>
  <si>
    <t>M17_Jatko</t>
  </si>
  <si>
    <t>M15_Jatko</t>
  </si>
  <si>
    <t>MK_Jatko</t>
  </si>
  <si>
    <t>11,1,4</t>
  </si>
  <si>
    <t>1,7,6</t>
  </si>
  <si>
    <t>-12,11,6,11</t>
  </si>
  <si>
    <t>1.</t>
  </si>
  <si>
    <t>3.</t>
  </si>
  <si>
    <t>2.</t>
  </si>
  <si>
    <t>Ruuskanen/Tiainen</t>
  </si>
  <si>
    <t>Holmen, Juhan</t>
  </si>
  <si>
    <t>9,10,6</t>
  </si>
  <si>
    <t>WO</t>
  </si>
  <si>
    <t>Lukka/Suynaliev</t>
  </si>
  <si>
    <t>SPINNI/RUS</t>
  </si>
  <si>
    <t>-7,-7,7,10,8</t>
  </si>
  <si>
    <t>NJ17</t>
  </si>
  <si>
    <t>MJ13</t>
  </si>
  <si>
    <t>MJ15</t>
  </si>
  <si>
    <t>MJ17</t>
  </si>
  <si>
    <t>M35</t>
  </si>
  <si>
    <t>Bnp</t>
  </si>
  <si>
    <t>4,8,-9,7</t>
  </si>
  <si>
    <t>4,8,7</t>
  </si>
  <si>
    <t>6,-11,7,4</t>
  </si>
  <si>
    <t>6,-5,5,5</t>
  </si>
  <si>
    <t>12,7,9</t>
  </si>
  <si>
    <t>9,7,5</t>
  </si>
  <si>
    <t>12,-12,8,-7,3</t>
  </si>
  <si>
    <t>9,9,5</t>
  </si>
  <si>
    <t>4,2,7</t>
  </si>
  <si>
    <t>M60</t>
  </si>
  <si>
    <t>3,-7,4,1</t>
  </si>
  <si>
    <t>7,7,14</t>
  </si>
  <si>
    <t>4.</t>
  </si>
  <si>
    <t>2,6,9</t>
  </si>
  <si>
    <t>5,-8,12,6</t>
  </si>
  <si>
    <t>9,-11,4,9</t>
  </si>
  <si>
    <t>-2,10,11,-6,9</t>
  </si>
  <si>
    <t>9,8,-6,-8,12</t>
  </si>
  <si>
    <t>-4,9,5,-8,5</t>
  </si>
  <si>
    <t>B=17</t>
  </si>
  <si>
    <t>7,-9,8,-7,6</t>
  </si>
  <si>
    <t>6,11,-8,7</t>
  </si>
  <si>
    <t>8,-8,-14,10,8</t>
  </si>
  <si>
    <t>4,4,3</t>
  </si>
  <si>
    <t>16</t>
  </si>
  <si>
    <t>10</t>
  </si>
  <si>
    <t>9,10,4</t>
  </si>
  <si>
    <t>9,-4,5,10</t>
  </si>
  <si>
    <t>-9,6,10,8,8</t>
  </si>
  <si>
    <t>5,-11,10,9</t>
  </si>
  <si>
    <t>8,9,6</t>
  </si>
  <si>
    <t>8,-6,2,5</t>
  </si>
  <si>
    <t>6,-2,9,-4,9</t>
  </si>
  <si>
    <t>-10,-9,12,9,4</t>
  </si>
  <si>
    <t>9,9,9</t>
  </si>
  <si>
    <t>5</t>
  </si>
  <si>
    <t>9,9,-8,-7,13</t>
  </si>
  <si>
    <t>-3,-9,10,8,6</t>
  </si>
  <si>
    <t>14,-5,3,9</t>
  </si>
  <si>
    <t>8,6,4</t>
  </si>
  <si>
    <t>5,7,5</t>
  </si>
  <si>
    <t>6,7,9</t>
  </si>
  <si>
    <t>10,5,6</t>
  </si>
  <si>
    <t>5,7,-11,7</t>
  </si>
  <si>
    <t>7,10,3</t>
  </si>
  <si>
    <t>8,-7,9,-5,9</t>
  </si>
  <si>
    <t>-8,10,-7,3,11</t>
  </si>
  <si>
    <t>7,8,7</t>
  </si>
  <si>
    <t>10,-9,9,8</t>
  </si>
  <si>
    <t>-9,8,9,5</t>
  </si>
  <si>
    <t>2,5,3</t>
  </si>
  <si>
    <t>2,7,9</t>
  </si>
  <si>
    <t>4,6,4</t>
  </si>
  <si>
    <t>3,7,9</t>
  </si>
  <si>
    <t>9,10,-5,8</t>
  </si>
  <si>
    <t>4,5,4</t>
  </si>
  <si>
    <t>-8,11,4,10</t>
  </si>
  <si>
    <t>-10,8,-7,8,9</t>
  </si>
  <si>
    <t>10,4,8</t>
  </si>
  <si>
    <t>D=8</t>
  </si>
  <si>
    <t>C=23</t>
  </si>
  <si>
    <t>B=9</t>
  </si>
  <si>
    <t>-9,9,10,8</t>
  </si>
  <si>
    <t>8,-9,6,7</t>
  </si>
  <si>
    <t>8,2,8</t>
  </si>
  <si>
    <t>8,7,8</t>
  </si>
  <si>
    <t>9,10,5</t>
  </si>
  <si>
    <t>7,11,-10,4</t>
  </si>
  <si>
    <t>10,14,12</t>
  </si>
  <si>
    <t>10,-8,-9,8,9</t>
  </si>
  <si>
    <t>4,7,5</t>
  </si>
  <si>
    <t>-5,5,6,10</t>
  </si>
  <si>
    <t>5,5,3</t>
  </si>
  <si>
    <t>7,3,4</t>
  </si>
  <si>
    <t>3,8,4</t>
  </si>
  <si>
    <t>6,8,9</t>
  </si>
  <si>
    <t>9,-8,6,5</t>
  </si>
  <si>
    <t>6,8,3</t>
  </si>
  <si>
    <t>-9,9,5,11</t>
  </si>
  <si>
    <t>5,5,8</t>
  </si>
  <si>
    <t>-8,1,3,4</t>
  </si>
  <si>
    <t>-7,11,8,2</t>
  </si>
  <si>
    <t>1,-6,4,3</t>
  </si>
  <si>
    <t>-9,8,5,8</t>
  </si>
  <si>
    <t>4,5,7</t>
  </si>
  <si>
    <t>10,10,3</t>
  </si>
  <si>
    <t>8,7,9</t>
  </si>
  <si>
    <t>8,-10,7,11</t>
  </si>
  <si>
    <t>6,11,6</t>
  </si>
  <si>
    <t>3,5,5</t>
  </si>
  <si>
    <t>9,8,8</t>
  </si>
  <si>
    <t>9,6,-7,8</t>
  </si>
  <si>
    <t>8,11,7</t>
  </si>
  <si>
    <t>10,8,8</t>
  </si>
  <si>
    <t>9,-2,8,7</t>
  </si>
  <si>
    <t>2,6,-9,4</t>
  </si>
  <si>
    <t>-8,-7,10.6.6</t>
  </si>
  <si>
    <t>13,13,-9,11</t>
  </si>
  <si>
    <t>8,-7,-7,11,8</t>
  </si>
  <si>
    <t>4,-8,5,6</t>
  </si>
  <si>
    <t>4,7,1</t>
  </si>
  <si>
    <t>-13,-7,6,1,2</t>
  </si>
  <si>
    <t>-5,-5,10,10,12</t>
  </si>
  <si>
    <t>8,14,9</t>
  </si>
  <si>
    <t>5,8,7</t>
  </si>
  <si>
    <t>7,3,-7,3</t>
  </si>
  <si>
    <t>1,4,5</t>
  </si>
  <si>
    <t>-8,10,6,-2,13</t>
  </si>
  <si>
    <t>3,5,-11,6</t>
  </si>
  <si>
    <t>-8,8,4,7</t>
  </si>
  <si>
    <t>9,5,-10,-14,6</t>
  </si>
  <si>
    <t>4,3,5</t>
  </si>
  <si>
    <t>7,-10,7,7</t>
  </si>
  <si>
    <t>7,-6,10,9</t>
  </si>
  <si>
    <t>8,-11,11,5</t>
  </si>
  <si>
    <t>6,2,5</t>
  </si>
  <si>
    <t>7,11,-13,6</t>
  </si>
  <si>
    <t>6,-4,5,-10,11</t>
  </si>
  <si>
    <t>-7,6,8,-10,6</t>
  </si>
  <si>
    <t>2,9,-9,-8,1</t>
  </si>
  <si>
    <t>6,8,-2,9</t>
  </si>
  <si>
    <t>6,11,-5,8</t>
  </si>
  <si>
    <t>-9,3,9,12</t>
  </si>
  <si>
    <t>7,-11,9,-3,6</t>
  </si>
  <si>
    <t>-8,8,10,9</t>
  </si>
  <si>
    <t>5,-5,7,10</t>
  </si>
  <si>
    <t>5,8,8</t>
  </si>
  <si>
    <t>-7,2,-9,1,7</t>
  </si>
  <si>
    <t>-10,9,-6,9,9</t>
  </si>
  <si>
    <t>5.</t>
  </si>
  <si>
    <t xml:space="preserve">         TuTon kansalliset 28.3.2010 luokituspisteet</t>
  </si>
  <si>
    <t>Virheet voi ilmoittaa jori.haataja@kolumbus.fi osoitteeseen</t>
  </si>
  <si>
    <t>Ulkomaalaiset:</t>
  </si>
  <si>
    <t>Venäläiset miehet:</t>
  </si>
  <si>
    <t>Gavrilov  Artem, RUS,    D</t>
  </si>
  <si>
    <t>Suynaliev Asilbek, RUS,  A, nostettiin kisojen jälkeen</t>
  </si>
  <si>
    <t>Venäläiset naiset:</t>
  </si>
  <si>
    <t>Senkovskaja Polina, RUS, D</t>
  </si>
  <si>
    <t>Sherbinskaja Maria, RUS, D</t>
  </si>
  <si>
    <t>D-luokka, 12 pelaajaa, voittaja nousee</t>
  </si>
  <si>
    <t>1. Kilpinen Harri, LoLo</t>
  </si>
  <si>
    <t>C-luokka, 8 D-luokkalaista, 22 C-luokkalaista, pistearvo 30</t>
  </si>
  <si>
    <t>1. Lamminsalo Veikko, HaRi,        16 pistettä</t>
  </si>
  <si>
    <t>2. Holmén Johan, KSF,              8</t>
  </si>
  <si>
    <t>3. Posti Aleksi, KoKa,             4</t>
  </si>
  <si>
    <t>3. Myllärinen Mika, POR-83,        4</t>
  </si>
  <si>
    <t>5. Marjamäki Pertti, UU,           2 -&gt; nousi B-luokkaan</t>
  </si>
  <si>
    <t>5. Mika Lappalainen, KoKa,         2</t>
  </si>
  <si>
    <t>5. Kilpinen Harri, LoLo,           -</t>
  </si>
  <si>
    <t>5. Pihajoki Niko, TuPy,            2</t>
  </si>
  <si>
    <t>B-luokka, 17 B-luokkalaista, pistearvo 51</t>
  </si>
  <si>
    <t>1. Suynaliev Asilbek, RUS -&gt; nostetaan A-luokkaan</t>
  </si>
  <si>
    <t>2. Ruohonen Sami, KoKa,           16 pistettä</t>
  </si>
  <si>
    <t>3. Tiainen Olli, TuPy,            8</t>
  </si>
  <si>
    <t>3. Ritalahti Pentti, PT Espoo,    8</t>
  </si>
  <si>
    <t>5. Anttila Jani, OPT-86,          4</t>
  </si>
  <si>
    <t>5. Ruuskanen Jari, TuPy,          4</t>
  </si>
  <si>
    <t>5. Helminen Vesa, TuKa,           4</t>
  </si>
  <si>
    <t>5. Pöder Kuido, PT Espoo,         4</t>
  </si>
  <si>
    <t>A-luokka, 9 A-luokkalaista, pistearvo 45</t>
  </si>
  <si>
    <t>1. O´Connor Miikka, MBF,         24 pistettä</t>
  </si>
  <si>
    <t xml:space="preserve">2. Markkanen Janne, HP,          12 </t>
  </si>
  <si>
    <t>3. Hiltunen Seppo, OPT-86,       6</t>
  </si>
  <si>
    <t>3. Annunen Janne, OPT-86,        6</t>
  </si>
  <si>
    <t>5. Manni Jouko, TuKa,            3</t>
  </si>
  <si>
    <t>5. Mäkinen Timo, LoLo,           3</t>
  </si>
  <si>
    <t>5. Liukkonen Harri, LoLo,        3</t>
  </si>
  <si>
    <t>5. Eriksson Pinja, MBF,          3</t>
  </si>
  <si>
    <t>MK-luokassa ei ollut yhtään V-luokkalaista, joten ei pisteitä.</t>
  </si>
  <si>
    <t>Jori Haataja   (29.03.2010 20:34:00)</t>
  </si>
  <si>
    <t>Eriksson Paju</t>
  </si>
  <si>
    <t>Eriksson Pihla</t>
  </si>
  <si>
    <t>Senkovskaja Polina</t>
  </si>
  <si>
    <t>Sherbinskaja Maria</t>
  </si>
  <si>
    <t>Kantonistov Mikhail</t>
  </si>
  <si>
    <t>Keinonen Asko</t>
  </si>
  <si>
    <t>Vanto Otto</t>
  </si>
  <si>
    <t>Pitkänen Toni</t>
  </si>
  <si>
    <t>Kollanus Konsta</t>
  </si>
  <si>
    <t>Nurmiaho Anton</t>
  </si>
  <si>
    <t>Gavrilov Artem</t>
  </si>
  <si>
    <t>Pihajoki Niko</t>
  </si>
  <si>
    <t>Anckar John</t>
  </si>
  <si>
    <t>Pitkänen Tatu</t>
  </si>
  <si>
    <t>Nurmiaho Elma</t>
  </si>
  <si>
    <t>Ruohonen Sami</t>
  </si>
  <si>
    <t>Villgren Jami</t>
  </si>
  <si>
    <t>Paasioksa Joonas</t>
  </si>
  <si>
    <t>Juvonen Arttu</t>
  </si>
  <si>
    <t>Seppänen Juho</t>
  </si>
  <si>
    <t>Posti Aleksi</t>
  </si>
  <si>
    <t>Relander Janne</t>
  </si>
  <si>
    <t>Eriksson Pinja</t>
  </si>
  <si>
    <t>Kilpinen Harri</t>
  </si>
  <si>
    <t>Myllärinen Iida</t>
  </si>
  <si>
    <t>Partanen Jarno</t>
  </si>
  <si>
    <t>Pihajoki Vesa</t>
  </si>
  <si>
    <t>Lukka Maksin</t>
  </si>
  <si>
    <t>Markkanen Jouni</t>
  </si>
  <si>
    <t>Laitinen Pertti</t>
  </si>
  <si>
    <t>Marjamäki Pertti</t>
  </si>
  <si>
    <t>Kari Raimo</t>
  </si>
  <si>
    <t>Holmén Johan</t>
  </si>
  <si>
    <t>Lappalainen Mika</t>
  </si>
  <si>
    <t>Myllärinen Mika</t>
  </si>
  <si>
    <t>Laakio Esa</t>
  </si>
  <si>
    <t>Adamov Alexey</t>
  </si>
  <si>
    <t>Ridal Toivo</t>
  </si>
  <si>
    <t>Akkanen Esko</t>
  </si>
  <si>
    <t>Filén Jukka</t>
  </si>
  <si>
    <t>Lamminsalo Veikko</t>
  </si>
  <si>
    <t>Laaksonen Isto</t>
  </si>
  <si>
    <t>Anttila Jani</t>
  </si>
  <si>
    <t>Laine Tommi</t>
  </si>
  <si>
    <t>Simola Tobias</t>
  </si>
  <si>
    <t>Tyrin Konstantin</t>
  </si>
  <si>
    <t>Marjamäki Olli</t>
  </si>
  <si>
    <t>Ritalahti Pentti</t>
  </si>
  <si>
    <t>Saunamäki Rauli</t>
  </si>
  <si>
    <t>Komu Kari</t>
  </si>
  <si>
    <t>Ruuskanen Jari</t>
  </si>
  <si>
    <t>Abramov Viatcheslav</t>
  </si>
  <si>
    <t>Tiainen Olli</t>
  </si>
  <si>
    <t>Virtanen Jyrki</t>
  </si>
  <si>
    <t>Helminen Vesa</t>
  </si>
  <si>
    <t>Vuoti Mikko</t>
  </si>
  <si>
    <t>Laine Pasi</t>
  </si>
  <si>
    <t>Suynaliev Asilbek</t>
  </si>
  <si>
    <t>Haverinen Matti</t>
  </si>
  <si>
    <t>Laaksonen Heikki</t>
  </si>
  <si>
    <t>Pöder Kuido</t>
  </si>
  <si>
    <t>Markkanen Janne</t>
  </si>
  <si>
    <t>Manni Jouko</t>
  </si>
  <si>
    <t>Eriksson Peter</t>
  </si>
  <si>
    <t>Mäkinen Timo</t>
  </si>
  <si>
    <t>Hiltunen Seppo</t>
  </si>
  <si>
    <t>O´Connor Miikka</t>
  </si>
  <si>
    <t>Liukkonen Harri</t>
  </si>
  <si>
    <t>Penttilä Tomi</t>
  </si>
  <si>
    <t>Annunen Janne</t>
  </si>
  <si>
    <t xml:space="preserve"> Abramov Viatcheslav Spinni (35)</t>
  </si>
  <si>
    <t>Eriksson Peter MBF (60)</t>
  </si>
  <si>
    <t>Nyyssönen Matti TuKa (35)</t>
  </si>
  <si>
    <t>6-763</t>
  </si>
  <si>
    <t>Pöder Kuido PT Espoo (35)</t>
  </si>
  <si>
    <t>Komu Kari HaRi (35)</t>
  </si>
  <si>
    <t xml:space="preserve"> Ruuskanen Jari TuPy (35)</t>
  </si>
  <si>
    <t>57-85</t>
  </si>
  <si>
    <t>Laaksonen Isto UU (60)</t>
  </si>
  <si>
    <t>Laakio Esa TuKa (60)</t>
  </si>
  <si>
    <t>45-5-95</t>
  </si>
  <si>
    <t>Kari Raimo TuKa (35)</t>
  </si>
  <si>
    <t>Ridal Toivo Atlas (35)</t>
  </si>
  <si>
    <t>Kajander Hannu TuTo (60)</t>
  </si>
  <si>
    <t>58-135</t>
  </si>
  <si>
    <t>Marjamäki Pertti UU (35)</t>
  </si>
  <si>
    <t>Kogiya Larisa Spinni (35)</t>
  </si>
  <si>
    <t>Mäkinen Timo LoLo (35)</t>
  </si>
  <si>
    <t>-6512-104</t>
  </si>
  <si>
    <t>Liukkonen Harri LoLo (35)</t>
  </si>
  <si>
    <t>Saunamäki Rauli Pallas (35)</t>
  </si>
  <si>
    <t>8-87-87</t>
  </si>
  <si>
    <t>8-689</t>
  </si>
  <si>
    <t>-7397</t>
  </si>
  <si>
    <t>5-1045</t>
  </si>
  <si>
    <t xml:space="preserve"> Holmén Johan KSF (60)</t>
  </si>
  <si>
    <t>-9287</t>
  </si>
  <si>
    <t>69-10-68</t>
  </si>
  <si>
    <t>Nyyssönen Matti</t>
  </si>
  <si>
    <t xml:space="preserve">Abramov Viatcheslav </t>
  </si>
  <si>
    <t>Kogiya Larisa</t>
  </si>
  <si>
    <t>Holmen Juhan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</si>
</sst>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%"/>
    <numFmt numFmtId="181" formatCode="0.00%"/>
    <numFmt numFmtId="182" formatCode="#\ ?/?"/>
    <numFmt numFmtId="183" formatCode="#\ ??/??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0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0"/>
      <name val="MS Sans Serif"/>
      <family val="2"/>
    </font>
    <font>
      <strike/>
      <sz val="11"/>
      <name val="Arial"/>
      <family val="2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 Unicode MS"/>
      <family val="2"/>
    </font>
    <font>
      <b/>
      <sz val="13.5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18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58" applyFont="1">
      <alignment/>
      <protection/>
    </xf>
    <xf numFmtId="0" fontId="9" fillId="0" borderId="10" xfId="58" applyFont="1" applyBorder="1">
      <alignment/>
      <protection/>
    </xf>
    <xf numFmtId="0" fontId="9" fillId="0" borderId="0" xfId="58" applyFont="1" applyBorder="1">
      <alignment/>
      <protection/>
    </xf>
    <xf numFmtId="0" fontId="9" fillId="0" borderId="13" xfId="58" applyFont="1" applyBorder="1">
      <alignment/>
      <protection/>
    </xf>
    <xf numFmtId="0" fontId="9" fillId="0" borderId="14" xfId="58" applyFont="1" applyBorder="1">
      <alignment/>
      <protection/>
    </xf>
    <xf numFmtId="1" fontId="9" fillId="0" borderId="0" xfId="58" applyNumberFormat="1" applyFont="1" applyAlignment="1">
      <alignment horizontal="left"/>
      <protection/>
    </xf>
    <xf numFmtId="1" fontId="9" fillId="0" borderId="0" xfId="58" applyNumberFormat="1" applyFont="1" applyBorder="1" applyAlignment="1">
      <alignment horizontal="left"/>
      <protection/>
    </xf>
    <xf numFmtId="0" fontId="9" fillId="0" borderId="0" xfId="58" applyFont="1" applyAlignment="1">
      <alignment horizontal="right"/>
      <protection/>
    </xf>
    <xf numFmtId="0" fontId="9" fillId="0" borderId="0" xfId="58" applyFont="1" applyAlignment="1">
      <alignment horizontal="center"/>
      <protection/>
    </xf>
    <xf numFmtId="0" fontId="9" fillId="0" borderId="0" xfId="57" applyFont="1">
      <alignment/>
      <protection/>
    </xf>
    <xf numFmtId="0" fontId="9" fillId="0" borderId="0" xfId="57" applyFont="1" applyAlignment="1">
      <alignment horizontal="right"/>
      <protection/>
    </xf>
    <xf numFmtId="0" fontId="9" fillId="0" borderId="0" xfId="58" applyFont="1" applyAlignment="1">
      <alignment horizontal="left"/>
      <protection/>
    </xf>
    <xf numFmtId="49" fontId="12" fillId="0" borderId="0" xfId="58" applyNumberFormat="1" applyFont="1" applyAlignment="1">
      <alignment/>
      <protection/>
    </xf>
    <xf numFmtId="49" fontId="12" fillId="0" borderId="0" xfId="58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0" fillId="0" borderId="0" xfId="58" applyFont="1" applyAlignment="1">
      <alignment horizontal="left"/>
      <protection/>
    </xf>
    <xf numFmtId="1" fontId="9" fillId="0" borderId="0" xfId="58" applyNumberFormat="1" applyFont="1" applyBorder="1" applyAlignment="1">
      <alignment horizontal="right"/>
      <protection/>
    </xf>
    <xf numFmtId="1" fontId="9" fillId="0" borderId="0" xfId="58" applyNumberFormat="1" applyFont="1" applyBorder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0" xfId="58" applyNumberFormat="1" applyFont="1" applyAlignment="1">
      <alignment/>
      <protection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 horizontal="right"/>
    </xf>
    <xf numFmtId="1" fontId="9" fillId="0" borderId="13" xfId="58" applyNumberFormat="1" applyFont="1" applyBorder="1" applyAlignment="1">
      <alignment/>
      <protection/>
    </xf>
    <xf numFmtId="1" fontId="9" fillId="0" borderId="13" xfId="58" applyNumberFormat="1" applyFont="1" applyBorder="1" applyAlignment="1">
      <alignment horizontal="right"/>
      <protection/>
    </xf>
    <xf numFmtId="20" fontId="10" fillId="0" borderId="0" xfId="0" applyNumberFormat="1" applyFont="1" applyAlignment="1">
      <alignment/>
    </xf>
    <xf numFmtId="20" fontId="1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58" applyFont="1">
      <alignment/>
      <protection/>
    </xf>
    <xf numFmtId="0" fontId="9" fillId="0" borderId="0" xfId="57" applyFont="1" applyAlignment="1">
      <alignment horizontal="left"/>
      <protection/>
    </xf>
    <xf numFmtId="0" fontId="9" fillId="0" borderId="10" xfId="58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1" fontId="11" fillId="0" borderId="0" xfId="58" applyNumberFormat="1" applyFont="1" applyBorder="1" applyAlignment="1">
      <alignment/>
      <protection/>
    </xf>
    <xf numFmtId="0" fontId="9" fillId="0" borderId="0" xfId="58" applyFont="1" applyBorder="1" applyAlignment="1">
      <alignment horizontal="left"/>
      <protection/>
    </xf>
    <xf numFmtId="49" fontId="13" fillId="0" borderId="0" xfId="58" applyNumberFormat="1" applyFont="1" applyAlignment="1">
      <alignment/>
      <protection/>
    </xf>
    <xf numFmtId="49" fontId="13" fillId="0" borderId="0" xfId="58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4" fillId="0" borderId="0" xfId="58" applyFont="1" applyAlignment="1">
      <alignment horizontal="left"/>
      <protection/>
    </xf>
    <xf numFmtId="20" fontId="15" fillId="0" borderId="0" xfId="0" applyNumberFormat="1" applyFont="1" applyAlignment="1">
      <alignment/>
    </xf>
    <xf numFmtId="0" fontId="16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10" xfId="58" applyFont="1" applyBorder="1" applyAlignment="1">
      <alignment horizontal="left"/>
      <protection/>
    </xf>
    <xf numFmtId="0" fontId="11" fillId="0" borderId="0" xfId="58" applyFont="1" applyAlignment="1">
      <alignment/>
      <protection/>
    </xf>
    <xf numFmtId="0" fontId="16" fillId="0" borderId="13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6" fillId="0" borderId="0" xfId="58" applyFont="1" applyBorder="1" applyAlignment="1">
      <alignment horizontal="right"/>
      <protection/>
    </xf>
    <xf numFmtId="1" fontId="16" fillId="0" borderId="0" xfId="58" applyNumberFormat="1" applyFont="1" applyBorder="1" applyAlignment="1">
      <alignment/>
      <protection/>
    </xf>
    <xf numFmtId="1" fontId="16" fillId="0" borderId="0" xfId="58" applyNumberFormat="1" applyFont="1" applyAlignment="1">
      <alignment/>
      <protection/>
    </xf>
    <xf numFmtId="1" fontId="11" fillId="0" borderId="0" xfId="58" applyNumberFormat="1" applyFont="1" applyAlignment="1">
      <alignment/>
      <protection/>
    </xf>
    <xf numFmtId="49" fontId="16" fillId="0" borderId="14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" fontId="16" fillId="0" borderId="10" xfId="58" applyNumberFormat="1" applyFont="1" applyBorder="1" applyAlignment="1">
      <alignment/>
      <protection/>
    </xf>
    <xf numFmtId="1" fontId="16" fillId="0" borderId="13" xfId="58" applyNumberFormat="1" applyFont="1" applyBorder="1" applyAlignment="1">
      <alignment/>
      <protection/>
    </xf>
    <xf numFmtId="0" fontId="16" fillId="0" borderId="13" xfId="58" applyFont="1" applyBorder="1" applyAlignment="1">
      <alignment horizontal="right"/>
      <protection/>
    </xf>
    <xf numFmtId="0" fontId="16" fillId="0" borderId="14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1" fontId="16" fillId="0" borderId="0" xfId="58" applyNumberFormat="1" applyFont="1" applyBorder="1" applyAlignment="1" quotePrefix="1">
      <alignment/>
      <protection/>
    </xf>
    <xf numFmtId="1" fontId="11" fillId="0" borderId="0" xfId="58" applyNumberFormat="1" applyFont="1" applyBorder="1" applyAlignment="1" quotePrefix="1">
      <alignment/>
      <protection/>
    </xf>
    <xf numFmtId="0" fontId="14" fillId="0" borderId="0" xfId="58" applyFont="1" applyBorder="1" applyAlignment="1">
      <alignment horizontal="left"/>
      <protection/>
    </xf>
    <xf numFmtId="1" fontId="16" fillId="0" borderId="0" xfId="58" applyNumberFormat="1" applyFont="1" applyBorder="1" applyAlignment="1">
      <alignment horizontal="right"/>
      <protection/>
    </xf>
    <xf numFmtId="1" fontId="16" fillId="0" borderId="13" xfId="58" applyNumberFormat="1" applyFont="1" applyBorder="1" applyAlignment="1" quotePrefix="1">
      <alignment/>
      <protection/>
    </xf>
    <xf numFmtId="0" fontId="8" fillId="0" borderId="0" xfId="58" applyFont="1">
      <alignment/>
      <protection/>
    </xf>
    <xf numFmtId="1" fontId="16" fillId="0" borderId="13" xfId="58" applyNumberFormat="1" applyFont="1" applyBorder="1" applyAlignment="1">
      <alignment horizontal="right"/>
      <protection/>
    </xf>
    <xf numFmtId="1" fontId="16" fillId="0" borderId="14" xfId="58" applyNumberFormat="1" applyFont="1" applyBorder="1" applyAlignment="1">
      <alignment/>
      <protection/>
    </xf>
    <xf numFmtId="1" fontId="16" fillId="0" borderId="14" xfId="58" applyNumberFormat="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20" fontId="17" fillId="0" borderId="0" xfId="0" applyNumberFormat="1" applyFont="1" applyAlignment="1">
      <alignment/>
    </xf>
    <xf numFmtId="20" fontId="15" fillId="0" borderId="10" xfId="0" applyNumberFormat="1" applyFont="1" applyBorder="1" applyAlignment="1">
      <alignment/>
    </xf>
    <xf numFmtId="0" fontId="11" fillId="0" borderId="0" xfId="58" applyFont="1" applyBorder="1" applyAlignment="1">
      <alignment/>
      <protection/>
    </xf>
    <xf numFmtId="1" fontId="11" fillId="33" borderId="0" xfId="58" applyNumberFormat="1" applyFont="1" applyFill="1" applyBorder="1" applyAlignment="1">
      <alignment/>
      <protection/>
    </xf>
    <xf numFmtId="0" fontId="11" fillId="0" borderId="0" xfId="0" applyFont="1" applyAlignment="1">
      <alignment/>
    </xf>
    <xf numFmtId="0" fontId="16" fillId="0" borderId="0" xfId="58" applyFont="1" applyAlignment="1">
      <alignment/>
      <protection/>
    </xf>
    <xf numFmtId="1" fontId="11" fillId="33" borderId="0" xfId="58" applyNumberFormat="1" applyFont="1" applyFill="1" applyAlignment="1">
      <alignment/>
      <protection/>
    </xf>
    <xf numFmtId="0" fontId="0" fillId="0" borderId="0" xfId="0" applyBorder="1" applyAlignment="1">
      <alignment/>
    </xf>
    <xf numFmtId="0" fontId="8" fillId="0" borderId="0" xfId="58" applyFont="1">
      <alignment/>
      <protection/>
    </xf>
    <xf numFmtId="0" fontId="16" fillId="0" borderId="0" xfId="58" applyFont="1">
      <alignment/>
      <protection/>
    </xf>
    <xf numFmtId="0" fontId="16" fillId="0" borderId="0" xfId="58" applyFont="1" applyAlignment="1">
      <alignment horizontal="right"/>
      <protection/>
    </xf>
    <xf numFmtId="0" fontId="16" fillId="0" borderId="0" xfId="58" applyFont="1" applyAlignment="1">
      <alignment horizontal="center"/>
      <protection/>
    </xf>
    <xf numFmtId="0" fontId="16" fillId="0" borderId="10" xfId="58" applyFont="1" applyBorder="1" applyAlignment="1">
      <alignment horizontal="left"/>
      <protection/>
    </xf>
    <xf numFmtId="0" fontId="16" fillId="0" borderId="10" xfId="58" applyFont="1" applyBorder="1">
      <alignment/>
      <protection/>
    </xf>
    <xf numFmtId="0" fontId="16" fillId="0" borderId="14" xfId="0" applyFont="1" applyBorder="1" applyAlignment="1">
      <alignment horizontal="left"/>
    </xf>
    <xf numFmtId="49" fontId="18" fillId="0" borderId="0" xfId="58" applyNumberFormat="1" applyFont="1" applyAlignment="1">
      <alignment/>
      <protection/>
    </xf>
    <xf numFmtId="49" fontId="18" fillId="0" borderId="13" xfId="58" applyNumberFormat="1" applyFont="1" applyBorder="1" applyAlignment="1">
      <alignment/>
      <protection/>
    </xf>
    <xf numFmtId="49" fontId="18" fillId="0" borderId="0" xfId="58" applyNumberFormat="1" applyFont="1" applyAlignment="1">
      <alignment horizontal="center"/>
      <protection/>
    </xf>
    <xf numFmtId="0" fontId="8" fillId="0" borderId="0" xfId="58" applyFont="1" applyAlignment="1">
      <alignment horizontal="right"/>
      <protection/>
    </xf>
    <xf numFmtId="0" fontId="17" fillId="0" borderId="0" xfId="58" applyFont="1">
      <alignment/>
      <protection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58" applyFont="1" applyBorder="1">
      <alignment/>
      <protection/>
    </xf>
    <xf numFmtId="1" fontId="16" fillId="0" borderId="12" xfId="58" applyNumberFormat="1" applyFont="1" applyBorder="1" applyAlignment="1">
      <alignment horizontal="right"/>
      <protection/>
    </xf>
    <xf numFmtId="49" fontId="17" fillId="0" borderId="0" xfId="0" applyNumberFormat="1" applyFont="1" applyBorder="1" applyAlignment="1">
      <alignment horizontal="left"/>
    </xf>
    <xf numFmtId="0" fontId="16" fillId="0" borderId="14" xfId="58" applyFont="1" applyBorder="1" applyAlignment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58" applyFont="1" applyBorder="1" applyAlignment="1">
      <alignment horizontal="center"/>
      <protection/>
    </xf>
    <xf numFmtId="49" fontId="17" fillId="0" borderId="13" xfId="0" applyNumberFormat="1" applyFont="1" applyBorder="1" applyAlignment="1">
      <alignment horizontal="left"/>
    </xf>
    <xf numFmtId="1" fontId="16" fillId="0" borderId="14" xfId="58" applyNumberFormat="1" applyFont="1" applyBorder="1" applyAlignment="1" quotePrefix="1">
      <alignment horizontal="left"/>
      <protection/>
    </xf>
    <xf numFmtId="0" fontId="16" fillId="0" borderId="13" xfId="0" applyFont="1" applyBorder="1" applyAlignment="1">
      <alignment/>
    </xf>
    <xf numFmtId="0" fontId="16" fillId="0" borderId="13" xfId="58" applyFont="1" applyBorder="1">
      <alignment/>
      <protection/>
    </xf>
    <xf numFmtId="1" fontId="16" fillId="0" borderId="10" xfId="58" applyNumberFormat="1" applyFont="1" applyBorder="1" applyAlignment="1">
      <alignment horizontal="left"/>
      <protection/>
    </xf>
    <xf numFmtId="1" fontId="16" fillId="0" borderId="14" xfId="58" applyNumberFormat="1" applyFont="1" applyBorder="1" applyAlignment="1">
      <alignment horizontal="left"/>
      <protection/>
    </xf>
    <xf numFmtId="1" fontId="16" fillId="0" borderId="0" xfId="0" applyNumberFormat="1" applyFont="1" applyBorder="1" applyAlignment="1">
      <alignment/>
    </xf>
    <xf numFmtId="20" fontId="17" fillId="0" borderId="0" xfId="0" applyNumberFormat="1" applyFont="1" applyBorder="1" applyAlignment="1">
      <alignment/>
    </xf>
    <xf numFmtId="0" fontId="16" fillId="0" borderId="0" xfId="58" applyFont="1" applyBorder="1" applyAlignment="1">
      <alignment/>
      <protection/>
    </xf>
    <xf numFmtId="1" fontId="16" fillId="33" borderId="10" xfId="58" applyNumberFormat="1" applyFont="1" applyFill="1" applyBorder="1" applyAlignment="1">
      <alignment/>
      <protection/>
    </xf>
    <xf numFmtId="1" fontId="18" fillId="0" borderId="0" xfId="58" applyNumberFormat="1" applyFont="1" applyBorder="1" applyAlignment="1">
      <alignment/>
      <protection/>
    </xf>
    <xf numFmtId="0" fontId="16" fillId="0" borderId="0" xfId="57" applyFont="1">
      <alignment/>
      <protection/>
    </xf>
    <xf numFmtId="0" fontId="16" fillId="0" borderId="0" xfId="57" applyFont="1" applyAlignment="1">
      <alignment horizontal="right"/>
      <protection/>
    </xf>
    <xf numFmtId="1" fontId="8" fillId="0" borderId="0" xfId="58" applyNumberFormat="1" applyFont="1" applyBorder="1" applyAlignment="1">
      <alignment horizontal="left"/>
      <protection/>
    </xf>
    <xf numFmtId="0" fontId="8" fillId="0" borderId="10" xfId="58" applyFont="1" applyBorder="1" applyAlignment="1">
      <alignment horizontal="left"/>
      <protection/>
    </xf>
    <xf numFmtId="0" fontId="17" fillId="0" borderId="14" xfId="58" applyFont="1" applyBorder="1" applyAlignment="1">
      <alignment horizontal="left"/>
      <protection/>
    </xf>
    <xf numFmtId="0" fontId="17" fillId="0" borderId="10" xfId="58" applyFont="1" applyBorder="1" applyAlignment="1">
      <alignment horizontal="left"/>
      <protection/>
    </xf>
    <xf numFmtId="0" fontId="17" fillId="0" borderId="0" xfId="58" applyFont="1" applyBorder="1" applyAlignment="1">
      <alignment horizontal="left"/>
      <protection/>
    </xf>
    <xf numFmtId="0" fontId="17" fillId="0" borderId="10" xfId="58" applyFont="1" applyBorder="1">
      <alignment/>
      <protection/>
    </xf>
    <xf numFmtId="0" fontId="17" fillId="0" borderId="14" xfId="58" applyFont="1" applyBorder="1">
      <alignment/>
      <protection/>
    </xf>
    <xf numFmtId="1" fontId="17" fillId="0" borderId="0" xfId="58" applyNumberFormat="1" applyFont="1" applyBorder="1" applyAlignment="1">
      <alignment horizontal="left"/>
      <protection/>
    </xf>
    <xf numFmtId="1" fontId="12" fillId="0" borderId="0" xfId="58" applyNumberFormat="1" applyFont="1" applyBorder="1" applyAlignment="1">
      <alignment/>
      <protection/>
    </xf>
    <xf numFmtId="1" fontId="11" fillId="0" borderId="0" xfId="0" applyNumberFormat="1" applyFont="1" applyBorder="1" applyAlignment="1">
      <alignment/>
    </xf>
    <xf numFmtId="0" fontId="8" fillId="0" borderId="0" xfId="57" applyFont="1">
      <alignment/>
      <protection/>
    </xf>
    <xf numFmtId="1" fontId="9" fillId="0" borderId="10" xfId="58" applyNumberFormat="1" applyFont="1" applyBorder="1" applyAlignment="1">
      <alignment/>
      <protection/>
    </xf>
    <xf numFmtId="1" fontId="9" fillId="0" borderId="14" xfId="58" applyNumberFormat="1" applyFont="1" applyBorder="1" applyAlignment="1">
      <alignment/>
      <protection/>
    </xf>
    <xf numFmtId="49" fontId="13" fillId="0" borderId="0" xfId="58" applyNumberFormat="1" applyFont="1" applyAlignment="1">
      <alignment horizontal="left"/>
      <protection/>
    </xf>
    <xf numFmtId="0" fontId="9" fillId="0" borderId="0" xfId="0" applyFont="1" applyAlignment="1">
      <alignment horizontal="left"/>
    </xf>
    <xf numFmtId="1" fontId="9" fillId="0" borderId="15" xfId="58" applyNumberFormat="1" applyFont="1" applyBorder="1" applyAlignment="1">
      <alignment horizontal="right"/>
      <protection/>
    </xf>
    <xf numFmtId="0" fontId="9" fillId="0" borderId="14" xfId="0" applyFont="1" applyBorder="1" applyAlignment="1">
      <alignment horizontal="right"/>
    </xf>
    <xf numFmtId="1" fontId="9" fillId="0" borderId="10" xfId="58" applyNumberFormat="1" applyFont="1" applyBorder="1" applyAlignment="1">
      <alignment horizontal="right"/>
      <protection/>
    </xf>
    <xf numFmtId="1" fontId="9" fillId="0" borderId="14" xfId="58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" fontId="9" fillId="0" borderId="16" xfId="58" applyNumberFormat="1" applyFont="1" applyBorder="1" applyAlignment="1">
      <alignment horizontal="right"/>
      <protection/>
    </xf>
    <xf numFmtId="0" fontId="9" fillId="0" borderId="13" xfId="58" applyFont="1" applyBorder="1" applyAlignment="1">
      <alignment horizontal="right"/>
      <protection/>
    </xf>
    <xf numFmtId="0" fontId="9" fillId="0" borderId="11" xfId="58" applyFont="1" applyBorder="1" applyAlignment="1">
      <alignment horizontal="right"/>
      <protection/>
    </xf>
    <xf numFmtId="0" fontId="0" fillId="0" borderId="0" xfId="0" applyFont="1" applyAlignment="1">
      <alignment/>
    </xf>
    <xf numFmtId="0" fontId="9" fillId="0" borderId="0" xfId="59">
      <alignment/>
      <protection/>
    </xf>
    <xf numFmtId="0" fontId="0" fillId="0" borderId="0" xfId="0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49" fontId="19" fillId="0" borderId="18" xfId="0" applyNumberFormat="1" applyFont="1" applyFill="1" applyBorder="1" applyAlignment="1" applyProtection="1">
      <alignment horizontal="left"/>
      <protection/>
    </xf>
    <xf numFmtId="49" fontId="19" fillId="0" borderId="19" xfId="0" applyNumberFormat="1" applyFont="1" applyFill="1" applyBorder="1" applyAlignment="1" applyProtection="1">
      <alignment horizontal="left"/>
      <protection/>
    </xf>
    <xf numFmtId="49" fontId="19" fillId="0" borderId="20" xfId="0" applyNumberFormat="1" applyFont="1" applyFill="1" applyBorder="1" applyAlignment="1" applyProtection="1">
      <alignment horizontal="left"/>
      <protection/>
    </xf>
    <xf numFmtId="49" fontId="9" fillId="0" borderId="21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20" fillId="0" borderId="22" xfId="0" applyNumberFormat="1" applyFont="1" applyFill="1" applyBorder="1" applyAlignment="1" applyProtection="1">
      <alignment horizontal="left"/>
      <protection/>
    </xf>
    <xf numFmtId="49" fontId="20" fillId="0" borderId="0" xfId="0" applyNumberFormat="1" applyFont="1" applyFill="1" applyBorder="1" applyAlignment="1" applyProtection="1">
      <alignment horizontal="left"/>
      <protection/>
    </xf>
    <xf numFmtId="49" fontId="20" fillId="0" borderId="23" xfId="0" applyNumberFormat="1" applyFont="1" applyFill="1" applyBorder="1" applyAlignment="1" applyProtection="1">
      <alignment horizontal="left"/>
      <protection/>
    </xf>
    <xf numFmtId="49" fontId="20" fillId="0" borderId="24" xfId="0" applyNumberFormat="1" applyFont="1" applyFill="1" applyBorder="1" applyAlignment="1" applyProtection="1">
      <alignment horizontal="left"/>
      <protection/>
    </xf>
    <xf numFmtId="49" fontId="20" fillId="0" borderId="25" xfId="0" applyNumberFormat="1" applyFont="1" applyFill="1" applyBorder="1" applyAlignment="1" applyProtection="1">
      <alignment horizontal="left"/>
      <protection/>
    </xf>
    <xf numFmtId="49" fontId="20" fillId="0" borderId="26" xfId="0" applyNumberFormat="1" applyFont="1" applyFill="1" applyBorder="1" applyAlignment="1" applyProtection="1">
      <alignment horizontal="left"/>
      <protection/>
    </xf>
    <xf numFmtId="49" fontId="9" fillId="0" borderId="27" xfId="59" applyNumberFormat="1" applyFont="1" applyFill="1" applyBorder="1" applyAlignment="1" applyProtection="1">
      <alignment horizontal="left"/>
      <protection/>
    </xf>
    <xf numFmtId="49" fontId="9" fillId="0" borderId="28" xfId="59" applyNumberFormat="1" applyFont="1" applyFill="1" applyBorder="1" applyAlignment="1" applyProtection="1">
      <alignment horizontal="left"/>
      <protection/>
    </xf>
    <xf numFmtId="49" fontId="20" fillId="0" borderId="0" xfId="59" applyNumberFormat="1" applyFont="1" applyFill="1" applyBorder="1" applyAlignment="1" applyProtection="1">
      <alignment horizontal="left"/>
      <protection/>
    </xf>
    <xf numFmtId="49" fontId="21" fillId="0" borderId="29" xfId="59" applyNumberFormat="1" applyFont="1" applyFill="1" applyBorder="1" applyAlignment="1" applyProtection="1">
      <alignment horizontal="left"/>
      <protection/>
    </xf>
    <xf numFmtId="0" fontId="21" fillId="0" borderId="29" xfId="59" applyNumberFormat="1" applyFont="1" applyFill="1" applyBorder="1" applyAlignment="1" applyProtection="1">
      <alignment horizontal="left"/>
      <protection/>
    </xf>
    <xf numFmtId="49" fontId="21" fillId="0" borderId="21" xfId="59" applyNumberFormat="1" applyFont="1" applyFill="1" applyBorder="1" applyAlignment="1" applyProtection="1">
      <alignment horizontal="left"/>
      <protection/>
    </xf>
    <xf numFmtId="49" fontId="21" fillId="0" borderId="0" xfId="59" applyNumberFormat="1" applyFont="1" applyFill="1" applyBorder="1" applyAlignment="1" applyProtection="1">
      <alignment horizontal="left"/>
      <protection/>
    </xf>
    <xf numFmtId="189" fontId="21" fillId="34" borderId="29" xfId="0" applyNumberFormat="1" applyFont="1" applyFill="1" applyBorder="1" applyAlignment="1" applyProtection="1">
      <alignment horizontal="center"/>
      <protection locked="0"/>
    </xf>
    <xf numFmtId="189" fontId="21" fillId="34" borderId="29" xfId="0" applyNumberFormat="1" applyFont="1" applyFill="1" applyBorder="1" applyAlignment="1" applyProtection="1">
      <alignment horizontal="left"/>
      <protection locked="0"/>
    </xf>
    <xf numFmtId="0" fontId="21" fillId="0" borderId="29" xfId="59" applyNumberFormat="1" applyFont="1" applyFill="1" applyBorder="1" applyAlignment="1" applyProtection="1">
      <alignment horizontal="center"/>
      <protection/>
    </xf>
    <xf numFmtId="0" fontId="16" fillId="35" borderId="30" xfId="0" applyFont="1" applyFill="1" applyBorder="1" applyAlignment="1">
      <alignment/>
    </xf>
    <xf numFmtId="0" fontId="16" fillId="0" borderId="31" xfId="0" applyFont="1" applyBorder="1" applyAlignment="1">
      <alignment/>
    </xf>
    <xf numFmtId="0" fontId="16" fillId="35" borderId="30" xfId="0" applyFont="1" applyFill="1" applyBorder="1" applyAlignment="1">
      <alignment horizontal="right"/>
    </xf>
    <xf numFmtId="49" fontId="21" fillId="0" borderId="32" xfId="59" applyNumberFormat="1" applyFont="1" applyFill="1" applyBorder="1" applyAlignment="1" applyProtection="1">
      <alignment horizontal="left"/>
      <protection/>
    </xf>
    <xf numFmtId="49" fontId="21" fillId="0" borderId="28" xfId="59" applyNumberFormat="1" applyFont="1" applyFill="1" applyBorder="1" applyAlignment="1" applyProtection="1">
      <alignment horizontal="left"/>
      <protection/>
    </xf>
    <xf numFmtId="49" fontId="21" fillId="0" borderId="27" xfId="59" applyNumberFormat="1" applyFont="1" applyFill="1" applyBorder="1" applyAlignment="1" applyProtection="1">
      <alignment horizontal="left"/>
      <protection/>
    </xf>
    <xf numFmtId="189" fontId="9" fillId="34" borderId="29" xfId="0" applyNumberFormat="1" applyFont="1" applyFill="1" applyBorder="1" applyAlignment="1" applyProtection="1">
      <alignment horizontal="center"/>
      <protection locked="0"/>
    </xf>
    <xf numFmtId="189" fontId="9" fillId="34" borderId="33" xfId="0" applyNumberFormat="1" applyFont="1" applyFill="1" applyBorder="1" applyAlignment="1" applyProtection="1">
      <alignment horizontal="center"/>
      <protection locked="0"/>
    </xf>
    <xf numFmtId="0" fontId="21" fillId="0" borderId="0" xfId="59" applyNumberFormat="1" applyFont="1" applyFill="1" applyBorder="1" applyAlignment="1" applyProtection="1">
      <alignment horizontal="left"/>
      <protection/>
    </xf>
    <xf numFmtId="0" fontId="16" fillId="0" borderId="31" xfId="0" applyFont="1" applyBorder="1" applyAlignment="1">
      <alignment horizontal="right"/>
    </xf>
    <xf numFmtId="189" fontId="9" fillId="34" borderId="34" xfId="0" applyNumberFormat="1" applyFont="1" applyFill="1" applyBorder="1" applyAlignment="1" applyProtection="1">
      <alignment horizontal="center"/>
      <protection locked="0"/>
    </xf>
    <xf numFmtId="49" fontId="9" fillId="0" borderId="27" xfId="0" applyNumberFormat="1" applyFont="1" applyFill="1" applyBorder="1" applyAlignment="1" applyProtection="1">
      <alignment horizontal="left"/>
      <protection/>
    </xf>
    <xf numFmtId="49" fontId="9" fillId="0" borderId="28" xfId="0" applyNumberFormat="1" applyFont="1" applyFill="1" applyBorder="1" applyAlignment="1" applyProtection="1">
      <alignment horizontal="left"/>
      <protection/>
    </xf>
    <xf numFmtId="49" fontId="9" fillId="0" borderId="32" xfId="0" applyNumberFormat="1" applyFont="1" applyFill="1" applyBorder="1" applyAlignment="1" applyProtection="1">
      <alignment horizontal="left"/>
      <protection/>
    </xf>
    <xf numFmtId="49" fontId="9" fillId="0" borderId="29" xfId="0" applyNumberFormat="1" applyFont="1" applyFill="1" applyBorder="1" applyAlignment="1" applyProtection="1">
      <alignment horizontal="left"/>
      <protection/>
    </xf>
    <xf numFmtId="0" fontId="9" fillId="35" borderId="29" xfId="0" applyNumberFormat="1" applyFont="1" applyFill="1" applyBorder="1" applyAlignment="1" applyProtection="1">
      <alignment horizontal="left"/>
      <protection/>
    </xf>
    <xf numFmtId="49" fontId="9" fillId="35" borderId="29" xfId="0" applyNumberFormat="1" applyFont="1" applyFill="1" applyBorder="1" applyAlignment="1" applyProtection="1">
      <alignment horizontal="left"/>
      <protection/>
    </xf>
    <xf numFmtId="0" fontId="9" fillId="0" borderId="35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34" xfId="0" applyNumberFormat="1" applyFont="1" applyFill="1" applyBorder="1" applyAlignment="1" applyProtection="1">
      <alignment horizontal="center"/>
      <protection/>
    </xf>
    <xf numFmtId="0" fontId="9" fillId="0" borderId="29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left"/>
      <protection/>
    </xf>
    <xf numFmtId="0" fontId="9" fillId="0" borderId="3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left"/>
      <protection/>
    </xf>
    <xf numFmtId="0" fontId="9" fillId="0" borderId="37" xfId="0" applyNumberFormat="1" applyFont="1" applyFill="1" applyBorder="1" applyAlignment="1" applyProtection="1">
      <alignment horizontal="center"/>
      <protection/>
    </xf>
    <xf numFmtId="0" fontId="9" fillId="0" borderId="38" xfId="0" applyNumberFormat="1" applyFont="1" applyFill="1" applyBorder="1" applyAlignment="1" applyProtection="1">
      <alignment horizontal="left"/>
      <protection/>
    </xf>
    <xf numFmtId="0" fontId="0" fillId="0" borderId="32" xfId="0" applyNumberFormat="1" applyFill="1" applyBorder="1" applyAlignment="1" applyProtection="1">
      <alignment horizontal="left"/>
      <protection/>
    </xf>
    <xf numFmtId="49" fontId="9" fillId="0" borderId="36" xfId="0" applyNumberFormat="1" applyFont="1" applyFill="1" applyBorder="1" applyAlignment="1" applyProtection="1">
      <alignment horizontal="left"/>
      <protection/>
    </xf>
    <xf numFmtId="49" fontId="9" fillId="0" borderId="39" xfId="0" applyNumberFormat="1" applyFont="1" applyFill="1" applyBorder="1" applyAlignment="1" applyProtection="1">
      <alignment horizontal="left"/>
      <protection/>
    </xf>
    <xf numFmtId="0" fontId="9" fillId="0" borderId="0" xfId="59" applyAlignment="1">
      <alignment horizontal="center"/>
      <protection/>
    </xf>
    <xf numFmtId="49" fontId="22" fillId="35" borderId="29" xfId="0" applyNumberFormat="1" applyFont="1" applyFill="1" applyBorder="1" applyAlignment="1" applyProtection="1">
      <alignment horizontal="left"/>
      <protection/>
    </xf>
    <xf numFmtId="0" fontId="9" fillId="0" borderId="36" xfId="0" applyNumberFormat="1" applyFont="1" applyFill="1" applyBorder="1" applyAlignment="1" applyProtection="1" quotePrefix="1">
      <alignment horizontal="center"/>
      <protection/>
    </xf>
    <xf numFmtId="189" fontId="9" fillId="34" borderId="29" xfId="0" applyNumberFormat="1" applyFont="1" applyFill="1" applyBorder="1" applyAlignment="1" applyProtection="1" quotePrefix="1">
      <alignment horizontal="center"/>
      <protection locked="0"/>
    </xf>
    <xf numFmtId="189" fontId="9" fillId="34" borderId="33" xfId="0" applyNumberFormat="1" applyFont="1" applyFill="1" applyBorder="1" applyAlignment="1" applyProtection="1" quotePrefix="1">
      <alignment horizontal="center"/>
      <protection locked="0"/>
    </xf>
    <xf numFmtId="0" fontId="23" fillId="0" borderId="0" xfId="0" applyFont="1" applyAlignment="1">
      <alignment/>
    </xf>
    <xf numFmtId="49" fontId="22" fillId="0" borderId="29" xfId="0" applyNumberFormat="1" applyFont="1" applyFill="1" applyBorder="1" applyAlignment="1" applyProtection="1">
      <alignment horizontal="left"/>
      <protection/>
    </xf>
    <xf numFmtId="189" fontId="24" fillId="34" borderId="29" xfId="0" applyNumberFormat="1" applyFont="1" applyFill="1" applyBorder="1" applyAlignment="1" applyProtection="1">
      <alignment horizontal="left"/>
      <protection locked="0"/>
    </xf>
    <xf numFmtId="0" fontId="0" fillId="0" borderId="3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9" fillId="0" borderId="34" xfId="0" applyNumberFormat="1" applyFont="1" applyFill="1" applyBorder="1" applyAlignment="1" applyProtection="1" quotePrefix="1">
      <alignment horizontal="center"/>
      <protection/>
    </xf>
    <xf numFmtId="1" fontId="9" fillId="0" borderId="13" xfId="58" applyNumberFormat="1" applyFont="1" applyBorder="1" applyAlignment="1" quotePrefix="1">
      <alignment/>
      <protection/>
    </xf>
    <xf numFmtId="20" fontId="16" fillId="0" borderId="10" xfId="0" applyNumberFormat="1" applyFont="1" applyBorder="1" applyAlignment="1">
      <alignment/>
    </xf>
    <xf numFmtId="0" fontId="9" fillId="0" borderId="0" xfId="58" applyFont="1" applyAlignment="1">
      <alignment/>
      <protection/>
    </xf>
    <xf numFmtId="1" fontId="9" fillId="0" borderId="0" xfId="58" applyNumberFormat="1" applyFont="1" applyBorder="1" applyAlignment="1" quotePrefix="1">
      <alignment/>
      <protection/>
    </xf>
    <xf numFmtId="1" fontId="9" fillId="0" borderId="10" xfId="58" applyNumberFormat="1" applyFont="1" applyBorder="1" applyAlignment="1" quotePrefix="1">
      <alignment/>
      <protection/>
    </xf>
    <xf numFmtId="1" fontId="9" fillId="0" borderId="13" xfId="0" applyNumberFormat="1" applyFont="1" applyBorder="1" applyAlignment="1">
      <alignment/>
    </xf>
    <xf numFmtId="0" fontId="9" fillId="0" borderId="13" xfId="58" applyFont="1" applyBorder="1" applyAlignment="1">
      <alignment/>
      <protection/>
    </xf>
    <xf numFmtId="1" fontId="9" fillId="0" borderId="14" xfId="58" applyNumberFormat="1" applyFont="1" applyBorder="1" applyAlignment="1" quotePrefix="1">
      <alignment/>
      <protection/>
    </xf>
    <xf numFmtId="49" fontId="9" fillId="0" borderId="0" xfId="0" applyNumberFormat="1" applyFont="1" applyAlignment="1">
      <alignment horizontal="right"/>
    </xf>
    <xf numFmtId="0" fontId="4" fillId="0" borderId="11" xfId="0" applyFont="1" applyBorder="1" applyAlignment="1" quotePrefix="1">
      <alignment horizontal="center"/>
    </xf>
    <xf numFmtId="49" fontId="25" fillId="0" borderId="20" xfId="0" applyNumberFormat="1" applyFont="1" applyFill="1" applyBorder="1" applyAlignment="1" applyProtection="1">
      <alignment horizontal="left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49" fontId="5" fillId="0" borderId="26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6" xfId="0" applyNumberFormat="1" applyFont="1" applyFill="1" applyBorder="1" applyAlignment="1" applyProtection="1" quotePrefix="1">
      <alignment horizontal="center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34" xfId="0" applyNumberFormat="1" applyFont="1" applyFill="1" applyBorder="1" applyAlignment="1" applyProtection="1" quotePrefix="1">
      <alignment horizontal="center"/>
      <protection/>
    </xf>
    <xf numFmtId="20" fontId="11" fillId="0" borderId="10" xfId="0" applyNumberFormat="1" applyFont="1" applyBorder="1" applyAlignment="1">
      <alignment/>
    </xf>
    <xf numFmtId="20" fontId="9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right"/>
    </xf>
    <xf numFmtId="0" fontId="11" fillId="0" borderId="10" xfId="0" applyFont="1" applyBorder="1" applyAlignment="1">
      <alignment/>
    </xf>
    <xf numFmtId="49" fontId="11" fillId="0" borderId="14" xfId="0" applyNumberFormat="1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left"/>
    </xf>
    <xf numFmtId="49" fontId="11" fillId="0" borderId="10" xfId="0" applyNumberFormat="1" applyFont="1" applyBorder="1" applyAlignment="1">
      <alignment horizontal="left"/>
    </xf>
    <xf numFmtId="0" fontId="11" fillId="0" borderId="14" xfId="0" applyFont="1" applyBorder="1" applyAlignment="1">
      <alignment/>
    </xf>
    <xf numFmtId="0" fontId="15" fillId="0" borderId="0" xfId="0" applyFont="1" applyAlignment="1">
      <alignment horizontal="right"/>
    </xf>
    <xf numFmtId="0" fontId="4" fillId="0" borderId="13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9" fillId="0" borderId="35" xfId="0" applyNumberFormat="1" applyFont="1" applyFill="1" applyBorder="1" applyAlignment="1" applyProtection="1">
      <alignment horizontal="left"/>
      <protection/>
    </xf>
    <xf numFmtId="0" fontId="9" fillId="0" borderId="34" xfId="0" applyNumberFormat="1" applyFont="1" applyFill="1" applyBorder="1" applyAlignment="1" applyProtection="1">
      <alignment horizontal="left"/>
      <protection/>
    </xf>
    <xf numFmtId="0" fontId="0" fillId="0" borderId="35" xfId="0" applyNumberFormat="1" applyFill="1" applyBorder="1" applyAlignment="1" applyProtection="1">
      <alignment horizontal="left"/>
      <protection/>
    </xf>
    <xf numFmtId="0" fontId="9" fillId="0" borderId="36" xfId="0" applyNumberFormat="1" applyFont="1" applyFill="1" applyBorder="1" applyAlignment="1" applyProtection="1">
      <alignment horizontal="left"/>
      <protection/>
    </xf>
    <xf numFmtId="0" fontId="9" fillId="0" borderId="36" xfId="0" applyNumberFormat="1" applyFont="1" applyFill="1" applyBorder="1" applyAlignment="1" applyProtection="1" quotePrefix="1">
      <alignment horizontal="left"/>
      <protection/>
    </xf>
    <xf numFmtId="0" fontId="9" fillId="0" borderId="37" xfId="0" applyNumberFormat="1" applyFont="1" applyFill="1" applyBorder="1" applyAlignment="1" applyProtection="1">
      <alignment horizontal="left"/>
      <protection/>
    </xf>
    <xf numFmtId="189" fontId="21" fillId="0" borderId="40" xfId="59" applyNumberFormat="1" applyFont="1" applyFill="1" applyBorder="1" applyAlignment="1" applyProtection="1">
      <alignment horizontal="left"/>
      <protection/>
    </xf>
    <xf numFmtId="0" fontId="21" fillId="0" borderId="33" xfId="59" applyNumberFormat="1" applyFont="1" applyFill="1" applyBorder="1" applyAlignment="1" applyProtection="1">
      <alignment horizontal="left"/>
      <protection/>
    </xf>
    <xf numFmtId="0" fontId="21" fillId="0" borderId="40" xfId="59" applyNumberFormat="1" applyFont="1" applyFill="1" applyBorder="1" applyAlignment="1" applyProtection="1">
      <alignment horizontal="left"/>
      <protection/>
    </xf>
    <xf numFmtId="0" fontId="0" fillId="0" borderId="0" xfId="0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43" fillId="0" borderId="0" xfId="0" applyFont="1" applyAlignment="1">
      <alignment horizontal="left" vertical="top" wrapText="1"/>
    </xf>
    <xf numFmtId="17" fontId="11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Mj-14" xfId="57"/>
    <cellStyle name="Normaali_Mj-17joukkue98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209" bestFit="1" customWidth="1"/>
    <col min="2" max="2" width="3.00390625" style="209" bestFit="1" customWidth="1"/>
    <col min="3" max="3" width="22.00390625" style="209" bestFit="1" customWidth="1"/>
    <col min="4" max="4" width="13.8515625" style="209" bestFit="1" customWidth="1"/>
  </cols>
  <sheetData>
    <row r="1" ht="12.75">
      <c r="A1" s="209" t="s">
        <v>170</v>
      </c>
    </row>
    <row r="2" spans="2:4" ht="12.75">
      <c r="B2" s="209" t="s">
        <v>160</v>
      </c>
      <c r="C2" s="209" t="s">
        <v>79</v>
      </c>
      <c r="D2" s="209" t="s">
        <v>27</v>
      </c>
    </row>
    <row r="3" spans="2:4" ht="12.75">
      <c r="B3" s="209" t="s">
        <v>162</v>
      </c>
      <c r="C3" s="209" t="s">
        <v>81</v>
      </c>
      <c r="D3" s="209" t="s">
        <v>68</v>
      </c>
    </row>
    <row r="4" spans="2:4" ht="12.75">
      <c r="B4" s="209" t="s">
        <v>161</v>
      </c>
      <c r="C4" s="209" t="s">
        <v>80</v>
      </c>
      <c r="D4" s="209" t="s">
        <v>68</v>
      </c>
    </row>
    <row r="5" ht="12.75">
      <c r="A5" s="209" t="s">
        <v>171</v>
      </c>
    </row>
    <row r="6" spans="2:4" ht="12.75">
      <c r="B6" s="209" t="s">
        <v>160</v>
      </c>
      <c r="C6" s="209" t="s">
        <v>82</v>
      </c>
      <c r="D6" s="209" t="s">
        <v>26</v>
      </c>
    </row>
    <row r="7" spans="2:4" ht="12.75">
      <c r="B7" s="209" t="s">
        <v>162</v>
      </c>
      <c r="C7" s="209" t="s">
        <v>85</v>
      </c>
      <c r="D7" s="209" t="s">
        <v>9</v>
      </c>
    </row>
    <row r="8" spans="2:4" ht="12.75">
      <c r="B8" s="209" t="s">
        <v>161</v>
      </c>
      <c r="C8" s="209" t="s">
        <v>83</v>
      </c>
      <c r="D8" s="209" t="s">
        <v>84</v>
      </c>
    </row>
    <row r="9" spans="2:4" ht="12.75">
      <c r="B9" s="209" t="s">
        <v>161</v>
      </c>
      <c r="C9" s="209" t="s">
        <v>89</v>
      </c>
      <c r="D9" s="209" t="s">
        <v>9</v>
      </c>
    </row>
    <row r="10" ht="12.75">
      <c r="A10" s="209" t="s">
        <v>172</v>
      </c>
    </row>
    <row r="11" spans="2:4" ht="12.75">
      <c r="B11" s="209" t="s">
        <v>160</v>
      </c>
      <c r="C11" s="209" t="s">
        <v>91</v>
      </c>
      <c r="D11" s="209" t="s">
        <v>70</v>
      </c>
    </row>
    <row r="12" spans="2:4" ht="12.75">
      <c r="B12" s="209" t="s">
        <v>162</v>
      </c>
      <c r="C12" s="209" t="s">
        <v>82</v>
      </c>
      <c r="D12" s="209" t="s">
        <v>26</v>
      </c>
    </row>
    <row r="13" spans="2:4" ht="12.75">
      <c r="B13" s="209" t="s">
        <v>161</v>
      </c>
      <c r="C13" s="209" t="s">
        <v>83</v>
      </c>
      <c r="D13" s="209" t="s">
        <v>84</v>
      </c>
    </row>
    <row r="14" spans="2:4" ht="12.75">
      <c r="B14" s="209" t="s">
        <v>161</v>
      </c>
      <c r="C14" s="209" t="s">
        <v>90</v>
      </c>
      <c r="D14" s="209" t="s">
        <v>84</v>
      </c>
    </row>
    <row r="15" ht="12.75">
      <c r="A15" s="209" t="s">
        <v>173</v>
      </c>
    </row>
    <row r="16" spans="2:4" ht="12.75">
      <c r="B16" s="209" t="s">
        <v>160</v>
      </c>
      <c r="C16" s="209" t="s">
        <v>91</v>
      </c>
      <c r="D16" s="209" t="s">
        <v>70</v>
      </c>
    </row>
    <row r="17" spans="2:4" ht="12.75">
      <c r="B17" s="209" t="s">
        <v>162</v>
      </c>
      <c r="C17" s="209" t="s">
        <v>82</v>
      </c>
      <c r="D17" s="209" t="s">
        <v>26</v>
      </c>
    </row>
    <row r="18" spans="2:4" ht="12.75">
      <c r="B18" s="209" t="s">
        <v>161</v>
      </c>
      <c r="C18" s="209" t="s">
        <v>96</v>
      </c>
      <c r="D18" s="209" t="s">
        <v>27</v>
      </c>
    </row>
    <row r="19" spans="2:4" ht="12.75">
      <c r="B19" s="209" t="s">
        <v>161</v>
      </c>
      <c r="C19" s="209" t="s">
        <v>94</v>
      </c>
      <c r="D19" s="209" t="s">
        <v>70</v>
      </c>
    </row>
    <row r="20" ht="12.75">
      <c r="A20" s="209" t="s">
        <v>57</v>
      </c>
    </row>
    <row r="21" spans="2:4" ht="12.75">
      <c r="B21" s="209" t="s">
        <v>160</v>
      </c>
      <c r="C21" s="209" t="s">
        <v>102</v>
      </c>
      <c r="D21" s="209" t="s">
        <v>32</v>
      </c>
    </row>
    <row r="22" spans="2:4" ht="12.75">
      <c r="B22" s="209" t="s">
        <v>162</v>
      </c>
      <c r="C22" s="209" t="s">
        <v>101</v>
      </c>
      <c r="D22" s="209" t="s">
        <v>32</v>
      </c>
    </row>
    <row r="23" spans="2:4" ht="12.75">
      <c r="B23" s="209" t="s">
        <v>161</v>
      </c>
      <c r="C23" s="209" t="s">
        <v>97</v>
      </c>
      <c r="D23" s="209" t="s">
        <v>98</v>
      </c>
    </row>
    <row r="24" spans="2:4" ht="12.75">
      <c r="B24" s="209" t="s">
        <v>161</v>
      </c>
      <c r="C24" s="209" t="s">
        <v>90</v>
      </c>
      <c r="D24" s="209" t="s">
        <v>84</v>
      </c>
    </row>
    <row r="25" spans="2:4" ht="12.75">
      <c r="B25" s="209" t="s">
        <v>305</v>
      </c>
      <c r="C25" s="209" t="s">
        <v>81</v>
      </c>
      <c r="D25" s="209" t="s">
        <v>68</v>
      </c>
    </row>
    <row r="26" spans="2:4" ht="12.75">
      <c r="B26" s="209" t="s">
        <v>305</v>
      </c>
      <c r="C26" s="209" t="s">
        <v>100</v>
      </c>
      <c r="D26" s="209" t="s">
        <v>99</v>
      </c>
    </row>
    <row r="27" spans="2:4" ht="12.75">
      <c r="B27" s="209" t="s">
        <v>305</v>
      </c>
      <c r="C27" s="209" t="s">
        <v>137</v>
      </c>
      <c r="D27" s="209" t="s">
        <v>98</v>
      </c>
    </row>
    <row r="28" spans="2:4" ht="12.75">
      <c r="B28" s="209" t="s">
        <v>305</v>
      </c>
      <c r="C28" s="209" t="s">
        <v>80</v>
      </c>
      <c r="D28" s="209" t="s">
        <v>68</v>
      </c>
    </row>
    <row r="29" ht="12.75">
      <c r="A29" s="209" t="s">
        <v>60</v>
      </c>
    </row>
    <row r="30" spans="2:4" ht="12.75">
      <c r="B30" s="209" t="s">
        <v>160</v>
      </c>
      <c r="C30" s="209" t="s">
        <v>114</v>
      </c>
      <c r="D30" s="209" t="s">
        <v>75</v>
      </c>
    </row>
    <row r="31" spans="2:4" ht="12.75">
      <c r="B31" s="209" t="s">
        <v>162</v>
      </c>
      <c r="C31" s="209" t="s">
        <v>110</v>
      </c>
      <c r="D31" s="209" t="s">
        <v>33</v>
      </c>
    </row>
    <row r="32" spans="2:4" ht="12.75">
      <c r="B32" s="209" t="s">
        <v>161</v>
      </c>
      <c r="C32" s="209" t="s">
        <v>95</v>
      </c>
      <c r="D32" s="209" t="s">
        <v>70</v>
      </c>
    </row>
    <row r="33" spans="2:4" ht="12.75">
      <c r="B33" s="209" t="s">
        <v>161</v>
      </c>
      <c r="C33" s="209" t="s">
        <v>106</v>
      </c>
      <c r="D33" s="209" t="s">
        <v>99</v>
      </c>
    </row>
    <row r="34" spans="2:4" ht="12.75">
      <c r="B34" s="209" t="s">
        <v>305</v>
      </c>
      <c r="C34" s="209" t="s">
        <v>103</v>
      </c>
      <c r="D34" s="209" t="s">
        <v>77</v>
      </c>
    </row>
    <row r="35" spans="2:4" ht="12.75">
      <c r="B35" s="209" t="s">
        <v>305</v>
      </c>
      <c r="C35" s="209" t="s">
        <v>105</v>
      </c>
      <c r="D35" s="209" t="s">
        <v>70</v>
      </c>
    </row>
    <row r="36" spans="2:4" ht="12.75">
      <c r="B36" s="209" t="s">
        <v>305</v>
      </c>
      <c r="C36" s="209" t="s">
        <v>102</v>
      </c>
      <c r="D36" s="209" t="s">
        <v>32</v>
      </c>
    </row>
    <row r="37" spans="2:4" ht="12.75">
      <c r="B37" s="209" t="s">
        <v>305</v>
      </c>
      <c r="C37" s="209" t="s">
        <v>85</v>
      </c>
      <c r="D37" s="209" t="s">
        <v>9</v>
      </c>
    </row>
    <row r="38" ht="12.75">
      <c r="A38" s="209" t="s">
        <v>61</v>
      </c>
    </row>
    <row r="39" spans="2:4" ht="12.75">
      <c r="B39" s="209" t="s">
        <v>160</v>
      </c>
      <c r="C39" s="209" t="s">
        <v>127</v>
      </c>
      <c r="D39" s="209" t="s">
        <v>68</v>
      </c>
    </row>
    <row r="40" spans="2:4" ht="12.75">
      <c r="B40" s="209" t="s">
        <v>162</v>
      </c>
      <c r="C40" s="209" t="s">
        <v>91</v>
      </c>
      <c r="D40" s="209" t="s">
        <v>70</v>
      </c>
    </row>
    <row r="41" spans="2:4" ht="12.75">
      <c r="B41" s="209" t="s">
        <v>161</v>
      </c>
      <c r="C41" s="209" t="s">
        <v>118</v>
      </c>
      <c r="D41" s="209" t="s">
        <v>9</v>
      </c>
    </row>
    <row r="42" spans="2:4" ht="12.75">
      <c r="B42" s="209" t="s">
        <v>161</v>
      </c>
      <c r="C42" s="209" t="s">
        <v>35</v>
      </c>
      <c r="D42" s="209" t="s">
        <v>26</v>
      </c>
    </row>
    <row r="43" spans="2:4" ht="12.75">
      <c r="B43" s="209" t="s">
        <v>305</v>
      </c>
      <c r="C43" s="209" t="s">
        <v>117</v>
      </c>
      <c r="D43" s="209" t="s">
        <v>14</v>
      </c>
    </row>
    <row r="44" spans="2:4" ht="12.75">
      <c r="B44" s="209" t="s">
        <v>305</v>
      </c>
      <c r="C44" s="209" t="s">
        <v>124</v>
      </c>
      <c r="D44" s="209" t="s">
        <v>9</v>
      </c>
    </row>
    <row r="45" spans="2:4" ht="12.75">
      <c r="B45" s="209" t="s">
        <v>305</v>
      </c>
      <c r="C45" s="209" t="s">
        <v>120</v>
      </c>
      <c r="D45" s="209" t="s">
        <v>8</v>
      </c>
    </row>
    <row r="46" spans="2:4" ht="12.75">
      <c r="B46" s="209" t="s">
        <v>305</v>
      </c>
      <c r="C46" s="209" t="s">
        <v>34</v>
      </c>
      <c r="D46" s="209" t="s">
        <v>26</v>
      </c>
    </row>
    <row r="47" ht="12.75">
      <c r="A47" s="209" t="s">
        <v>62</v>
      </c>
    </row>
    <row r="48" spans="2:4" ht="12.75">
      <c r="B48" s="209" t="s">
        <v>160</v>
      </c>
      <c r="C48" s="209" t="s">
        <v>132</v>
      </c>
      <c r="D48" s="209" t="s">
        <v>27</v>
      </c>
    </row>
    <row r="49" spans="2:4" ht="12.75">
      <c r="B49" s="209" t="s">
        <v>162</v>
      </c>
      <c r="C49" s="209" t="s">
        <v>128</v>
      </c>
      <c r="D49" s="209" t="s">
        <v>129</v>
      </c>
    </row>
    <row r="50" spans="2:4" ht="12.75">
      <c r="B50" s="209" t="s">
        <v>161</v>
      </c>
      <c r="C50" s="209" t="s">
        <v>131</v>
      </c>
      <c r="D50" s="209" t="s">
        <v>14</v>
      </c>
    </row>
    <row r="51" spans="2:4" ht="12.75">
      <c r="B51" s="209" t="s">
        <v>161</v>
      </c>
      <c r="C51" s="209" t="s">
        <v>130</v>
      </c>
      <c r="D51" s="209" t="s">
        <v>14</v>
      </c>
    </row>
    <row r="52" spans="2:4" ht="12.75">
      <c r="B52" s="209" t="s">
        <v>305</v>
      </c>
      <c r="C52" s="209" t="s">
        <v>39</v>
      </c>
      <c r="D52" s="209" t="s">
        <v>8</v>
      </c>
    </row>
    <row r="53" spans="2:4" ht="12.75">
      <c r="B53" s="209" t="s">
        <v>305</v>
      </c>
      <c r="C53" s="209" t="s">
        <v>40</v>
      </c>
      <c r="D53" s="209" t="s">
        <v>32</v>
      </c>
    </row>
    <row r="54" spans="2:4" ht="12.75">
      <c r="B54" s="209" t="s">
        <v>305</v>
      </c>
      <c r="C54" s="209" t="s">
        <v>36</v>
      </c>
      <c r="D54" s="209" t="s">
        <v>32</v>
      </c>
    </row>
    <row r="55" spans="2:4" ht="12.75">
      <c r="B55" s="209" t="s">
        <v>305</v>
      </c>
      <c r="C55" s="209" t="s">
        <v>96</v>
      </c>
      <c r="D55" s="209" t="s">
        <v>27</v>
      </c>
    </row>
    <row r="56" ht="12.75">
      <c r="A56" s="209" t="s">
        <v>174</v>
      </c>
    </row>
    <row r="57" spans="2:4" ht="12.75">
      <c r="B57" s="209" t="s">
        <v>160</v>
      </c>
      <c r="C57" s="209" t="s">
        <v>135</v>
      </c>
      <c r="D57" s="209" t="s">
        <v>8</v>
      </c>
    </row>
    <row r="58" spans="2:4" ht="12.75">
      <c r="B58" s="209" t="s">
        <v>162</v>
      </c>
      <c r="C58" s="209" t="s">
        <v>40</v>
      </c>
      <c r="D58" s="209" t="s">
        <v>32</v>
      </c>
    </row>
    <row r="59" spans="2:4" ht="12.75">
      <c r="B59" s="209" t="s">
        <v>161</v>
      </c>
      <c r="C59" s="209" t="s">
        <v>34</v>
      </c>
      <c r="D59" s="209" t="s">
        <v>26</v>
      </c>
    </row>
    <row r="60" ht="12.75">
      <c r="A60" s="209" t="s">
        <v>185</v>
      </c>
    </row>
    <row r="61" spans="2:4" ht="12.75">
      <c r="B61" s="209" t="s">
        <v>160</v>
      </c>
      <c r="C61" s="209" t="s">
        <v>133</v>
      </c>
      <c r="D61" s="209" t="s">
        <v>27</v>
      </c>
    </row>
    <row r="62" spans="2:4" ht="12.75">
      <c r="B62" s="209" t="s">
        <v>162</v>
      </c>
      <c r="C62" s="209" t="s">
        <v>104</v>
      </c>
      <c r="D62" s="209" t="s">
        <v>77</v>
      </c>
    </row>
    <row r="63" spans="2:4" ht="12.75">
      <c r="B63" s="209" t="s">
        <v>161</v>
      </c>
      <c r="C63" s="209" t="s">
        <v>113</v>
      </c>
      <c r="D63" s="209" t="s">
        <v>8</v>
      </c>
    </row>
    <row r="64" ht="12.75">
      <c r="A64" s="209" t="s">
        <v>175</v>
      </c>
    </row>
    <row r="65" spans="2:4" ht="12.75">
      <c r="B65" s="209" t="s">
        <v>160</v>
      </c>
      <c r="C65" s="209" t="s">
        <v>74</v>
      </c>
      <c r="D65" s="209" t="s">
        <v>75</v>
      </c>
    </row>
    <row r="66" spans="2:4" ht="12.75">
      <c r="B66" s="209" t="s">
        <v>162</v>
      </c>
      <c r="C66" s="209" t="s">
        <v>76</v>
      </c>
      <c r="D66" s="209" t="s">
        <v>77</v>
      </c>
    </row>
    <row r="67" spans="2:4" ht="12.75">
      <c r="B67" s="209" t="s">
        <v>161</v>
      </c>
      <c r="C67" s="209" t="s">
        <v>78</v>
      </c>
      <c r="D67" s="209" t="s">
        <v>70</v>
      </c>
    </row>
    <row r="68" spans="2:4" ht="12.75">
      <c r="B68" s="209" t="s">
        <v>161</v>
      </c>
      <c r="C68" s="209" t="s">
        <v>72</v>
      </c>
      <c r="D68" s="209" t="s">
        <v>73</v>
      </c>
    </row>
    <row r="69" ht="12.75">
      <c r="A69" s="209" t="s">
        <v>25</v>
      </c>
    </row>
    <row r="70" spans="2:4" ht="12.75">
      <c r="B70" s="209" t="s">
        <v>160</v>
      </c>
      <c r="C70" s="209" t="s">
        <v>135</v>
      </c>
      <c r="D70" s="209" t="s">
        <v>8</v>
      </c>
    </row>
    <row r="71" spans="2:4" ht="12.75">
      <c r="B71" s="209" t="s">
        <v>162</v>
      </c>
      <c r="C71" s="209" t="s">
        <v>132</v>
      </c>
      <c r="D71" s="209" t="s">
        <v>27</v>
      </c>
    </row>
    <row r="72" spans="2:4" ht="12.75">
      <c r="B72" s="209" t="s">
        <v>161</v>
      </c>
      <c r="C72" s="209" t="s">
        <v>39</v>
      </c>
      <c r="D72" s="209" t="s">
        <v>8</v>
      </c>
    </row>
    <row r="73" spans="2:4" ht="12.75">
      <c r="B73" s="209" t="s">
        <v>161</v>
      </c>
      <c r="C73" s="209" t="s">
        <v>128</v>
      </c>
      <c r="D73" s="209" t="s">
        <v>129</v>
      </c>
    </row>
    <row r="74" spans="2:4" ht="12.75">
      <c r="B74" s="209" t="s">
        <v>305</v>
      </c>
      <c r="C74" s="209" t="s">
        <v>133</v>
      </c>
      <c r="D74" s="209" t="s">
        <v>27</v>
      </c>
    </row>
    <row r="75" spans="2:4" ht="12.75">
      <c r="B75" s="209" t="s">
        <v>305</v>
      </c>
      <c r="C75" s="209" t="s">
        <v>131</v>
      </c>
      <c r="D75" s="209" t="s">
        <v>14</v>
      </c>
    </row>
    <row r="76" spans="2:4" ht="12.75">
      <c r="B76" s="209" t="s">
        <v>305</v>
      </c>
      <c r="C76" s="209" t="s">
        <v>130</v>
      </c>
      <c r="D76" s="209" t="s">
        <v>14</v>
      </c>
    </row>
    <row r="77" spans="2:4" ht="12.75">
      <c r="B77" s="209" t="s">
        <v>305</v>
      </c>
      <c r="C77" s="209" t="s">
        <v>127</v>
      </c>
      <c r="D77" s="209" t="s">
        <v>68</v>
      </c>
    </row>
    <row r="78" ht="12.75">
      <c r="A78" s="209" t="s">
        <v>65</v>
      </c>
    </row>
    <row r="79" spans="2:4" ht="12.75">
      <c r="B79" s="209" t="s">
        <v>160</v>
      </c>
      <c r="C79" s="209" t="s">
        <v>164</v>
      </c>
      <c r="D79" s="209" t="s">
        <v>33</v>
      </c>
    </row>
    <row r="80" spans="2:4" ht="12.75">
      <c r="B80" s="209" t="s">
        <v>162</v>
      </c>
      <c r="C80" s="209" t="s">
        <v>114</v>
      </c>
      <c r="D80" s="209" t="s">
        <v>75</v>
      </c>
    </row>
    <row r="81" spans="2:4" ht="12.75">
      <c r="B81" s="209" t="s">
        <v>161</v>
      </c>
      <c r="C81" s="209" t="s">
        <v>134</v>
      </c>
      <c r="D81" s="209" t="s">
        <v>16</v>
      </c>
    </row>
    <row r="82" spans="2:4" ht="12.75">
      <c r="B82" s="209" t="s">
        <v>161</v>
      </c>
      <c r="C82" s="209" t="s">
        <v>117</v>
      </c>
      <c r="D82" s="209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140625" style="0" bestFit="1" customWidth="1"/>
    <col min="2" max="2" width="4.421875" style="0" customWidth="1"/>
    <col min="3" max="3" width="18.140625" style="0" bestFit="1" customWidth="1"/>
    <col min="4" max="4" width="7.7109375" style="0" bestFit="1" customWidth="1"/>
    <col min="5" max="8" width="9.140625" style="245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57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139</v>
      </c>
      <c r="C4" s="158"/>
      <c r="D4" s="158"/>
      <c r="E4" s="159"/>
      <c r="F4" s="151"/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 t="s">
        <v>58</v>
      </c>
      <c r="C7" s="186" t="s">
        <v>349</v>
      </c>
      <c r="D7" s="186" t="s">
        <v>68</v>
      </c>
      <c r="E7" s="246" t="s">
        <v>81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3</v>
      </c>
      <c r="C8" s="186" t="s">
        <v>2</v>
      </c>
      <c r="D8" s="186" t="s">
        <v>3</v>
      </c>
      <c r="E8" s="247"/>
      <c r="F8" s="246" t="s">
        <v>102</v>
      </c>
      <c r="G8" s="188"/>
      <c r="H8" s="188"/>
      <c r="I8" s="188"/>
    </row>
    <row r="9" spans="1:9" ht="13.5" customHeight="1">
      <c r="A9" s="190">
        <v>3</v>
      </c>
      <c r="B9" s="184" t="s">
        <v>58</v>
      </c>
      <c r="C9" s="184" t="s">
        <v>369</v>
      </c>
      <c r="D9" s="184" t="s">
        <v>32</v>
      </c>
      <c r="E9" s="248" t="s">
        <v>102</v>
      </c>
      <c r="F9" s="247" t="s">
        <v>153</v>
      </c>
      <c r="G9" s="192"/>
      <c r="H9" s="188"/>
      <c r="I9" s="188"/>
    </row>
    <row r="10" spans="1:9" ht="13.5" customHeight="1">
      <c r="A10" s="190">
        <v>4</v>
      </c>
      <c r="B10" s="184" t="s">
        <v>58</v>
      </c>
      <c r="C10" s="184" t="s">
        <v>370</v>
      </c>
      <c r="D10" s="184" t="s">
        <v>99</v>
      </c>
      <c r="E10" s="249" t="s">
        <v>150</v>
      </c>
      <c r="F10" s="194"/>
      <c r="G10" s="246" t="s">
        <v>102</v>
      </c>
      <c r="H10" s="188"/>
      <c r="I10" s="188"/>
    </row>
    <row r="11" spans="1:9" ht="13.5" customHeight="1">
      <c r="A11" s="185">
        <v>5</v>
      </c>
      <c r="B11" s="186" t="s">
        <v>58</v>
      </c>
      <c r="C11" s="201" t="s">
        <v>347</v>
      </c>
      <c r="D11" s="201" t="s">
        <v>27</v>
      </c>
      <c r="E11" s="248" t="s">
        <v>100</v>
      </c>
      <c r="F11" s="194"/>
      <c r="G11" s="247" t="s">
        <v>176</v>
      </c>
      <c r="H11" s="192"/>
      <c r="I11" s="188"/>
    </row>
    <row r="12" spans="1:9" ht="13.5" customHeight="1">
      <c r="A12" s="185">
        <v>6</v>
      </c>
      <c r="B12" s="186" t="s">
        <v>58</v>
      </c>
      <c r="C12" s="186" t="s">
        <v>371</v>
      </c>
      <c r="D12" s="186" t="s">
        <v>99</v>
      </c>
      <c r="E12" s="247" t="s">
        <v>166</v>
      </c>
      <c r="F12" s="251" t="s">
        <v>97</v>
      </c>
      <c r="G12" s="196"/>
      <c r="H12" s="192"/>
      <c r="I12" s="188"/>
    </row>
    <row r="13" spans="1:9" ht="13.5" customHeight="1">
      <c r="A13" s="190">
        <v>7</v>
      </c>
      <c r="B13" s="184" t="s">
        <v>58</v>
      </c>
      <c r="C13" s="184" t="s">
        <v>372</v>
      </c>
      <c r="D13" s="184" t="s">
        <v>9</v>
      </c>
      <c r="E13" s="248" t="s">
        <v>97</v>
      </c>
      <c r="F13" s="249" t="s">
        <v>165</v>
      </c>
      <c r="G13" s="194"/>
      <c r="H13" s="192"/>
      <c r="I13" s="188"/>
    </row>
    <row r="14" spans="1:9" ht="13.5" customHeight="1">
      <c r="A14" s="190">
        <v>8</v>
      </c>
      <c r="B14" s="184" t="s">
        <v>58</v>
      </c>
      <c r="C14" s="184" t="s">
        <v>373</v>
      </c>
      <c r="D14" s="184" t="s">
        <v>98</v>
      </c>
      <c r="E14" s="250" t="s">
        <v>159</v>
      </c>
      <c r="F14" s="188"/>
      <c r="G14" s="194"/>
      <c r="H14" s="246" t="s">
        <v>102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249" t="s">
        <v>191</v>
      </c>
      <c r="I15" s="188"/>
    </row>
    <row r="16" spans="1:9" ht="13.5" customHeight="1">
      <c r="A16" s="185">
        <v>9</v>
      </c>
      <c r="B16" s="186" t="s">
        <v>58</v>
      </c>
      <c r="C16" s="186" t="s">
        <v>352</v>
      </c>
      <c r="D16" s="186" t="s">
        <v>9</v>
      </c>
      <c r="E16" s="248" t="s">
        <v>90</v>
      </c>
      <c r="F16" s="188"/>
      <c r="G16" s="194"/>
      <c r="H16" s="192"/>
      <c r="I16" s="188"/>
    </row>
    <row r="17" spans="1:9" ht="13.5" customHeight="1">
      <c r="A17" s="185">
        <v>10</v>
      </c>
      <c r="B17" s="186" t="s">
        <v>58</v>
      </c>
      <c r="C17" s="186" t="s">
        <v>359</v>
      </c>
      <c r="D17" s="186" t="s">
        <v>84</v>
      </c>
      <c r="E17" s="247" t="s">
        <v>149</v>
      </c>
      <c r="F17" s="246" t="s">
        <v>90</v>
      </c>
      <c r="G17" s="194"/>
      <c r="H17" s="192"/>
      <c r="I17" s="188"/>
    </row>
    <row r="18" spans="1:9" ht="13.5" customHeight="1">
      <c r="A18" s="190">
        <v>11</v>
      </c>
      <c r="B18" s="184" t="s">
        <v>58</v>
      </c>
      <c r="C18" s="184" t="s">
        <v>360</v>
      </c>
      <c r="D18" s="184" t="s">
        <v>98</v>
      </c>
      <c r="E18" s="248" t="s">
        <v>137</v>
      </c>
      <c r="F18" s="247" t="s">
        <v>157</v>
      </c>
      <c r="G18" s="196"/>
      <c r="H18" s="192"/>
      <c r="I18" s="188"/>
    </row>
    <row r="19" spans="1:9" ht="13.5" customHeight="1">
      <c r="A19" s="190">
        <v>12</v>
      </c>
      <c r="B19" s="184" t="s">
        <v>58</v>
      </c>
      <c r="C19" s="184" t="s">
        <v>356</v>
      </c>
      <c r="D19" s="184" t="s">
        <v>68</v>
      </c>
      <c r="E19" s="249" t="s">
        <v>151</v>
      </c>
      <c r="F19" s="194"/>
      <c r="G19" s="251" t="s">
        <v>101</v>
      </c>
      <c r="H19" s="192"/>
      <c r="I19" s="188"/>
    </row>
    <row r="20" spans="1:9" ht="13.5" customHeight="1">
      <c r="A20" s="185">
        <v>13</v>
      </c>
      <c r="B20" s="186" t="s">
        <v>58</v>
      </c>
      <c r="C20" s="201" t="s">
        <v>374</v>
      </c>
      <c r="D20" s="201" t="s">
        <v>99</v>
      </c>
      <c r="E20" s="248" t="s">
        <v>101</v>
      </c>
      <c r="F20" s="194"/>
      <c r="G20" s="250" t="s">
        <v>169</v>
      </c>
      <c r="H20" s="188"/>
      <c r="I20" s="188"/>
    </row>
    <row r="21" spans="1:9" ht="13.5" customHeight="1">
      <c r="A21" s="185">
        <v>14</v>
      </c>
      <c r="B21" s="186" t="s">
        <v>58</v>
      </c>
      <c r="C21" s="186" t="s">
        <v>375</v>
      </c>
      <c r="D21" s="186" t="s">
        <v>32</v>
      </c>
      <c r="E21" s="247" t="s">
        <v>166</v>
      </c>
      <c r="F21" s="251" t="s">
        <v>101</v>
      </c>
      <c r="G21" s="192"/>
      <c r="H21" s="188"/>
      <c r="I21" s="188"/>
    </row>
    <row r="22" spans="1:9" ht="13.5" customHeight="1">
      <c r="A22" s="190">
        <v>15</v>
      </c>
      <c r="B22" s="184" t="s">
        <v>3</v>
      </c>
      <c r="C22" s="184" t="s">
        <v>2</v>
      </c>
      <c r="D22" s="184" t="s">
        <v>3</v>
      </c>
      <c r="E22" s="248" t="s">
        <v>80</v>
      </c>
      <c r="F22" s="249" t="s">
        <v>158</v>
      </c>
      <c r="G22" s="188"/>
      <c r="H22" s="188"/>
      <c r="I22" s="188"/>
    </row>
    <row r="23" spans="1:9" ht="13.5" customHeight="1">
      <c r="A23" s="190">
        <v>16</v>
      </c>
      <c r="B23" s="184" t="s">
        <v>58</v>
      </c>
      <c r="C23" s="184" t="s">
        <v>348</v>
      </c>
      <c r="D23" s="184" t="s">
        <v>68</v>
      </c>
      <c r="E23" s="249"/>
      <c r="F23" s="188"/>
      <c r="G23" s="188"/>
      <c r="H23" s="188"/>
      <c r="I23" s="18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5" width="23.140625" style="144" bestFit="1" customWidth="1"/>
    <col min="6" max="9" width="17.1406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221"/>
      <c r="F2" s="151" t="s">
        <v>146</v>
      </c>
      <c r="G2" s="152"/>
      <c r="H2" s="152"/>
      <c r="I2" s="153"/>
    </row>
    <row r="3" spans="1:9" ht="15" customHeight="1">
      <c r="A3" s="147"/>
      <c r="B3" s="154" t="s">
        <v>60</v>
      </c>
      <c r="C3" s="155"/>
      <c r="D3" s="155"/>
      <c r="E3" s="222"/>
      <c r="F3" s="151" t="s">
        <v>236</v>
      </c>
      <c r="G3" s="152"/>
      <c r="H3" s="152"/>
      <c r="I3" s="153"/>
    </row>
    <row r="4" spans="1:9" ht="15" customHeight="1" thickBot="1">
      <c r="A4" s="147"/>
      <c r="B4" s="157" t="s">
        <v>141</v>
      </c>
      <c r="C4" s="158"/>
      <c r="D4" s="158"/>
      <c r="E4" s="223"/>
      <c r="F4" s="151" t="s">
        <v>235</v>
      </c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224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225"/>
      <c r="F6" s="152"/>
      <c r="G6" s="152"/>
      <c r="H6" s="152"/>
      <c r="I6" s="152"/>
    </row>
    <row r="7" spans="1:9" ht="13.5" customHeight="1">
      <c r="A7" s="185">
        <v>1</v>
      </c>
      <c r="B7" s="186">
        <v>2</v>
      </c>
      <c r="C7" s="186" t="s">
        <v>376</v>
      </c>
      <c r="D7" s="186" t="s">
        <v>77</v>
      </c>
      <c r="E7" s="208" t="s">
        <v>103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18</v>
      </c>
      <c r="C8" s="186" t="s">
        <v>348</v>
      </c>
      <c r="D8" s="186" t="s">
        <v>68</v>
      </c>
      <c r="E8" s="226" t="s">
        <v>226</v>
      </c>
      <c r="F8" s="187" t="s">
        <v>103</v>
      </c>
      <c r="G8" s="188"/>
      <c r="H8" s="188"/>
      <c r="I8" s="188"/>
    </row>
    <row r="9" spans="1:9" ht="13.5" customHeight="1">
      <c r="A9" s="190">
        <v>3</v>
      </c>
      <c r="B9" s="184" t="s">
        <v>17</v>
      </c>
      <c r="C9" s="184" t="s">
        <v>362</v>
      </c>
      <c r="D9" s="184" t="s">
        <v>9</v>
      </c>
      <c r="E9" s="208" t="s">
        <v>112</v>
      </c>
      <c r="F9" s="189" t="s">
        <v>252</v>
      </c>
      <c r="G9" s="192"/>
      <c r="H9" s="188"/>
      <c r="I9" s="188"/>
    </row>
    <row r="10" spans="1:9" ht="13.5" customHeight="1">
      <c r="A10" s="190">
        <v>4</v>
      </c>
      <c r="B10" s="184" t="s">
        <v>18</v>
      </c>
      <c r="C10" s="184" t="s">
        <v>377</v>
      </c>
      <c r="D10" s="184" t="s">
        <v>8</v>
      </c>
      <c r="E10" s="227" t="s">
        <v>233</v>
      </c>
      <c r="F10" s="194"/>
      <c r="G10" s="187" t="s">
        <v>95</v>
      </c>
      <c r="H10" s="188"/>
      <c r="I10" s="188"/>
    </row>
    <row r="11" spans="1:9" ht="13.5" customHeight="1">
      <c r="A11" s="185">
        <v>5</v>
      </c>
      <c r="B11" s="186">
        <v>51</v>
      </c>
      <c r="C11" s="186" t="s">
        <v>363</v>
      </c>
      <c r="D11" s="186" t="s">
        <v>8</v>
      </c>
      <c r="E11" s="208" t="s">
        <v>88</v>
      </c>
      <c r="F11" s="194"/>
      <c r="G11" s="210" t="s">
        <v>272</v>
      </c>
      <c r="H11" s="192"/>
      <c r="I11" s="188"/>
    </row>
    <row r="12" spans="1:9" ht="13.5" customHeight="1">
      <c r="A12" s="185">
        <v>6</v>
      </c>
      <c r="B12" s="186" t="s">
        <v>17</v>
      </c>
      <c r="C12" s="186" t="s">
        <v>351</v>
      </c>
      <c r="D12" s="186" t="s">
        <v>84</v>
      </c>
      <c r="E12" s="226" t="s">
        <v>166</v>
      </c>
      <c r="F12" s="195" t="s">
        <v>95</v>
      </c>
      <c r="G12" s="196"/>
      <c r="H12" s="192"/>
      <c r="I12" s="188"/>
    </row>
    <row r="13" spans="1:9" ht="13.5" customHeight="1">
      <c r="A13" s="190">
        <v>7</v>
      </c>
      <c r="B13" s="184" t="s">
        <v>18</v>
      </c>
      <c r="C13" s="184" t="s">
        <v>370</v>
      </c>
      <c r="D13" s="184" t="s">
        <v>99</v>
      </c>
      <c r="E13" s="208" t="s">
        <v>95</v>
      </c>
      <c r="F13" s="202" t="s">
        <v>259</v>
      </c>
      <c r="G13" s="194"/>
      <c r="H13" s="192"/>
      <c r="I13" s="188"/>
    </row>
    <row r="14" spans="1:9" ht="13.5" customHeight="1">
      <c r="A14" s="190">
        <v>8</v>
      </c>
      <c r="B14" s="184">
        <v>29</v>
      </c>
      <c r="C14" s="184" t="s">
        <v>366</v>
      </c>
      <c r="D14" s="184" t="s">
        <v>70</v>
      </c>
      <c r="E14" s="228" t="s">
        <v>241</v>
      </c>
      <c r="F14" s="188"/>
      <c r="G14" s="194"/>
      <c r="H14" s="187" t="s">
        <v>110</v>
      </c>
      <c r="I14" s="188"/>
    </row>
    <row r="15" spans="1:9" ht="15" customHeight="1">
      <c r="A15" s="182"/>
      <c r="B15" s="182"/>
      <c r="C15" s="182"/>
      <c r="D15" s="182"/>
      <c r="E15" s="229"/>
      <c r="F15" s="188"/>
      <c r="G15" s="194"/>
      <c r="H15" s="210" t="s">
        <v>277</v>
      </c>
      <c r="I15" s="192"/>
    </row>
    <row r="16" spans="1:9" ht="13.5" customHeight="1">
      <c r="A16" s="185">
        <v>9</v>
      </c>
      <c r="B16" s="186">
        <v>16</v>
      </c>
      <c r="C16" s="186" t="s">
        <v>353</v>
      </c>
      <c r="D16" s="186" t="s">
        <v>84</v>
      </c>
      <c r="E16" s="208" t="s">
        <v>83</v>
      </c>
      <c r="F16" s="188"/>
      <c r="G16" s="194"/>
      <c r="H16" s="196"/>
      <c r="I16" s="192"/>
    </row>
    <row r="17" spans="1:9" ht="13.5" customHeight="1">
      <c r="A17" s="185">
        <v>10</v>
      </c>
      <c r="B17" s="186" t="s">
        <v>18</v>
      </c>
      <c r="C17" s="186" t="s">
        <v>373</v>
      </c>
      <c r="D17" s="186" t="s">
        <v>98</v>
      </c>
      <c r="E17" s="231" t="s">
        <v>238</v>
      </c>
      <c r="F17" s="187" t="s">
        <v>110</v>
      </c>
      <c r="G17" s="194"/>
      <c r="H17" s="196"/>
      <c r="I17" s="192"/>
    </row>
    <row r="18" spans="1:9" ht="13.5" customHeight="1">
      <c r="A18" s="190">
        <v>11</v>
      </c>
      <c r="B18" s="184" t="s">
        <v>17</v>
      </c>
      <c r="C18" s="184" t="s">
        <v>355</v>
      </c>
      <c r="D18" s="184" t="s">
        <v>98</v>
      </c>
      <c r="E18" s="208" t="s">
        <v>110</v>
      </c>
      <c r="F18" s="210" t="s">
        <v>247</v>
      </c>
      <c r="G18" s="196"/>
      <c r="H18" s="196"/>
      <c r="I18" s="192"/>
    </row>
    <row r="19" spans="1:9" ht="13.5" customHeight="1">
      <c r="A19" s="190">
        <v>12</v>
      </c>
      <c r="B19" s="184">
        <v>39</v>
      </c>
      <c r="C19" s="184" t="s">
        <v>378</v>
      </c>
      <c r="D19" s="184" t="s">
        <v>33</v>
      </c>
      <c r="E19" s="228" t="s">
        <v>228</v>
      </c>
      <c r="F19" s="194"/>
      <c r="G19" s="195" t="s">
        <v>110</v>
      </c>
      <c r="H19" s="196"/>
      <c r="I19" s="192"/>
    </row>
    <row r="20" spans="1:9" ht="13.5" customHeight="1">
      <c r="A20" s="185">
        <v>13</v>
      </c>
      <c r="B20" s="186" t="s">
        <v>17</v>
      </c>
      <c r="C20" s="186" t="s">
        <v>358</v>
      </c>
      <c r="D20" s="186" t="s">
        <v>87</v>
      </c>
      <c r="E20" s="208" t="s">
        <v>86</v>
      </c>
      <c r="F20" s="194"/>
      <c r="G20" s="193" t="s">
        <v>261</v>
      </c>
      <c r="H20" s="194"/>
      <c r="I20" s="192"/>
    </row>
    <row r="21" spans="1:9" ht="13.5" customHeight="1">
      <c r="A21" s="185">
        <v>14</v>
      </c>
      <c r="B21" s="186" t="s">
        <v>17</v>
      </c>
      <c r="C21" s="186" t="s">
        <v>354</v>
      </c>
      <c r="D21" s="186" t="s">
        <v>9</v>
      </c>
      <c r="E21" s="226" t="s">
        <v>245</v>
      </c>
      <c r="F21" s="195" t="s">
        <v>105</v>
      </c>
      <c r="G21" s="192"/>
      <c r="H21" s="194"/>
      <c r="I21" s="192"/>
    </row>
    <row r="22" spans="1:9" ht="13.5" customHeight="1">
      <c r="A22" s="190">
        <v>15</v>
      </c>
      <c r="B22" s="184" t="s">
        <v>18</v>
      </c>
      <c r="C22" s="184" t="s">
        <v>359</v>
      </c>
      <c r="D22" s="184" t="s">
        <v>84</v>
      </c>
      <c r="E22" s="208" t="s">
        <v>105</v>
      </c>
      <c r="F22" s="193" t="s">
        <v>253</v>
      </c>
      <c r="G22" s="188"/>
      <c r="H22" s="194"/>
      <c r="I22" s="192"/>
    </row>
    <row r="23" spans="1:9" ht="13.5" customHeight="1">
      <c r="A23" s="190">
        <v>16</v>
      </c>
      <c r="B23" s="184">
        <v>14</v>
      </c>
      <c r="C23" s="184" t="s">
        <v>379</v>
      </c>
      <c r="D23" s="184" t="s">
        <v>70</v>
      </c>
      <c r="E23" s="228" t="s">
        <v>229</v>
      </c>
      <c r="F23" s="188"/>
      <c r="G23" s="188"/>
      <c r="H23" s="194"/>
      <c r="I23" s="192"/>
    </row>
    <row r="24" spans="1:9" ht="15" customHeight="1">
      <c r="A24" s="197"/>
      <c r="B24" s="183"/>
      <c r="C24" s="183"/>
      <c r="D24" s="183"/>
      <c r="E24" s="229"/>
      <c r="F24" s="188"/>
      <c r="G24" s="188"/>
      <c r="H24" s="194"/>
      <c r="I24" s="195" t="s">
        <v>114</v>
      </c>
    </row>
    <row r="25" spans="1:9" ht="13.5" customHeight="1">
      <c r="A25" s="185">
        <v>17</v>
      </c>
      <c r="B25" s="186">
        <v>15</v>
      </c>
      <c r="C25" s="186" t="s">
        <v>380</v>
      </c>
      <c r="D25" s="186" t="s">
        <v>99</v>
      </c>
      <c r="E25" s="208" t="s">
        <v>106</v>
      </c>
      <c r="F25" s="188"/>
      <c r="G25" s="188"/>
      <c r="H25" s="194"/>
      <c r="I25" s="189" t="s">
        <v>296</v>
      </c>
    </row>
    <row r="26" spans="1:9" ht="13.5" customHeight="1">
      <c r="A26" s="185">
        <v>18</v>
      </c>
      <c r="B26" s="186" t="s">
        <v>17</v>
      </c>
      <c r="C26" s="186" t="s">
        <v>365</v>
      </c>
      <c r="D26" s="186" t="s">
        <v>93</v>
      </c>
      <c r="E26" s="226" t="s">
        <v>239</v>
      </c>
      <c r="F26" s="187" t="s">
        <v>106</v>
      </c>
      <c r="G26" s="188"/>
      <c r="H26" s="194"/>
      <c r="I26" s="192"/>
    </row>
    <row r="27" spans="1:9" ht="13.5" customHeight="1">
      <c r="A27" s="190">
        <v>19</v>
      </c>
      <c r="B27" s="184" t="s">
        <v>17</v>
      </c>
      <c r="C27" s="184" t="s">
        <v>381</v>
      </c>
      <c r="D27" s="184" t="s">
        <v>8</v>
      </c>
      <c r="E27" s="208" t="s">
        <v>111</v>
      </c>
      <c r="F27" s="189" t="s">
        <v>250</v>
      </c>
      <c r="G27" s="192"/>
      <c r="H27" s="194"/>
      <c r="I27" s="192"/>
    </row>
    <row r="28" spans="1:9" ht="13.5" customHeight="1">
      <c r="A28" s="190">
        <v>20</v>
      </c>
      <c r="B28" s="184" t="s">
        <v>17</v>
      </c>
      <c r="C28" s="184" t="s">
        <v>382</v>
      </c>
      <c r="D28" s="184" t="s">
        <v>98</v>
      </c>
      <c r="E28" s="227" t="s">
        <v>232</v>
      </c>
      <c r="F28" s="194"/>
      <c r="G28" s="187" t="s">
        <v>106</v>
      </c>
      <c r="H28" s="194"/>
      <c r="I28" s="192"/>
    </row>
    <row r="29" spans="1:9" ht="13.5" customHeight="1">
      <c r="A29" s="185">
        <v>21</v>
      </c>
      <c r="B29" s="186">
        <v>41</v>
      </c>
      <c r="C29" s="186" t="s">
        <v>364</v>
      </c>
      <c r="D29" s="186" t="s">
        <v>9</v>
      </c>
      <c r="E29" s="208" t="s">
        <v>102</v>
      </c>
      <c r="F29" s="194"/>
      <c r="G29" s="189" t="s">
        <v>271</v>
      </c>
      <c r="H29" s="196"/>
      <c r="I29" s="192"/>
    </row>
    <row r="30" spans="1:9" ht="13.5" customHeight="1">
      <c r="A30" s="185">
        <v>22</v>
      </c>
      <c r="B30" s="186" t="s">
        <v>18</v>
      </c>
      <c r="C30" s="186" t="s">
        <v>369</v>
      </c>
      <c r="D30" s="186" t="s">
        <v>32</v>
      </c>
      <c r="E30" s="226" t="s">
        <v>244</v>
      </c>
      <c r="F30" s="195" t="s">
        <v>102</v>
      </c>
      <c r="G30" s="196"/>
      <c r="H30" s="196"/>
      <c r="I30" s="192"/>
    </row>
    <row r="31" spans="1:9" ht="13.5" customHeight="1">
      <c r="A31" s="190">
        <v>23</v>
      </c>
      <c r="B31" s="184" t="s">
        <v>17</v>
      </c>
      <c r="C31" s="184" t="s">
        <v>383</v>
      </c>
      <c r="D31" s="184" t="s">
        <v>116</v>
      </c>
      <c r="E31" s="208" t="s">
        <v>115</v>
      </c>
      <c r="F31" s="193" t="s">
        <v>255</v>
      </c>
      <c r="G31" s="194"/>
      <c r="H31" s="196"/>
      <c r="I31" s="192"/>
    </row>
    <row r="32" spans="1:9" ht="13.5" customHeight="1">
      <c r="A32" s="190">
        <v>24</v>
      </c>
      <c r="B32" s="184">
        <v>19</v>
      </c>
      <c r="C32" s="184" t="s">
        <v>384</v>
      </c>
      <c r="D32" s="184" t="s">
        <v>70</v>
      </c>
      <c r="E32" s="228" t="s">
        <v>242</v>
      </c>
      <c r="F32" s="188"/>
      <c r="G32" s="194"/>
      <c r="H32" s="195" t="s">
        <v>114</v>
      </c>
      <c r="I32" s="192"/>
    </row>
    <row r="33" spans="1:9" ht="15" customHeight="1">
      <c r="A33" s="182"/>
      <c r="B33" s="182"/>
      <c r="C33" s="182"/>
      <c r="D33" s="182"/>
      <c r="E33" s="229"/>
      <c r="F33" s="188"/>
      <c r="G33" s="194"/>
      <c r="H33" s="202" t="s">
        <v>278</v>
      </c>
      <c r="I33" s="188"/>
    </row>
    <row r="34" spans="1:9" ht="13.5" customHeight="1">
      <c r="A34" s="185">
        <v>25</v>
      </c>
      <c r="B34" s="186">
        <v>28</v>
      </c>
      <c r="C34" s="186" t="s">
        <v>357</v>
      </c>
      <c r="D34" s="186" t="s">
        <v>9</v>
      </c>
      <c r="E34" s="208" t="s">
        <v>85</v>
      </c>
      <c r="F34" s="188"/>
      <c r="G34" s="194"/>
      <c r="H34" s="192"/>
      <c r="I34" s="188"/>
    </row>
    <row r="35" spans="1:9" ht="13.5" customHeight="1">
      <c r="A35" s="185">
        <v>26</v>
      </c>
      <c r="B35" s="186" t="s">
        <v>18</v>
      </c>
      <c r="C35" s="186" t="s">
        <v>349</v>
      </c>
      <c r="D35" s="186" t="s">
        <v>68</v>
      </c>
      <c r="E35" s="226" t="s">
        <v>231</v>
      </c>
      <c r="F35" s="187" t="s">
        <v>85</v>
      </c>
      <c r="G35" s="194"/>
      <c r="H35" s="192"/>
      <c r="I35" s="188"/>
    </row>
    <row r="36" spans="1:9" ht="13.5" customHeight="1">
      <c r="A36" s="190">
        <v>27</v>
      </c>
      <c r="B36" s="184"/>
      <c r="C36" s="206" t="s">
        <v>374</v>
      </c>
      <c r="D36" s="206" t="s">
        <v>99</v>
      </c>
      <c r="E36" s="208" t="s">
        <v>108</v>
      </c>
      <c r="F36" s="210" t="s">
        <v>254</v>
      </c>
      <c r="G36" s="196"/>
      <c r="H36" s="192"/>
      <c r="I36" s="188"/>
    </row>
    <row r="37" spans="1:9" ht="13.5" customHeight="1">
      <c r="A37" s="190">
        <v>28</v>
      </c>
      <c r="B37" s="184">
        <v>34</v>
      </c>
      <c r="C37" s="184" t="s">
        <v>385</v>
      </c>
      <c r="D37" s="184" t="s">
        <v>109</v>
      </c>
      <c r="E37" s="228"/>
      <c r="F37" s="194"/>
      <c r="G37" s="195" t="s">
        <v>114</v>
      </c>
      <c r="H37" s="192"/>
      <c r="I37" s="188"/>
    </row>
    <row r="38" spans="1:9" ht="13.5" customHeight="1">
      <c r="A38" s="185">
        <v>29</v>
      </c>
      <c r="B38" s="186" t="s">
        <v>17</v>
      </c>
      <c r="C38" s="186" t="s">
        <v>346</v>
      </c>
      <c r="D38" s="186" t="s">
        <v>27</v>
      </c>
      <c r="E38" s="208" t="s">
        <v>114</v>
      </c>
      <c r="F38" s="194"/>
      <c r="G38" s="193" t="s">
        <v>266</v>
      </c>
      <c r="H38" s="188"/>
      <c r="I38" s="188"/>
    </row>
    <row r="39" spans="1:9" ht="13.5" customHeight="1">
      <c r="A39" s="185">
        <v>30</v>
      </c>
      <c r="B39" s="186" t="s">
        <v>17</v>
      </c>
      <c r="C39" s="186" t="s">
        <v>386</v>
      </c>
      <c r="D39" s="186" t="s">
        <v>75</v>
      </c>
      <c r="E39" s="226" t="s">
        <v>234</v>
      </c>
      <c r="F39" s="195" t="s">
        <v>114</v>
      </c>
      <c r="G39" s="192"/>
      <c r="H39" s="188"/>
      <c r="I39" s="188"/>
    </row>
    <row r="40" spans="1:9" ht="13.5" customHeight="1">
      <c r="A40" s="190">
        <v>31</v>
      </c>
      <c r="B40" s="184" t="s">
        <v>18</v>
      </c>
      <c r="C40" s="184" t="s">
        <v>375</v>
      </c>
      <c r="D40" s="184" t="s">
        <v>32</v>
      </c>
      <c r="E40" s="208" t="s">
        <v>101</v>
      </c>
      <c r="F40" s="193" t="s">
        <v>251</v>
      </c>
      <c r="G40" s="188"/>
      <c r="H40" s="188"/>
      <c r="I40" s="188"/>
    </row>
    <row r="41" spans="1:9" ht="13.5" customHeight="1">
      <c r="A41" s="190">
        <v>32</v>
      </c>
      <c r="B41" s="184">
        <v>13</v>
      </c>
      <c r="C41" s="184" t="s">
        <v>387</v>
      </c>
      <c r="D41" s="184" t="s">
        <v>77</v>
      </c>
      <c r="E41" s="228" t="s">
        <v>243</v>
      </c>
      <c r="F41" s="188"/>
      <c r="G41" s="188"/>
      <c r="H41" s="188"/>
      <c r="I41" s="188"/>
    </row>
    <row r="42" spans="1:9" ht="13.5" customHeight="1">
      <c r="A42" s="183"/>
      <c r="B42" s="183"/>
      <c r="C42" s="183"/>
      <c r="D42" s="183"/>
      <c r="E42" s="230"/>
      <c r="F42" s="152"/>
      <c r="G42" s="152"/>
      <c r="H42" s="152"/>
      <c r="I42" s="152"/>
    </row>
    <row r="43" spans="1:4" ht="12.75">
      <c r="A43" s="87"/>
      <c r="B43" s="152"/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ht="12.75">
      <c r="D48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 t="s">
        <v>146</v>
      </c>
      <c r="G2" s="152"/>
      <c r="H2" s="152"/>
      <c r="I2" s="153"/>
    </row>
    <row r="3" spans="1:9" ht="15" customHeight="1">
      <c r="A3" s="147"/>
      <c r="B3" s="154" t="s">
        <v>61</v>
      </c>
      <c r="C3" s="155"/>
      <c r="D3" s="155"/>
      <c r="E3" s="156"/>
      <c r="F3" s="151" t="s">
        <v>195</v>
      </c>
      <c r="G3" s="152"/>
      <c r="H3" s="152"/>
      <c r="I3" s="153"/>
    </row>
    <row r="4" spans="1:9" ht="15" customHeight="1" thickBot="1">
      <c r="A4" s="147"/>
      <c r="B4" s="157" t="s">
        <v>142</v>
      </c>
      <c r="C4" s="158"/>
      <c r="D4" s="158"/>
      <c r="E4" s="159"/>
      <c r="F4" s="151" t="s">
        <v>147</v>
      </c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>
        <v>4</v>
      </c>
      <c r="C7" s="186" t="s">
        <v>388</v>
      </c>
      <c r="D7" s="186" t="s">
        <v>14</v>
      </c>
      <c r="E7" s="187" t="s">
        <v>117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17</v>
      </c>
      <c r="C8" s="186" t="s">
        <v>383</v>
      </c>
      <c r="D8" s="186" t="s">
        <v>116</v>
      </c>
      <c r="E8" s="189" t="s">
        <v>186</v>
      </c>
      <c r="F8" s="187" t="s">
        <v>117</v>
      </c>
      <c r="G8" s="188"/>
      <c r="H8" s="188"/>
      <c r="I8" s="188"/>
    </row>
    <row r="9" spans="1:9" ht="13.5" customHeight="1">
      <c r="A9" s="190">
        <v>3</v>
      </c>
      <c r="B9" s="184" t="s">
        <v>17</v>
      </c>
      <c r="C9" s="184" t="s">
        <v>379</v>
      </c>
      <c r="D9" s="184" t="s">
        <v>70</v>
      </c>
      <c r="E9" s="191" t="s">
        <v>105</v>
      </c>
      <c r="F9" s="189" t="s">
        <v>198</v>
      </c>
      <c r="G9" s="192"/>
      <c r="H9" s="188"/>
      <c r="I9" s="188"/>
    </row>
    <row r="10" spans="1:9" ht="13.5" customHeight="1">
      <c r="A10" s="190">
        <v>4</v>
      </c>
      <c r="B10" s="184" t="s">
        <v>10</v>
      </c>
      <c r="C10" s="205" t="s">
        <v>389</v>
      </c>
      <c r="D10" s="205" t="s">
        <v>14</v>
      </c>
      <c r="E10" s="193" t="s">
        <v>166</v>
      </c>
      <c r="F10" s="194"/>
      <c r="G10" s="187" t="s">
        <v>91</v>
      </c>
      <c r="H10" s="188"/>
      <c r="I10" s="188"/>
    </row>
    <row r="11" spans="1:9" ht="13.5" customHeight="1">
      <c r="A11" s="185">
        <v>5</v>
      </c>
      <c r="B11" s="186">
        <v>53</v>
      </c>
      <c r="C11" s="186" t="s">
        <v>390</v>
      </c>
      <c r="D11" s="186" t="s">
        <v>33</v>
      </c>
      <c r="E11" s="191" t="s">
        <v>38</v>
      </c>
      <c r="F11" s="194"/>
      <c r="G11" s="210" t="s">
        <v>209</v>
      </c>
      <c r="H11" s="192"/>
      <c r="I11" s="188"/>
    </row>
    <row r="12" spans="1:9" ht="13.5" customHeight="1">
      <c r="A12" s="185">
        <v>6</v>
      </c>
      <c r="B12" s="186" t="s">
        <v>10</v>
      </c>
      <c r="C12" s="201" t="s">
        <v>391</v>
      </c>
      <c r="D12" s="201" t="s">
        <v>68</v>
      </c>
      <c r="E12" s="189" t="s">
        <v>166</v>
      </c>
      <c r="F12" s="195" t="s">
        <v>91</v>
      </c>
      <c r="G12" s="196"/>
      <c r="H12" s="192"/>
      <c r="I12" s="188"/>
    </row>
    <row r="13" spans="1:9" ht="13.5" customHeight="1">
      <c r="A13" s="190">
        <v>7</v>
      </c>
      <c r="B13" s="184" t="s">
        <v>17</v>
      </c>
      <c r="C13" s="206" t="s">
        <v>392</v>
      </c>
      <c r="D13" s="206" t="s">
        <v>29</v>
      </c>
      <c r="E13" s="191" t="s">
        <v>91</v>
      </c>
      <c r="F13" s="193" t="s">
        <v>190</v>
      </c>
      <c r="G13" s="194"/>
      <c r="H13" s="192"/>
      <c r="I13" s="188"/>
    </row>
    <row r="14" spans="1:9" ht="13.5" customHeight="1">
      <c r="A14" s="190">
        <v>8</v>
      </c>
      <c r="B14" s="184">
        <v>38</v>
      </c>
      <c r="C14" s="184" t="s">
        <v>361</v>
      </c>
      <c r="D14" s="184" t="s">
        <v>70</v>
      </c>
      <c r="E14" s="193" t="s">
        <v>166</v>
      </c>
      <c r="F14" s="188"/>
      <c r="G14" s="194"/>
      <c r="H14" s="187" t="s">
        <v>91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210" t="s">
        <v>222</v>
      </c>
      <c r="I15" s="192"/>
    </row>
    <row r="16" spans="1:9" ht="13.5" customHeight="1">
      <c r="A16" s="185">
        <v>9</v>
      </c>
      <c r="B16" s="186">
        <v>15</v>
      </c>
      <c r="C16" s="186" t="s">
        <v>393</v>
      </c>
      <c r="D16" s="186" t="s">
        <v>26</v>
      </c>
      <c r="E16" s="191" t="s">
        <v>35</v>
      </c>
      <c r="F16" s="188"/>
      <c r="G16" s="194"/>
      <c r="H16" s="196"/>
      <c r="I16" s="192"/>
    </row>
    <row r="17" spans="1:9" ht="13.5" customHeight="1">
      <c r="A17" s="185">
        <v>10</v>
      </c>
      <c r="B17" s="186" t="s">
        <v>17</v>
      </c>
      <c r="C17" s="186" t="s">
        <v>387</v>
      </c>
      <c r="D17" s="186" t="s">
        <v>77</v>
      </c>
      <c r="E17" s="189" t="s">
        <v>178</v>
      </c>
      <c r="F17" s="187" t="s">
        <v>35</v>
      </c>
      <c r="G17" s="194"/>
      <c r="H17" s="196"/>
      <c r="I17" s="192"/>
    </row>
    <row r="18" spans="1:9" ht="13.5" customHeight="1">
      <c r="A18" s="190">
        <v>11</v>
      </c>
      <c r="B18" s="184" t="s">
        <v>10</v>
      </c>
      <c r="C18" s="184" t="s">
        <v>394</v>
      </c>
      <c r="D18" s="184" t="s">
        <v>126</v>
      </c>
      <c r="E18" s="191" t="s">
        <v>125</v>
      </c>
      <c r="F18" s="189" t="s">
        <v>202</v>
      </c>
      <c r="G18" s="196"/>
      <c r="H18" s="196"/>
      <c r="I18" s="192"/>
    </row>
    <row r="19" spans="1:9" ht="13.5" customHeight="1">
      <c r="A19" s="190">
        <v>12</v>
      </c>
      <c r="B19" s="184">
        <v>42</v>
      </c>
      <c r="C19" s="184" t="s">
        <v>350</v>
      </c>
      <c r="D19" s="184" t="s">
        <v>26</v>
      </c>
      <c r="E19" s="193" t="s">
        <v>193</v>
      </c>
      <c r="F19" s="194"/>
      <c r="G19" s="195" t="s">
        <v>35</v>
      </c>
      <c r="H19" s="196"/>
      <c r="I19" s="192"/>
    </row>
    <row r="20" spans="1:9" ht="13.5" customHeight="1">
      <c r="A20" s="185">
        <v>13</v>
      </c>
      <c r="B20" s="186" t="s">
        <v>10</v>
      </c>
      <c r="C20" s="186" t="s">
        <v>395</v>
      </c>
      <c r="D20" s="186" t="s">
        <v>75</v>
      </c>
      <c r="E20" s="191" t="s">
        <v>124</v>
      </c>
      <c r="F20" s="194"/>
      <c r="G20" s="193" t="s">
        <v>207</v>
      </c>
      <c r="H20" s="194"/>
      <c r="I20" s="192"/>
    </row>
    <row r="21" spans="1:9" ht="13.5" customHeight="1">
      <c r="A21" s="185">
        <v>14</v>
      </c>
      <c r="B21" s="186" t="s">
        <v>10</v>
      </c>
      <c r="C21" s="186" t="s">
        <v>396</v>
      </c>
      <c r="D21" s="186" t="s">
        <v>9</v>
      </c>
      <c r="E21" s="189" t="s">
        <v>182</v>
      </c>
      <c r="F21" s="195" t="s">
        <v>124</v>
      </c>
      <c r="G21" s="192"/>
      <c r="H21" s="194"/>
      <c r="I21" s="192"/>
    </row>
    <row r="22" spans="1:9" ht="13.5" customHeight="1">
      <c r="A22" s="190">
        <v>15</v>
      </c>
      <c r="B22" s="184" t="s">
        <v>17</v>
      </c>
      <c r="C22" s="184" t="s">
        <v>353</v>
      </c>
      <c r="D22" s="184" t="s">
        <v>84</v>
      </c>
      <c r="E22" s="191" t="s">
        <v>37</v>
      </c>
      <c r="F22" s="202" t="s">
        <v>192</v>
      </c>
      <c r="G22" s="188"/>
      <c r="H22" s="194"/>
      <c r="I22" s="192"/>
    </row>
    <row r="23" spans="1:9" ht="13.5" customHeight="1">
      <c r="A23" s="190">
        <v>16</v>
      </c>
      <c r="B23" s="184">
        <v>8</v>
      </c>
      <c r="C23" s="184" t="s">
        <v>397</v>
      </c>
      <c r="D23" s="184" t="s">
        <v>98</v>
      </c>
      <c r="E23" s="193" t="s">
        <v>177</v>
      </c>
      <c r="F23" s="188"/>
      <c r="G23" s="188"/>
      <c r="H23" s="194"/>
      <c r="I23" s="192"/>
    </row>
    <row r="24" spans="1:9" ht="15" customHeight="1">
      <c r="A24" s="197"/>
      <c r="B24" s="183"/>
      <c r="C24" s="183"/>
      <c r="D24" s="183"/>
      <c r="E24" s="188"/>
      <c r="F24" s="188"/>
      <c r="G24" s="188"/>
      <c r="H24" s="194"/>
      <c r="I24" s="195" t="s">
        <v>127</v>
      </c>
    </row>
    <row r="25" spans="1:9" ht="13.5" customHeight="1">
      <c r="A25" s="185">
        <v>17</v>
      </c>
      <c r="B25" s="186">
        <v>13</v>
      </c>
      <c r="C25" s="186" t="s">
        <v>398</v>
      </c>
      <c r="D25" s="186" t="s">
        <v>9</v>
      </c>
      <c r="E25" s="191" t="s">
        <v>118</v>
      </c>
      <c r="F25" s="188"/>
      <c r="G25" s="188"/>
      <c r="H25" s="194"/>
      <c r="I25" s="189" t="s">
        <v>223</v>
      </c>
    </row>
    <row r="26" spans="1:9" ht="13.5" customHeight="1">
      <c r="A26" s="185">
        <v>18</v>
      </c>
      <c r="B26" s="186" t="s">
        <v>17</v>
      </c>
      <c r="C26" s="186" t="s">
        <v>378</v>
      </c>
      <c r="D26" s="186" t="s">
        <v>33</v>
      </c>
      <c r="E26" s="189" t="s">
        <v>179</v>
      </c>
      <c r="F26" s="187" t="s">
        <v>118</v>
      </c>
      <c r="G26" s="188"/>
      <c r="H26" s="194"/>
      <c r="I26" s="192"/>
    </row>
    <row r="27" spans="1:9" ht="13.5" customHeight="1">
      <c r="A27" s="190">
        <v>19</v>
      </c>
      <c r="B27" s="184" t="s">
        <v>17</v>
      </c>
      <c r="C27" s="184" t="s">
        <v>384</v>
      </c>
      <c r="D27" s="184" t="s">
        <v>70</v>
      </c>
      <c r="E27" s="191" t="s">
        <v>107</v>
      </c>
      <c r="F27" s="189" t="s">
        <v>189</v>
      </c>
      <c r="G27" s="192"/>
      <c r="H27" s="194"/>
      <c r="I27" s="192"/>
    </row>
    <row r="28" spans="1:9" ht="13.5" customHeight="1">
      <c r="A28" s="190">
        <v>20</v>
      </c>
      <c r="B28" s="184">
        <v>54</v>
      </c>
      <c r="C28" s="206" t="s">
        <v>399</v>
      </c>
      <c r="D28" s="206" t="s">
        <v>109</v>
      </c>
      <c r="E28" s="193" t="s">
        <v>166</v>
      </c>
      <c r="F28" s="194"/>
      <c r="G28" s="187" t="s">
        <v>118</v>
      </c>
      <c r="H28" s="194"/>
      <c r="I28" s="192"/>
    </row>
    <row r="29" spans="1:9" ht="13.5" customHeight="1">
      <c r="A29" s="185">
        <v>21</v>
      </c>
      <c r="B29" s="186">
        <v>40</v>
      </c>
      <c r="C29" s="186" t="s">
        <v>400</v>
      </c>
      <c r="D29" s="186" t="s">
        <v>8</v>
      </c>
      <c r="E29" s="191" t="s">
        <v>120</v>
      </c>
      <c r="F29" s="194"/>
      <c r="G29" s="210" t="s">
        <v>204</v>
      </c>
      <c r="H29" s="196"/>
      <c r="I29" s="192"/>
    </row>
    <row r="30" spans="1:9" ht="13.5" customHeight="1">
      <c r="A30" s="185">
        <v>22</v>
      </c>
      <c r="B30" s="186" t="s">
        <v>10</v>
      </c>
      <c r="C30" s="186" t="s">
        <v>367</v>
      </c>
      <c r="D30" s="186" t="s">
        <v>70</v>
      </c>
      <c r="E30" s="189" t="s">
        <v>180</v>
      </c>
      <c r="F30" s="195" t="s">
        <v>120</v>
      </c>
      <c r="G30" s="196"/>
      <c r="H30" s="196"/>
      <c r="I30" s="192"/>
    </row>
    <row r="31" spans="1:9" ht="13.5" customHeight="1">
      <c r="A31" s="190">
        <v>23</v>
      </c>
      <c r="B31" s="184" t="s">
        <v>17</v>
      </c>
      <c r="C31" s="184" t="s">
        <v>386</v>
      </c>
      <c r="D31" s="184" t="s">
        <v>75</v>
      </c>
      <c r="E31" s="191" t="s">
        <v>114</v>
      </c>
      <c r="F31" s="202" t="s">
        <v>194</v>
      </c>
      <c r="G31" s="194"/>
      <c r="H31" s="196"/>
      <c r="I31" s="192"/>
    </row>
    <row r="32" spans="1:9" ht="13.5" customHeight="1">
      <c r="A32" s="190">
        <v>24</v>
      </c>
      <c r="B32" s="184">
        <v>20</v>
      </c>
      <c r="C32" s="184" t="s">
        <v>401</v>
      </c>
      <c r="D32" s="184" t="s">
        <v>14</v>
      </c>
      <c r="E32" s="193" t="s">
        <v>183</v>
      </c>
      <c r="F32" s="188"/>
      <c r="G32" s="194"/>
      <c r="H32" s="195" t="s">
        <v>127</v>
      </c>
      <c r="I32" s="192"/>
    </row>
    <row r="33" spans="1:9" ht="15" customHeight="1">
      <c r="A33" s="182"/>
      <c r="B33" s="182"/>
      <c r="C33" s="182"/>
      <c r="D33" s="182"/>
      <c r="E33" s="188"/>
      <c r="F33" s="188"/>
      <c r="G33" s="194"/>
      <c r="H33" s="193" t="s">
        <v>220</v>
      </c>
      <c r="I33" s="188"/>
    </row>
    <row r="34" spans="1:9" ht="13.5" customHeight="1">
      <c r="A34" s="185">
        <v>25</v>
      </c>
      <c r="B34" s="186">
        <v>23</v>
      </c>
      <c r="C34" s="186" t="s">
        <v>402</v>
      </c>
      <c r="D34" s="186" t="s">
        <v>109</v>
      </c>
      <c r="E34" s="208" t="s">
        <v>119</v>
      </c>
      <c r="F34" s="188"/>
      <c r="G34" s="194"/>
      <c r="H34" s="192"/>
      <c r="I34" s="188"/>
    </row>
    <row r="35" spans="1:9" ht="13.5" customHeight="1">
      <c r="A35" s="185">
        <v>26</v>
      </c>
      <c r="B35" s="186" t="s">
        <v>17</v>
      </c>
      <c r="C35" s="186" t="s">
        <v>376</v>
      </c>
      <c r="D35" s="186" t="s">
        <v>77</v>
      </c>
      <c r="E35" s="189" t="s">
        <v>181</v>
      </c>
      <c r="F35" s="187" t="s">
        <v>127</v>
      </c>
      <c r="G35" s="194"/>
      <c r="H35" s="192"/>
      <c r="I35" s="188"/>
    </row>
    <row r="36" spans="1:9" ht="13.5" customHeight="1">
      <c r="A36" s="190">
        <v>27</v>
      </c>
      <c r="B36" s="184" t="s">
        <v>10</v>
      </c>
      <c r="C36" s="184" t="s">
        <v>403</v>
      </c>
      <c r="D36" s="184" t="s">
        <v>68</v>
      </c>
      <c r="E36" s="191" t="s">
        <v>127</v>
      </c>
      <c r="F36" s="189" t="s">
        <v>197</v>
      </c>
      <c r="G36" s="196"/>
      <c r="H36" s="192"/>
      <c r="I36" s="188"/>
    </row>
    <row r="37" spans="1:9" ht="13.5" customHeight="1">
      <c r="A37" s="190">
        <v>28</v>
      </c>
      <c r="B37" s="184">
        <v>48</v>
      </c>
      <c r="C37" s="206" t="s">
        <v>404</v>
      </c>
      <c r="D37" s="206" t="s">
        <v>9</v>
      </c>
      <c r="E37" s="193" t="s">
        <v>166</v>
      </c>
      <c r="F37" s="194"/>
      <c r="G37" s="195" t="s">
        <v>127</v>
      </c>
      <c r="H37" s="192"/>
      <c r="I37" s="188"/>
    </row>
    <row r="38" spans="1:9" ht="13.5" customHeight="1">
      <c r="A38" s="185">
        <v>29</v>
      </c>
      <c r="B38" s="186" t="s">
        <v>10</v>
      </c>
      <c r="C38" s="186" t="s">
        <v>405</v>
      </c>
      <c r="D38" s="186" t="s">
        <v>77</v>
      </c>
      <c r="E38" s="191" t="s">
        <v>122</v>
      </c>
      <c r="F38" s="194"/>
      <c r="G38" s="193" t="s">
        <v>215</v>
      </c>
      <c r="H38" s="188"/>
      <c r="I38" s="188"/>
    </row>
    <row r="39" spans="1:9" ht="13.5" customHeight="1">
      <c r="A39" s="185">
        <v>30</v>
      </c>
      <c r="B39" s="186" t="s">
        <v>17</v>
      </c>
      <c r="C39" s="186" t="s">
        <v>346</v>
      </c>
      <c r="D39" s="186" t="s">
        <v>27</v>
      </c>
      <c r="E39" s="189" t="s">
        <v>184</v>
      </c>
      <c r="F39" s="195" t="s">
        <v>34</v>
      </c>
      <c r="G39" s="192"/>
      <c r="H39" s="188"/>
      <c r="I39" s="188"/>
    </row>
    <row r="40" spans="1:9" ht="13.5" customHeight="1">
      <c r="A40" s="190">
        <v>31</v>
      </c>
      <c r="B40" s="184" t="s">
        <v>17</v>
      </c>
      <c r="C40" s="184" t="s">
        <v>366</v>
      </c>
      <c r="D40" s="184" t="s">
        <v>70</v>
      </c>
      <c r="E40" s="191" t="s">
        <v>34</v>
      </c>
      <c r="F40" s="193" t="s">
        <v>196</v>
      </c>
      <c r="G40" s="188"/>
      <c r="H40" s="188"/>
      <c r="I40" s="188"/>
    </row>
    <row r="41" spans="1:9" ht="13.5" customHeight="1">
      <c r="A41" s="190">
        <v>32</v>
      </c>
      <c r="B41" s="184">
        <v>6</v>
      </c>
      <c r="C41" s="184" t="s">
        <v>406</v>
      </c>
      <c r="D41" s="184" t="s">
        <v>26</v>
      </c>
      <c r="E41" s="193" t="s">
        <v>187</v>
      </c>
      <c r="F41" s="188"/>
      <c r="G41" s="188"/>
      <c r="H41" s="188"/>
      <c r="I41" s="188"/>
    </row>
    <row r="42" spans="1:9" ht="13.5" customHeight="1">
      <c r="A42" s="198"/>
      <c r="B42" s="183"/>
      <c r="C42" s="183"/>
      <c r="D42" s="183"/>
      <c r="E42" s="152"/>
      <c r="F42" s="152"/>
      <c r="G42" s="152"/>
      <c r="H42" s="152"/>
      <c r="I42" s="152"/>
    </row>
    <row r="43" ht="12.75">
      <c r="A43" s="8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8.421875" style="0" bestFit="1" customWidth="1"/>
    <col min="4" max="4" width="13.00390625" style="0" customWidth="1"/>
    <col min="5" max="9" width="17.1406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 t="s">
        <v>146</v>
      </c>
      <c r="G2" s="152"/>
      <c r="H2" s="152"/>
      <c r="I2" s="153"/>
    </row>
    <row r="3" spans="1:9" ht="15" customHeight="1">
      <c r="A3" s="147"/>
      <c r="B3" s="154" t="s">
        <v>62</v>
      </c>
      <c r="C3" s="155"/>
      <c r="D3" s="155"/>
      <c r="E3" s="156"/>
      <c r="F3" s="151" t="s">
        <v>148</v>
      </c>
      <c r="G3" s="152"/>
      <c r="H3" s="152"/>
      <c r="I3" s="153"/>
    </row>
    <row r="4" spans="1:9" ht="15" customHeight="1" thickBot="1">
      <c r="A4" s="147"/>
      <c r="B4" s="157" t="s">
        <v>143</v>
      </c>
      <c r="C4" s="158"/>
      <c r="D4" s="158"/>
      <c r="E4" s="159"/>
      <c r="F4" s="151" t="s">
        <v>237</v>
      </c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>
        <v>43</v>
      </c>
      <c r="C7" s="186" t="s">
        <v>407</v>
      </c>
      <c r="D7" s="186" t="s">
        <v>129</v>
      </c>
      <c r="E7" s="187" t="s">
        <v>128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3</v>
      </c>
      <c r="C8" s="186" t="s">
        <v>2</v>
      </c>
      <c r="D8" s="186" t="s">
        <v>3</v>
      </c>
      <c r="E8" s="189"/>
      <c r="F8" s="187" t="s">
        <v>128</v>
      </c>
      <c r="G8" s="188"/>
      <c r="H8" s="188"/>
      <c r="I8" s="188"/>
    </row>
    <row r="9" spans="1:9" ht="13.5" customHeight="1">
      <c r="A9" s="190">
        <v>3</v>
      </c>
      <c r="B9" s="184" t="s">
        <v>3</v>
      </c>
      <c r="C9" s="184" t="s">
        <v>2</v>
      </c>
      <c r="D9" s="184" t="s">
        <v>3</v>
      </c>
      <c r="E9" s="191" t="s">
        <v>117</v>
      </c>
      <c r="F9" s="189" t="s">
        <v>275</v>
      </c>
      <c r="G9" s="192"/>
      <c r="H9" s="188"/>
      <c r="I9" s="188"/>
    </row>
    <row r="10" spans="1:9" ht="13.5" customHeight="1">
      <c r="A10" s="190">
        <v>4</v>
      </c>
      <c r="B10" s="184" t="s">
        <v>10</v>
      </c>
      <c r="C10" s="184" t="s">
        <v>388</v>
      </c>
      <c r="D10" s="184" t="s">
        <v>14</v>
      </c>
      <c r="E10" s="193"/>
      <c r="F10" s="194"/>
      <c r="G10" s="187" t="s">
        <v>128</v>
      </c>
      <c r="H10" s="188"/>
      <c r="I10" s="188"/>
    </row>
    <row r="11" spans="1:9" ht="13.5" customHeight="1">
      <c r="A11" s="185">
        <v>5</v>
      </c>
      <c r="B11" s="186" t="s">
        <v>13</v>
      </c>
      <c r="C11" s="186" t="s">
        <v>408</v>
      </c>
      <c r="D11" s="186" t="s">
        <v>8</v>
      </c>
      <c r="E11" s="191" t="s">
        <v>39</v>
      </c>
      <c r="F11" s="194"/>
      <c r="G11" s="189" t="s">
        <v>293</v>
      </c>
      <c r="H11" s="192"/>
      <c r="I11" s="188"/>
    </row>
    <row r="12" spans="1:9" ht="13.5" customHeight="1">
      <c r="A12" s="185">
        <v>6</v>
      </c>
      <c r="B12" s="186" t="s">
        <v>10</v>
      </c>
      <c r="C12" s="186" t="s">
        <v>401</v>
      </c>
      <c r="D12" s="186" t="s">
        <v>14</v>
      </c>
      <c r="E12" s="189" t="s">
        <v>258</v>
      </c>
      <c r="F12" s="195" t="s">
        <v>39</v>
      </c>
      <c r="G12" s="196"/>
      <c r="H12" s="192"/>
      <c r="I12" s="188"/>
    </row>
    <row r="13" spans="1:9" ht="13.5" customHeight="1">
      <c r="A13" s="190">
        <v>7</v>
      </c>
      <c r="B13" s="184" t="s">
        <v>3</v>
      </c>
      <c r="C13" s="184" t="s">
        <v>2</v>
      </c>
      <c r="D13" s="184" t="s">
        <v>3</v>
      </c>
      <c r="E13" s="191" t="s">
        <v>133</v>
      </c>
      <c r="F13" s="193" t="s">
        <v>265</v>
      </c>
      <c r="G13" s="194"/>
      <c r="H13" s="192"/>
      <c r="I13" s="188"/>
    </row>
    <row r="14" spans="1:9" ht="13.5" customHeight="1">
      <c r="A14" s="190">
        <v>8</v>
      </c>
      <c r="B14" s="184" t="s">
        <v>13</v>
      </c>
      <c r="C14" s="184" t="s">
        <v>409</v>
      </c>
      <c r="D14" s="184" t="s">
        <v>27</v>
      </c>
      <c r="E14" s="193"/>
      <c r="F14" s="188"/>
      <c r="G14" s="194"/>
      <c r="H14" s="187" t="s">
        <v>128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210" t="s">
        <v>303</v>
      </c>
      <c r="I15" s="192"/>
    </row>
    <row r="16" spans="1:9" ht="13.5" customHeight="1">
      <c r="A16" s="185">
        <v>9</v>
      </c>
      <c r="B16" s="186">
        <v>81</v>
      </c>
      <c r="C16" s="186" t="s">
        <v>410</v>
      </c>
      <c r="D16" s="186" t="s">
        <v>32</v>
      </c>
      <c r="E16" s="191" t="s">
        <v>40</v>
      </c>
      <c r="F16" s="188"/>
      <c r="G16" s="194"/>
      <c r="H16" s="196"/>
      <c r="I16" s="192"/>
    </row>
    <row r="17" spans="1:9" ht="13.5" customHeight="1">
      <c r="A17" s="185">
        <v>10</v>
      </c>
      <c r="B17" s="186" t="s">
        <v>3</v>
      </c>
      <c r="C17" s="186" t="s">
        <v>2</v>
      </c>
      <c r="D17" s="186" t="s">
        <v>3</v>
      </c>
      <c r="E17" s="189"/>
      <c r="F17" s="187" t="s">
        <v>40</v>
      </c>
      <c r="G17" s="194"/>
      <c r="H17" s="196"/>
      <c r="I17" s="192"/>
    </row>
    <row r="18" spans="1:9" ht="13.5" customHeight="1">
      <c r="A18" s="190">
        <v>11</v>
      </c>
      <c r="B18" s="184" t="s">
        <v>10</v>
      </c>
      <c r="C18" s="184" t="s">
        <v>396</v>
      </c>
      <c r="D18" s="184" t="s">
        <v>9</v>
      </c>
      <c r="E18" s="191" t="s">
        <v>124</v>
      </c>
      <c r="F18" s="189" t="s">
        <v>287</v>
      </c>
      <c r="G18" s="196"/>
      <c r="H18" s="196"/>
      <c r="I18" s="192"/>
    </row>
    <row r="19" spans="1:9" ht="13.5" customHeight="1">
      <c r="A19" s="190">
        <v>12</v>
      </c>
      <c r="B19" s="184" t="s">
        <v>10</v>
      </c>
      <c r="C19" s="184" t="s">
        <v>393</v>
      </c>
      <c r="D19" s="184" t="s">
        <v>26</v>
      </c>
      <c r="E19" s="193" t="s">
        <v>268</v>
      </c>
      <c r="F19" s="194"/>
      <c r="G19" s="195" t="s">
        <v>131</v>
      </c>
      <c r="H19" s="196"/>
      <c r="I19" s="192"/>
    </row>
    <row r="20" spans="1:9" ht="13.5" customHeight="1">
      <c r="A20" s="185">
        <v>13</v>
      </c>
      <c r="B20" s="186" t="s">
        <v>10</v>
      </c>
      <c r="C20" s="186" t="s">
        <v>405</v>
      </c>
      <c r="D20" s="186" t="s">
        <v>77</v>
      </c>
      <c r="E20" s="191" t="s">
        <v>122</v>
      </c>
      <c r="F20" s="194"/>
      <c r="G20" s="202" t="s">
        <v>294</v>
      </c>
      <c r="H20" s="194"/>
      <c r="I20" s="192"/>
    </row>
    <row r="21" spans="1:9" ht="13.5" customHeight="1">
      <c r="A21" s="185">
        <v>14</v>
      </c>
      <c r="B21" s="186" t="s">
        <v>3</v>
      </c>
      <c r="C21" s="186" t="s">
        <v>2</v>
      </c>
      <c r="D21" s="186" t="s">
        <v>3</v>
      </c>
      <c r="E21" s="189"/>
      <c r="F21" s="195" t="s">
        <v>131</v>
      </c>
      <c r="G21" s="192"/>
      <c r="H21" s="194"/>
      <c r="I21" s="192"/>
    </row>
    <row r="22" spans="1:9" ht="13.5" customHeight="1">
      <c r="A22" s="190">
        <v>15</v>
      </c>
      <c r="B22" s="184" t="s">
        <v>3</v>
      </c>
      <c r="C22" s="184" t="s">
        <v>2</v>
      </c>
      <c r="D22" s="184" t="s">
        <v>3</v>
      </c>
      <c r="E22" s="191" t="s">
        <v>131</v>
      </c>
      <c r="F22" s="193" t="s">
        <v>264</v>
      </c>
      <c r="G22" s="188"/>
      <c r="H22" s="194"/>
      <c r="I22" s="192"/>
    </row>
    <row r="23" spans="1:9" ht="13.5" customHeight="1">
      <c r="A23" s="190">
        <v>16</v>
      </c>
      <c r="B23" s="184">
        <v>69</v>
      </c>
      <c r="C23" s="184" t="s">
        <v>411</v>
      </c>
      <c r="D23" s="184" t="s">
        <v>14</v>
      </c>
      <c r="E23" s="193"/>
      <c r="F23" s="188"/>
      <c r="G23" s="188"/>
      <c r="H23" s="194"/>
      <c r="I23" s="192"/>
    </row>
    <row r="24" spans="1:9" ht="15" customHeight="1">
      <c r="A24" s="197"/>
      <c r="B24" s="183"/>
      <c r="C24" s="183"/>
      <c r="D24" s="183"/>
      <c r="E24" s="188"/>
      <c r="F24" s="188"/>
      <c r="G24" s="188"/>
      <c r="H24" s="194"/>
      <c r="I24" s="195" t="s">
        <v>132</v>
      </c>
    </row>
    <row r="25" spans="1:9" ht="13.5" customHeight="1">
      <c r="A25" s="185">
        <v>17</v>
      </c>
      <c r="B25" s="186">
        <v>86</v>
      </c>
      <c r="C25" s="186" t="s">
        <v>412</v>
      </c>
      <c r="D25" s="186" t="s">
        <v>27</v>
      </c>
      <c r="E25" s="191" t="s">
        <v>132</v>
      </c>
      <c r="F25" s="188"/>
      <c r="G25" s="188"/>
      <c r="H25" s="194"/>
      <c r="I25" s="210" t="s">
        <v>304</v>
      </c>
    </row>
    <row r="26" spans="1:9" ht="13.5" customHeight="1">
      <c r="A26" s="185">
        <v>18</v>
      </c>
      <c r="B26" s="186" t="s">
        <v>3</v>
      </c>
      <c r="C26" s="186" t="s">
        <v>2</v>
      </c>
      <c r="D26" s="186" t="s">
        <v>3</v>
      </c>
      <c r="E26" s="189"/>
      <c r="F26" s="187" t="s">
        <v>132</v>
      </c>
      <c r="G26" s="188"/>
      <c r="H26" s="194"/>
      <c r="I26" s="192"/>
    </row>
    <row r="27" spans="1:9" ht="13.5" customHeight="1">
      <c r="A27" s="190">
        <v>19</v>
      </c>
      <c r="B27" s="184" t="s">
        <v>3</v>
      </c>
      <c r="C27" s="184" t="s">
        <v>2</v>
      </c>
      <c r="D27" s="184" t="s">
        <v>3</v>
      </c>
      <c r="E27" s="191" t="s">
        <v>34</v>
      </c>
      <c r="F27" s="189" t="s">
        <v>274</v>
      </c>
      <c r="G27" s="192"/>
      <c r="H27" s="194"/>
      <c r="I27" s="192"/>
    </row>
    <row r="28" spans="1:9" ht="13.5" customHeight="1">
      <c r="A28" s="190">
        <v>20</v>
      </c>
      <c r="B28" s="184" t="s">
        <v>10</v>
      </c>
      <c r="C28" s="184" t="s">
        <v>406</v>
      </c>
      <c r="D28" s="184" t="s">
        <v>26</v>
      </c>
      <c r="E28" s="193"/>
      <c r="F28" s="194"/>
      <c r="G28" s="187" t="s">
        <v>132</v>
      </c>
      <c r="H28" s="194"/>
      <c r="I28" s="192"/>
    </row>
    <row r="29" spans="1:9" ht="13.5" customHeight="1">
      <c r="A29" s="185">
        <v>21</v>
      </c>
      <c r="B29" s="186" t="s">
        <v>10</v>
      </c>
      <c r="C29" s="201" t="s">
        <v>400</v>
      </c>
      <c r="D29" s="201" t="s">
        <v>8</v>
      </c>
      <c r="E29" s="191" t="s">
        <v>123</v>
      </c>
      <c r="F29" s="194"/>
      <c r="G29" s="189" t="s">
        <v>295</v>
      </c>
      <c r="H29" s="196"/>
      <c r="I29" s="192"/>
    </row>
    <row r="30" spans="1:9" ht="13.5" customHeight="1">
      <c r="A30" s="185">
        <v>22</v>
      </c>
      <c r="B30" s="186" t="s">
        <v>10</v>
      </c>
      <c r="C30" s="186" t="s">
        <v>389</v>
      </c>
      <c r="D30" s="186" t="s">
        <v>14</v>
      </c>
      <c r="E30" s="189"/>
      <c r="F30" s="195" t="s">
        <v>36</v>
      </c>
      <c r="G30" s="196"/>
      <c r="H30" s="196"/>
      <c r="I30" s="192"/>
    </row>
    <row r="31" spans="1:9" ht="13.5" customHeight="1">
      <c r="A31" s="190">
        <v>23</v>
      </c>
      <c r="B31" s="184" t="s">
        <v>3</v>
      </c>
      <c r="C31" s="184" t="s">
        <v>2</v>
      </c>
      <c r="D31" s="184" t="s">
        <v>3</v>
      </c>
      <c r="E31" s="191" t="s">
        <v>36</v>
      </c>
      <c r="F31" s="193" t="s">
        <v>279</v>
      </c>
      <c r="G31" s="194"/>
      <c r="H31" s="196"/>
      <c r="I31" s="192"/>
    </row>
    <row r="32" spans="1:9" ht="13.5" customHeight="1">
      <c r="A32" s="190">
        <v>24</v>
      </c>
      <c r="B32" s="184" t="s">
        <v>13</v>
      </c>
      <c r="C32" s="184" t="s">
        <v>413</v>
      </c>
      <c r="D32" s="184" t="s">
        <v>32</v>
      </c>
      <c r="E32" s="193"/>
      <c r="F32" s="188"/>
      <c r="G32" s="194"/>
      <c r="H32" s="195" t="s">
        <v>132</v>
      </c>
      <c r="I32" s="192"/>
    </row>
    <row r="33" spans="1:9" ht="15" customHeight="1">
      <c r="A33" s="182"/>
      <c r="B33" s="182"/>
      <c r="C33" s="182"/>
      <c r="D33" s="182"/>
      <c r="E33" s="188"/>
      <c r="F33" s="188"/>
      <c r="G33" s="194"/>
      <c r="H33" s="202" t="s">
        <v>300</v>
      </c>
      <c r="I33" s="188"/>
    </row>
    <row r="34" spans="1:9" ht="13.5" customHeight="1">
      <c r="A34" s="185">
        <v>25</v>
      </c>
      <c r="B34" s="186" t="s">
        <v>13</v>
      </c>
      <c r="C34" s="186" t="s">
        <v>368</v>
      </c>
      <c r="D34" s="186" t="s">
        <v>27</v>
      </c>
      <c r="E34" s="191" t="s">
        <v>96</v>
      </c>
      <c r="F34" s="188"/>
      <c r="G34" s="194"/>
      <c r="H34" s="192"/>
      <c r="I34" s="188"/>
    </row>
    <row r="35" spans="1:9" ht="13.5" customHeight="1">
      <c r="A35" s="185">
        <v>26</v>
      </c>
      <c r="B35" s="186" t="s">
        <v>3</v>
      </c>
      <c r="C35" s="186" t="s">
        <v>2</v>
      </c>
      <c r="D35" s="186" t="s">
        <v>3</v>
      </c>
      <c r="E35" s="189"/>
      <c r="F35" s="187" t="s">
        <v>96</v>
      </c>
      <c r="G35" s="194"/>
      <c r="H35" s="192"/>
      <c r="I35" s="188"/>
    </row>
    <row r="36" spans="1:9" ht="13.5" customHeight="1">
      <c r="A36" s="190">
        <v>27</v>
      </c>
      <c r="B36" s="184" t="s">
        <v>10</v>
      </c>
      <c r="C36" s="184" t="s">
        <v>390</v>
      </c>
      <c r="D36" s="184" t="s">
        <v>33</v>
      </c>
      <c r="E36" s="191" t="s">
        <v>134</v>
      </c>
      <c r="F36" s="210" t="s">
        <v>283</v>
      </c>
      <c r="G36" s="196"/>
      <c r="H36" s="192"/>
      <c r="I36" s="188"/>
    </row>
    <row r="37" spans="1:9" ht="13.5" customHeight="1">
      <c r="A37" s="190">
        <v>28</v>
      </c>
      <c r="B37" s="184" t="s">
        <v>13</v>
      </c>
      <c r="C37" s="184" t="s">
        <v>414</v>
      </c>
      <c r="D37" s="184" t="s">
        <v>16</v>
      </c>
      <c r="E37" s="193" t="s">
        <v>199</v>
      </c>
      <c r="F37" s="194"/>
      <c r="G37" s="195" t="s">
        <v>130</v>
      </c>
      <c r="H37" s="192"/>
      <c r="I37" s="188"/>
    </row>
    <row r="38" spans="1:9" ht="13.5" customHeight="1">
      <c r="A38" s="185">
        <v>29</v>
      </c>
      <c r="B38" s="186" t="s">
        <v>10</v>
      </c>
      <c r="C38" s="186" t="s">
        <v>395</v>
      </c>
      <c r="D38" s="186" t="s">
        <v>75</v>
      </c>
      <c r="E38" s="191" t="s">
        <v>121</v>
      </c>
      <c r="F38" s="194"/>
      <c r="G38" s="193" t="s">
        <v>292</v>
      </c>
      <c r="H38" s="188"/>
      <c r="I38" s="188"/>
    </row>
    <row r="39" spans="1:9" ht="13.5" customHeight="1">
      <c r="A39" s="185">
        <v>30</v>
      </c>
      <c r="B39" s="186" t="s">
        <v>3</v>
      </c>
      <c r="C39" s="186" t="s">
        <v>2</v>
      </c>
      <c r="D39" s="186" t="s">
        <v>3</v>
      </c>
      <c r="E39" s="189"/>
      <c r="F39" s="195" t="s">
        <v>130</v>
      </c>
      <c r="G39" s="192"/>
      <c r="H39" s="188"/>
      <c r="I39" s="188"/>
    </row>
    <row r="40" spans="1:9" ht="13.5" customHeight="1">
      <c r="A40" s="190">
        <v>31</v>
      </c>
      <c r="B40" s="184" t="s">
        <v>3</v>
      </c>
      <c r="C40" s="184" t="s">
        <v>2</v>
      </c>
      <c r="D40" s="184" t="s">
        <v>3</v>
      </c>
      <c r="E40" s="191" t="s">
        <v>130</v>
      </c>
      <c r="F40" s="193" t="s">
        <v>269</v>
      </c>
      <c r="G40" s="188"/>
      <c r="H40" s="188"/>
      <c r="I40" s="188"/>
    </row>
    <row r="41" spans="1:9" ht="13.5" customHeight="1">
      <c r="A41" s="190">
        <v>32</v>
      </c>
      <c r="B41" s="184">
        <v>65</v>
      </c>
      <c r="C41" s="184" t="s">
        <v>415</v>
      </c>
      <c r="D41" s="184" t="s">
        <v>14</v>
      </c>
      <c r="E41" s="193"/>
      <c r="F41" s="188"/>
      <c r="G41" s="188"/>
      <c r="H41" s="188"/>
      <c r="I41" s="188"/>
    </row>
    <row r="42" spans="1:9" ht="13.5" customHeight="1">
      <c r="A42" s="198"/>
      <c r="B42" s="183"/>
      <c r="C42" s="183"/>
      <c r="D42" s="183"/>
      <c r="E42" s="152"/>
      <c r="F42" s="152"/>
      <c r="G42" s="152"/>
      <c r="H42" s="152"/>
      <c r="I42" s="152"/>
    </row>
    <row r="43" spans="1:4" ht="12.75">
      <c r="A43" s="87"/>
      <c r="B43" s="87"/>
      <c r="C43" s="87"/>
      <c r="D43" s="87"/>
    </row>
  </sheetData>
  <sheetProtection/>
  <printOptions/>
  <pageMargins left="0.4330708661417323" right="0.5118110236220472" top="0.5118110236220472" bottom="0.5118110236220472" header="0.5118110236220472" footer="0.5118110236220472"/>
  <pageSetup fitToHeight="1" fitToWidth="1" horizontalDpi="360" verticalDpi="36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29.140625" style="23" bestFit="1" customWidth="1"/>
    <col min="3" max="3" width="4.00390625" style="88" customWidth="1"/>
    <col min="4" max="4" width="29.140625" style="19" bestFit="1" customWidth="1"/>
    <col min="5" max="5" width="24.140625" style="20" customWidth="1"/>
    <col min="6" max="6" width="15.7109375" style="20" customWidth="1"/>
    <col min="7" max="7" width="8.28125" style="20" customWidth="1"/>
    <col min="8" max="8" width="15.7109375" style="20" customWidth="1"/>
    <col min="9" max="9" width="9.140625" style="12" customWidth="1"/>
    <col min="10" max="10" width="4.57421875" style="12" customWidth="1"/>
    <col min="11" max="11" width="13.28125" style="12" customWidth="1"/>
    <col min="12" max="16384" width="9.140625" style="12" customWidth="1"/>
  </cols>
  <sheetData>
    <row r="1" spans="2:3" ht="15.75">
      <c r="B1" s="9" t="s">
        <v>15</v>
      </c>
      <c r="C1" s="1"/>
    </row>
    <row r="2" spans="2:3" ht="15.75">
      <c r="B2" s="7" t="s">
        <v>41</v>
      </c>
      <c r="C2" s="1"/>
    </row>
    <row r="3" spans="2:3" ht="15" customHeight="1">
      <c r="B3" s="7" t="s">
        <v>63</v>
      </c>
      <c r="C3" s="7"/>
    </row>
    <row r="4" spans="2:11" ht="15">
      <c r="B4" s="134"/>
      <c r="C4" s="48"/>
      <c r="D4" s="24"/>
      <c r="E4" s="25"/>
      <c r="F4" s="25"/>
      <c r="G4" s="48"/>
      <c r="H4" s="49"/>
      <c r="K4" s="26"/>
    </row>
    <row r="5" spans="1:11" ht="13.5" customHeight="1">
      <c r="A5" s="27"/>
      <c r="B5" s="27"/>
      <c r="C5" s="121"/>
      <c r="D5" s="30"/>
      <c r="E5" s="37"/>
      <c r="F5" s="37"/>
      <c r="G5" s="52"/>
      <c r="H5" s="234" t="s">
        <v>416</v>
      </c>
      <c r="I5" s="235"/>
      <c r="J5" s="235"/>
      <c r="K5" s="235"/>
    </row>
    <row r="6" spans="1:11" ht="13.5" customHeight="1">
      <c r="A6" s="55">
        <v>1</v>
      </c>
      <c r="B6" s="44" t="s">
        <v>3</v>
      </c>
      <c r="C6" s="122"/>
      <c r="D6" s="28"/>
      <c r="E6" s="29" t="s">
        <v>3</v>
      </c>
      <c r="F6" s="213"/>
      <c r="G6" s="56"/>
      <c r="H6" s="236">
        <v>97</v>
      </c>
      <c r="I6" s="237" t="s">
        <v>417</v>
      </c>
      <c r="J6" s="237"/>
      <c r="K6" s="235"/>
    </row>
    <row r="7" spans="1:11" ht="13.5" customHeight="1">
      <c r="A7" s="58"/>
      <c r="B7" s="47" t="s">
        <v>3</v>
      </c>
      <c r="C7" s="59">
        <v>1</v>
      </c>
      <c r="D7" s="136" t="s">
        <v>418</v>
      </c>
      <c r="E7" s="29" t="s">
        <v>3</v>
      </c>
      <c r="F7" s="32"/>
      <c r="G7" s="62"/>
      <c r="H7" s="238" t="s">
        <v>417</v>
      </c>
      <c r="I7" s="235" t="s">
        <v>419</v>
      </c>
      <c r="J7" s="239"/>
      <c r="K7" s="235"/>
    </row>
    <row r="8" spans="1:11" ht="13.5" customHeight="1">
      <c r="A8" s="55">
        <v>32</v>
      </c>
      <c r="B8" s="44" t="s">
        <v>3</v>
      </c>
      <c r="C8" s="123"/>
      <c r="D8" s="34"/>
      <c r="E8" s="33" t="s">
        <v>3</v>
      </c>
      <c r="F8" s="29"/>
      <c r="G8" s="46"/>
      <c r="H8" s="240"/>
      <c r="I8" s="235"/>
      <c r="J8" s="239">
        <v>99</v>
      </c>
      <c r="K8" s="237" t="s">
        <v>420</v>
      </c>
    </row>
    <row r="9" spans="1:11" ht="13.5" customHeight="1">
      <c r="A9" s="64"/>
      <c r="B9" s="135" t="s">
        <v>3</v>
      </c>
      <c r="C9" s="100"/>
      <c r="D9" s="34">
        <v>17</v>
      </c>
      <c r="E9" s="132" t="s">
        <v>418</v>
      </c>
      <c r="F9" s="29"/>
      <c r="G9" s="46"/>
      <c r="H9" s="241" t="s">
        <v>421</v>
      </c>
      <c r="I9" s="235"/>
      <c r="J9" s="239"/>
      <c r="K9" s="260">
        <v>2159162</v>
      </c>
    </row>
    <row r="10" spans="1:11" ht="13.5" customHeight="1">
      <c r="A10" s="55">
        <v>17</v>
      </c>
      <c r="B10" s="44"/>
      <c r="C10" s="124"/>
      <c r="D10" s="34"/>
      <c r="E10" s="35">
        <v>779</v>
      </c>
      <c r="F10" s="29"/>
      <c r="G10" s="46"/>
      <c r="H10" s="236">
        <v>98</v>
      </c>
      <c r="I10" s="237" t="s">
        <v>420</v>
      </c>
      <c r="J10" s="242"/>
      <c r="K10" s="243">
        <v>3</v>
      </c>
    </row>
    <row r="11" spans="1:11" ht="13.5" customHeight="1">
      <c r="A11" s="64"/>
      <c r="B11" s="47" t="s">
        <v>3</v>
      </c>
      <c r="C11" s="67">
        <v>2</v>
      </c>
      <c r="D11" s="137" t="s">
        <v>422</v>
      </c>
      <c r="E11" s="35" t="s">
        <v>3</v>
      </c>
      <c r="F11" s="29"/>
      <c r="G11" s="46"/>
      <c r="H11" s="238" t="s">
        <v>420</v>
      </c>
      <c r="I11" s="235" t="s">
        <v>423</v>
      </c>
      <c r="J11" s="235"/>
      <c r="K11" s="235"/>
    </row>
    <row r="12" spans="1:8" ht="13.5" customHeight="1">
      <c r="A12" s="55">
        <v>16</v>
      </c>
      <c r="B12" s="44"/>
      <c r="C12" s="123"/>
      <c r="D12" s="30"/>
      <c r="E12" s="35" t="s">
        <v>3</v>
      </c>
      <c r="F12" s="214"/>
      <c r="G12" s="71"/>
      <c r="H12" s="46"/>
    </row>
    <row r="13" spans="1:8" ht="13.5" customHeight="1">
      <c r="A13" s="72"/>
      <c r="B13" s="23" t="s">
        <v>3</v>
      </c>
      <c r="C13" s="125"/>
      <c r="D13" s="30"/>
      <c r="E13" s="35">
        <v>25</v>
      </c>
      <c r="F13" s="215" t="s">
        <v>418</v>
      </c>
      <c r="G13" s="71"/>
      <c r="H13" s="45"/>
    </row>
    <row r="14" spans="1:10" ht="13.5" customHeight="1">
      <c r="A14" s="55">
        <v>9</v>
      </c>
      <c r="B14" s="44" t="s">
        <v>3</v>
      </c>
      <c r="C14" s="124"/>
      <c r="D14" s="28"/>
      <c r="E14" s="35" t="s">
        <v>3</v>
      </c>
      <c r="F14" s="35">
        <v>642</v>
      </c>
      <c r="G14" s="71"/>
      <c r="H14" s="46"/>
      <c r="J14" s="88"/>
    </row>
    <row r="15" spans="1:8" ht="13.5" customHeight="1">
      <c r="A15" s="64"/>
      <c r="B15" s="47" t="s">
        <v>3</v>
      </c>
      <c r="C15" s="67">
        <v>3</v>
      </c>
      <c r="D15" s="136" t="s">
        <v>424</v>
      </c>
      <c r="E15" s="35" t="s">
        <v>3</v>
      </c>
      <c r="F15" s="35"/>
      <c r="G15" s="46"/>
      <c r="H15" s="46"/>
    </row>
    <row r="16" spans="1:8" ht="13.5" customHeight="1">
      <c r="A16" s="55">
        <v>24</v>
      </c>
      <c r="B16" s="44" t="s">
        <v>3</v>
      </c>
      <c r="C16" s="123"/>
      <c r="D16" s="36"/>
      <c r="E16" s="35" t="s">
        <v>3</v>
      </c>
      <c r="F16" s="35"/>
      <c r="G16" s="46"/>
      <c r="H16" s="46"/>
    </row>
    <row r="17" spans="1:8" ht="13.5" customHeight="1">
      <c r="A17" s="72"/>
      <c r="B17" s="47" t="s">
        <v>3</v>
      </c>
      <c r="C17" s="125"/>
      <c r="D17" s="36">
        <v>18</v>
      </c>
      <c r="E17" s="133" t="s">
        <v>424</v>
      </c>
      <c r="F17" s="35"/>
      <c r="G17" s="46"/>
      <c r="H17" s="46"/>
    </row>
    <row r="18" spans="1:8" ht="13.5" customHeight="1">
      <c r="A18" s="55">
        <v>25</v>
      </c>
      <c r="B18" s="44" t="s">
        <v>3</v>
      </c>
      <c r="C18" s="126"/>
      <c r="D18" s="142"/>
      <c r="E18" s="29">
        <v>684</v>
      </c>
      <c r="F18" s="35"/>
      <c r="G18" s="46"/>
      <c r="H18" s="46"/>
    </row>
    <row r="19" spans="1:8" ht="13.5" customHeight="1">
      <c r="A19" s="72"/>
      <c r="B19" s="47" t="s">
        <v>3</v>
      </c>
      <c r="C19" s="67">
        <v>4</v>
      </c>
      <c r="D19" s="137" t="s">
        <v>425</v>
      </c>
      <c r="E19" s="32" t="s">
        <v>3</v>
      </c>
      <c r="F19" s="35"/>
      <c r="G19" s="46"/>
      <c r="H19" s="46"/>
    </row>
    <row r="20" spans="1:10" ht="13.5" customHeight="1">
      <c r="A20" s="55">
        <v>8</v>
      </c>
      <c r="B20" s="44" t="s">
        <v>3</v>
      </c>
      <c r="C20" s="127"/>
      <c r="E20" s="32" t="s">
        <v>3</v>
      </c>
      <c r="F20" s="35"/>
      <c r="G20" s="46"/>
      <c r="H20" s="46"/>
      <c r="I20" s="14"/>
      <c r="J20" s="14"/>
    </row>
    <row r="21" spans="1:10" ht="13.5" customHeight="1">
      <c r="A21" s="51"/>
      <c r="B21" s="27" t="s">
        <v>3</v>
      </c>
      <c r="C21" s="128"/>
      <c r="E21" s="37" t="s">
        <v>3</v>
      </c>
      <c r="F21" s="216">
        <v>29</v>
      </c>
      <c r="G21" s="81"/>
      <c r="H21" s="233" t="s">
        <v>418</v>
      </c>
      <c r="I21" s="13"/>
      <c r="J21" s="13"/>
    </row>
    <row r="22" spans="1:10" ht="13.5" customHeight="1">
      <c r="A22" s="55">
        <v>5</v>
      </c>
      <c r="B22" s="44" t="s">
        <v>3</v>
      </c>
      <c r="C22" s="124"/>
      <c r="D22" s="28"/>
      <c r="E22" s="29" t="s">
        <v>3</v>
      </c>
      <c r="F22" s="217"/>
      <c r="G22" s="56"/>
      <c r="H22" s="82" t="s">
        <v>426</v>
      </c>
      <c r="J22" s="15"/>
    </row>
    <row r="23" spans="1:10" ht="13.5" customHeight="1">
      <c r="A23" s="58"/>
      <c r="B23" s="47" t="s">
        <v>3</v>
      </c>
      <c r="C23" s="59">
        <v>5</v>
      </c>
      <c r="D23" s="136" t="s">
        <v>427</v>
      </c>
      <c r="E23" s="29" t="s">
        <v>3</v>
      </c>
      <c r="F23" s="35"/>
      <c r="G23" s="62"/>
      <c r="H23" s="46"/>
      <c r="J23" s="15"/>
    </row>
    <row r="24" spans="1:10" ht="13.5" customHeight="1">
      <c r="A24" s="55">
        <v>28</v>
      </c>
      <c r="B24" s="44" t="s">
        <v>3</v>
      </c>
      <c r="C24" s="123"/>
      <c r="D24" s="34"/>
      <c r="E24" s="33" t="s">
        <v>3</v>
      </c>
      <c r="F24" s="35"/>
      <c r="G24" s="46"/>
      <c r="H24" s="46"/>
      <c r="J24" s="15"/>
    </row>
    <row r="25" spans="1:10" ht="13.5" customHeight="1">
      <c r="A25" s="64"/>
      <c r="B25" s="135" t="s">
        <v>3</v>
      </c>
      <c r="C25" s="100"/>
      <c r="D25" s="34">
        <v>19</v>
      </c>
      <c r="E25" s="132" t="s">
        <v>420</v>
      </c>
      <c r="F25" s="35"/>
      <c r="G25" s="46"/>
      <c r="H25" s="83"/>
      <c r="J25" s="15"/>
    </row>
    <row r="26" spans="1:10" ht="13.5" customHeight="1">
      <c r="A26" s="55">
        <v>21</v>
      </c>
      <c r="B26" s="44" t="s">
        <v>3</v>
      </c>
      <c r="C26" s="124"/>
      <c r="D26" s="34"/>
      <c r="E26" s="35">
        <v>10137</v>
      </c>
      <c r="F26" s="35"/>
      <c r="G26" s="46"/>
      <c r="H26" s="46"/>
      <c r="J26" s="15"/>
    </row>
    <row r="27" spans="1:10" ht="13.5" customHeight="1">
      <c r="A27" s="64"/>
      <c r="B27" s="47" t="s">
        <v>3</v>
      </c>
      <c r="C27" s="67">
        <v>6</v>
      </c>
      <c r="D27" s="139" t="s">
        <v>420</v>
      </c>
      <c r="E27" s="35" t="s">
        <v>3</v>
      </c>
      <c r="F27" s="35"/>
      <c r="G27" s="46"/>
      <c r="H27" s="46"/>
      <c r="J27" s="15"/>
    </row>
    <row r="28" spans="1:10" ht="13.5" customHeight="1">
      <c r="A28" s="55">
        <v>12</v>
      </c>
      <c r="B28" s="44" t="s">
        <v>3</v>
      </c>
      <c r="C28" s="123"/>
      <c r="D28" s="30"/>
      <c r="E28" s="35" t="s">
        <v>3</v>
      </c>
      <c r="F28" s="211"/>
      <c r="G28" s="71"/>
      <c r="H28" s="45"/>
      <c r="J28" s="15"/>
    </row>
    <row r="29" spans="1:10" ht="13.5" customHeight="1">
      <c r="A29" s="72"/>
      <c r="B29" s="23" t="s">
        <v>3</v>
      </c>
      <c r="C29" s="125"/>
      <c r="E29" s="35">
        <v>26</v>
      </c>
      <c r="F29" s="218" t="s">
        <v>420</v>
      </c>
      <c r="G29" s="71"/>
      <c r="H29" s="84"/>
      <c r="J29" s="15"/>
    </row>
    <row r="30" spans="1:10" ht="13.5" customHeight="1">
      <c r="A30" s="55">
        <v>13</v>
      </c>
      <c r="B30" s="44"/>
      <c r="C30" s="124"/>
      <c r="D30" s="28"/>
      <c r="E30" s="35" t="s">
        <v>3</v>
      </c>
      <c r="F30" s="29">
        <v>599</v>
      </c>
      <c r="G30" s="71"/>
      <c r="H30" s="62"/>
      <c r="J30" s="15"/>
    </row>
    <row r="31" spans="1:10" ht="13.5" customHeight="1">
      <c r="A31" s="64"/>
      <c r="B31" s="47" t="s">
        <v>3</v>
      </c>
      <c r="C31" s="67">
        <v>7</v>
      </c>
      <c r="D31" s="138" t="s">
        <v>428</v>
      </c>
      <c r="E31" s="35" t="s">
        <v>3</v>
      </c>
      <c r="F31" s="29"/>
      <c r="G31" s="46"/>
      <c r="H31" s="62"/>
      <c r="J31" s="15"/>
    </row>
    <row r="32" spans="1:10" ht="13.5" customHeight="1">
      <c r="A32" s="55">
        <v>20</v>
      </c>
      <c r="B32" s="44"/>
      <c r="C32" s="123"/>
      <c r="D32" s="36"/>
      <c r="E32" s="35" t="s">
        <v>3</v>
      </c>
      <c r="F32" s="29"/>
      <c r="G32" s="46"/>
      <c r="H32" s="46"/>
      <c r="J32" s="15"/>
    </row>
    <row r="33" spans="1:10" ht="13.5" customHeight="1">
      <c r="A33" s="72"/>
      <c r="B33" s="23" t="s">
        <v>3</v>
      </c>
      <c r="C33" s="125"/>
      <c r="D33" s="36">
        <v>20</v>
      </c>
      <c r="E33" s="133" t="s">
        <v>417</v>
      </c>
      <c r="F33" s="29"/>
      <c r="G33" s="46"/>
      <c r="H33" s="46"/>
      <c r="J33" s="15"/>
    </row>
    <row r="34" spans="1:10" ht="13.5" customHeight="1">
      <c r="A34" s="55">
        <v>29</v>
      </c>
      <c r="B34" s="44" t="s">
        <v>3</v>
      </c>
      <c r="C34" s="126"/>
      <c r="D34" s="142"/>
      <c r="E34" s="29">
        <v>347</v>
      </c>
      <c r="F34" s="29"/>
      <c r="G34" s="46"/>
      <c r="H34" s="46"/>
      <c r="J34" s="15"/>
    </row>
    <row r="35" spans="1:10" ht="13.5" customHeight="1">
      <c r="A35" s="72"/>
      <c r="B35" s="47" t="s">
        <v>3</v>
      </c>
      <c r="C35" s="67">
        <v>8</v>
      </c>
      <c r="D35" s="136" t="s">
        <v>417</v>
      </c>
      <c r="E35" s="32" t="s">
        <v>3</v>
      </c>
      <c r="F35" s="29"/>
      <c r="G35" s="46"/>
      <c r="H35" s="129"/>
      <c r="J35" s="15"/>
    </row>
    <row r="36" spans="1:10" ht="13.5" customHeight="1">
      <c r="A36" s="55">
        <v>4</v>
      </c>
      <c r="B36" s="44" t="s">
        <v>3</v>
      </c>
      <c r="C36" s="127"/>
      <c r="D36" s="140"/>
      <c r="E36" s="32" t="s">
        <v>3</v>
      </c>
      <c r="F36" s="29"/>
      <c r="G36" s="46"/>
      <c r="H36" s="46"/>
      <c r="J36" s="15"/>
    </row>
    <row r="37" spans="1:10" ht="13.5" customHeight="1">
      <c r="A37" s="51"/>
      <c r="B37" s="27" t="s">
        <v>3</v>
      </c>
      <c r="C37" s="128"/>
      <c r="E37" s="37" t="s">
        <v>3</v>
      </c>
      <c r="F37" s="219" t="s">
        <v>19</v>
      </c>
      <c r="G37" s="52"/>
      <c r="H37" s="232" t="s">
        <v>418</v>
      </c>
      <c r="I37" s="38"/>
      <c r="J37" s="16"/>
    </row>
    <row r="38" spans="1:10" ht="13.5" customHeight="1">
      <c r="A38" s="55">
        <v>3</v>
      </c>
      <c r="B38" s="44" t="s">
        <v>3</v>
      </c>
      <c r="C38" s="124"/>
      <c r="D38" s="28"/>
      <c r="E38" s="29" t="s">
        <v>3</v>
      </c>
      <c r="F38" s="213"/>
      <c r="G38" s="56"/>
      <c r="H38" s="56">
        <v>549</v>
      </c>
      <c r="J38" s="15"/>
    </row>
    <row r="39" spans="1:10" ht="13.5" customHeight="1">
      <c r="A39" s="58"/>
      <c r="B39" s="47" t="s">
        <v>3</v>
      </c>
      <c r="C39" s="59">
        <v>9</v>
      </c>
      <c r="D39" s="138" t="s">
        <v>429</v>
      </c>
      <c r="E39" s="29" t="s">
        <v>3</v>
      </c>
      <c r="F39" s="32"/>
      <c r="G39" s="62"/>
      <c r="H39" s="62"/>
      <c r="J39" s="15"/>
    </row>
    <row r="40" spans="1:10" ht="13.5" customHeight="1">
      <c r="A40" s="55">
        <v>30</v>
      </c>
      <c r="B40" s="44" t="s">
        <v>3</v>
      </c>
      <c r="C40" s="123"/>
      <c r="D40" s="143"/>
      <c r="E40" s="33" t="s">
        <v>3</v>
      </c>
      <c r="F40" s="29"/>
      <c r="G40" s="46"/>
      <c r="H40" s="62"/>
      <c r="J40" s="15"/>
    </row>
    <row r="41" spans="1:10" ht="13.5" customHeight="1">
      <c r="A41" s="64"/>
      <c r="B41" s="135" t="s">
        <v>3</v>
      </c>
      <c r="C41" s="100"/>
      <c r="D41" s="34">
        <v>21</v>
      </c>
      <c r="E41" s="132" t="s">
        <v>416</v>
      </c>
      <c r="F41" s="29"/>
      <c r="G41" s="46"/>
      <c r="H41" s="86"/>
      <c r="J41" s="15"/>
    </row>
    <row r="42" spans="1:10" ht="13.5" customHeight="1">
      <c r="A42" s="55">
        <v>19</v>
      </c>
      <c r="B42" s="44"/>
      <c r="C42" s="124"/>
      <c r="D42" s="142"/>
      <c r="E42" s="35" t="s">
        <v>3</v>
      </c>
      <c r="F42" s="29"/>
      <c r="G42" s="46"/>
      <c r="H42" s="62"/>
      <c r="J42" s="15"/>
    </row>
    <row r="43" spans="1:10" ht="13.5" customHeight="1">
      <c r="A43" s="64"/>
      <c r="B43" s="47" t="s">
        <v>3</v>
      </c>
      <c r="C43" s="67">
        <v>10</v>
      </c>
      <c r="D43" s="137" t="s">
        <v>416</v>
      </c>
      <c r="E43" s="35" t="s">
        <v>3</v>
      </c>
      <c r="F43" s="29"/>
      <c r="G43" s="46"/>
      <c r="H43" s="62"/>
      <c r="J43" s="15"/>
    </row>
    <row r="44" spans="1:10" ht="13.5" customHeight="1">
      <c r="A44" s="55">
        <v>14</v>
      </c>
      <c r="B44" s="44"/>
      <c r="C44" s="123"/>
      <c r="D44" s="30"/>
      <c r="E44" s="35" t="s">
        <v>3</v>
      </c>
      <c r="F44" s="214"/>
      <c r="G44" s="39"/>
      <c r="H44" s="71"/>
      <c r="J44" s="15"/>
    </row>
    <row r="45" spans="1:10" ht="13.5" customHeight="1">
      <c r="A45" s="72"/>
      <c r="B45" s="47" t="s">
        <v>3</v>
      </c>
      <c r="C45" s="125"/>
      <c r="E45" s="35">
        <v>27</v>
      </c>
      <c r="F45" s="215" t="s">
        <v>416</v>
      </c>
      <c r="G45" s="71"/>
      <c r="H45" s="45"/>
      <c r="J45" s="15"/>
    </row>
    <row r="46" spans="1:10" ht="13.5" customHeight="1">
      <c r="A46" s="55">
        <v>11</v>
      </c>
      <c r="B46" s="44" t="s">
        <v>3</v>
      </c>
      <c r="C46" s="124"/>
      <c r="D46" s="28"/>
      <c r="E46" s="35" t="s">
        <v>3</v>
      </c>
      <c r="F46" s="35" t="s">
        <v>430</v>
      </c>
      <c r="G46" s="71"/>
      <c r="H46" s="46"/>
      <c r="J46" s="15"/>
    </row>
    <row r="47" spans="1:10" ht="13.5" customHeight="1">
      <c r="A47" s="64"/>
      <c r="B47" s="47" t="s">
        <v>3</v>
      </c>
      <c r="C47" s="67">
        <v>11</v>
      </c>
      <c r="D47" s="139" t="s">
        <v>431</v>
      </c>
      <c r="E47" s="35" t="s">
        <v>3</v>
      </c>
      <c r="F47" s="35"/>
      <c r="G47" s="46"/>
      <c r="H47" s="46"/>
      <c r="J47" s="15"/>
    </row>
    <row r="48" spans="1:10" ht="13.5" customHeight="1">
      <c r="A48" s="55">
        <v>22</v>
      </c>
      <c r="B48" s="44" t="s">
        <v>3</v>
      </c>
      <c r="C48" s="123"/>
      <c r="D48" s="143"/>
      <c r="E48" s="35" t="s">
        <v>3</v>
      </c>
      <c r="F48" s="35"/>
      <c r="G48" s="46"/>
      <c r="H48" s="46"/>
      <c r="J48" s="15"/>
    </row>
    <row r="49" spans="1:10" ht="13.5" customHeight="1">
      <c r="A49" s="72"/>
      <c r="B49" s="47" t="s">
        <v>3</v>
      </c>
      <c r="C49" s="125"/>
      <c r="D49" s="36">
        <v>22</v>
      </c>
      <c r="E49" s="133" t="s">
        <v>432</v>
      </c>
      <c r="F49" s="35"/>
      <c r="G49" s="46"/>
      <c r="H49" s="46"/>
      <c r="J49" s="15"/>
    </row>
    <row r="50" spans="1:10" ht="13.5" customHeight="1">
      <c r="A50" s="55">
        <v>27</v>
      </c>
      <c r="B50" s="44" t="s">
        <v>3</v>
      </c>
      <c r="C50" s="126"/>
      <c r="D50" s="36"/>
      <c r="E50" s="29">
        <v>4137</v>
      </c>
      <c r="F50" s="35"/>
      <c r="G50" s="46"/>
      <c r="H50" s="46"/>
      <c r="J50" s="15"/>
    </row>
    <row r="51" spans="1:10" ht="13.5" customHeight="1" thickBot="1">
      <c r="A51" s="72"/>
      <c r="B51" s="47" t="s">
        <v>3</v>
      </c>
      <c r="C51" s="67">
        <v>12</v>
      </c>
      <c r="D51" s="141" t="s">
        <v>432</v>
      </c>
      <c r="E51" s="32" t="s">
        <v>3</v>
      </c>
      <c r="F51" s="35"/>
      <c r="G51" s="46"/>
      <c r="H51" s="46"/>
      <c r="J51" s="15"/>
    </row>
    <row r="52" spans="1:10" ht="13.5" customHeight="1">
      <c r="A52" s="55">
        <v>6</v>
      </c>
      <c r="B52" s="44" t="s">
        <v>3</v>
      </c>
      <c r="C52" s="127"/>
      <c r="D52" s="140"/>
      <c r="E52" s="32" t="s">
        <v>3</v>
      </c>
      <c r="F52" s="35"/>
      <c r="G52" s="46"/>
      <c r="H52" s="130"/>
      <c r="I52" s="31"/>
      <c r="J52" s="15"/>
    </row>
    <row r="53" spans="1:10" ht="13.5" customHeight="1">
      <c r="A53" s="51"/>
      <c r="B53" s="27" t="s">
        <v>3</v>
      </c>
      <c r="C53" s="128"/>
      <c r="D53" s="30"/>
      <c r="E53" s="37" t="s">
        <v>3</v>
      </c>
      <c r="F53" s="216">
        <v>30</v>
      </c>
      <c r="G53" s="81"/>
      <c r="H53" s="40" t="s">
        <v>433</v>
      </c>
      <c r="I53" s="40"/>
      <c r="J53" s="41"/>
    </row>
    <row r="54" spans="1:8" ht="13.5" customHeight="1">
      <c r="A54" s="55">
        <v>7</v>
      </c>
      <c r="B54" s="44" t="s">
        <v>3</v>
      </c>
      <c r="C54" s="124"/>
      <c r="E54" s="29" t="s">
        <v>3</v>
      </c>
      <c r="F54" s="217"/>
      <c r="G54" s="56"/>
      <c r="H54" s="82">
        <v>876</v>
      </c>
    </row>
    <row r="55" spans="1:8" ht="13.5" customHeight="1">
      <c r="A55" s="58"/>
      <c r="B55" s="47" t="s">
        <v>3</v>
      </c>
      <c r="C55" s="59">
        <v>13</v>
      </c>
      <c r="D55" s="139" t="s">
        <v>421</v>
      </c>
      <c r="E55" s="29" t="s">
        <v>3</v>
      </c>
      <c r="F55" s="35"/>
      <c r="G55" s="62"/>
      <c r="H55" s="46"/>
    </row>
    <row r="56" spans="1:8" ht="13.5" customHeight="1">
      <c r="A56" s="55">
        <v>26</v>
      </c>
      <c r="B56" s="44" t="s">
        <v>3</v>
      </c>
      <c r="C56" s="123"/>
      <c r="D56" s="34"/>
      <c r="E56" s="33" t="s">
        <v>3</v>
      </c>
      <c r="F56" s="35"/>
      <c r="G56" s="46"/>
      <c r="H56" s="46"/>
    </row>
    <row r="57" spans="1:8" ht="13.5" customHeight="1">
      <c r="A57" s="64"/>
      <c r="B57" s="135" t="s">
        <v>3</v>
      </c>
      <c r="C57" s="100"/>
      <c r="D57" s="34">
        <v>23</v>
      </c>
      <c r="E57" s="132" t="s">
        <v>421</v>
      </c>
      <c r="F57" s="35"/>
      <c r="G57" s="46"/>
      <c r="H57" s="83"/>
    </row>
    <row r="58" spans="1:8" ht="13.5" customHeight="1">
      <c r="A58" s="55">
        <v>23</v>
      </c>
      <c r="B58" s="44" t="s">
        <v>3</v>
      </c>
      <c r="C58" s="124"/>
      <c r="D58" s="34"/>
      <c r="E58" s="211" t="s">
        <v>434</v>
      </c>
      <c r="F58" s="35"/>
      <c r="G58" s="46"/>
      <c r="H58" s="46"/>
    </row>
    <row r="59" spans="1:8" ht="13.5" customHeight="1">
      <c r="A59" s="64"/>
      <c r="B59" s="47" t="s">
        <v>3</v>
      </c>
      <c r="C59" s="67">
        <v>14</v>
      </c>
      <c r="D59" s="137" t="s">
        <v>435</v>
      </c>
      <c r="E59" s="35" t="s">
        <v>3</v>
      </c>
      <c r="F59" s="35"/>
      <c r="G59" s="46"/>
      <c r="H59" s="46"/>
    </row>
    <row r="60" spans="1:8" ht="13.5" customHeight="1">
      <c r="A60" s="55">
        <v>10</v>
      </c>
      <c r="B60" s="44" t="s">
        <v>3</v>
      </c>
      <c r="C60" s="123"/>
      <c r="D60" s="30"/>
      <c r="E60" s="35" t="s">
        <v>3</v>
      </c>
      <c r="F60" s="211"/>
      <c r="G60" s="71"/>
      <c r="H60" s="45"/>
    </row>
    <row r="61" spans="1:8" ht="13.5" customHeight="1">
      <c r="A61" s="72"/>
      <c r="B61" s="47" t="s">
        <v>3</v>
      </c>
      <c r="C61" s="125"/>
      <c r="D61" s="30"/>
      <c r="E61" s="35">
        <v>28</v>
      </c>
      <c r="F61" s="218" t="s">
        <v>433</v>
      </c>
      <c r="G61" s="71"/>
      <c r="H61" s="84"/>
    </row>
    <row r="62" spans="1:8" ht="13.5" customHeight="1">
      <c r="A62" s="55">
        <v>15</v>
      </c>
      <c r="B62" s="44" t="s">
        <v>42</v>
      </c>
      <c r="C62" s="124"/>
      <c r="D62" s="28"/>
      <c r="E62" s="35" t="s">
        <v>3</v>
      </c>
      <c r="F62" s="29">
        <v>2451753</v>
      </c>
      <c r="G62" s="71"/>
      <c r="H62" s="62"/>
    </row>
    <row r="63" spans="1:8" ht="13.5" customHeight="1">
      <c r="A63" s="64"/>
      <c r="B63" s="47" t="s">
        <v>3</v>
      </c>
      <c r="C63" s="67">
        <v>15</v>
      </c>
      <c r="D63" s="138" t="s">
        <v>436</v>
      </c>
      <c r="E63" s="35" t="s">
        <v>3</v>
      </c>
      <c r="F63" s="29"/>
      <c r="G63" s="46"/>
      <c r="H63" s="62"/>
    </row>
    <row r="64" spans="1:9" ht="13.5" customHeight="1">
      <c r="A64" s="55">
        <v>18</v>
      </c>
      <c r="B64" s="44" t="s">
        <v>144</v>
      </c>
      <c r="C64" s="123"/>
      <c r="D64" s="36" t="s">
        <v>437</v>
      </c>
      <c r="E64" s="35" t="s">
        <v>3</v>
      </c>
      <c r="F64" s="29"/>
      <c r="G64" s="46"/>
      <c r="H64" s="46"/>
      <c r="I64" s="42"/>
    </row>
    <row r="65" spans="1:9" ht="13.5" customHeight="1">
      <c r="A65" s="72"/>
      <c r="B65" s="47" t="s">
        <v>3</v>
      </c>
      <c r="C65" s="125"/>
      <c r="D65" s="36">
        <v>24</v>
      </c>
      <c r="E65" s="133" t="s">
        <v>433</v>
      </c>
      <c r="F65" s="29"/>
      <c r="G65" s="46"/>
      <c r="H65" s="46"/>
      <c r="I65" s="39"/>
    </row>
    <row r="66" spans="1:10" ht="13.5" customHeight="1">
      <c r="A66" s="55">
        <v>31</v>
      </c>
      <c r="B66" s="44" t="s">
        <v>3</v>
      </c>
      <c r="C66" s="126"/>
      <c r="D66" s="36"/>
      <c r="E66" s="29">
        <v>589</v>
      </c>
      <c r="F66" s="29"/>
      <c r="G66" s="46"/>
      <c r="H66" s="53">
        <v>-97</v>
      </c>
      <c r="I66" s="39"/>
      <c r="J66" s="39"/>
    </row>
    <row r="67" spans="1:10" ht="13.5" customHeight="1">
      <c r="A67" s="72"/>
      <c r="B67" s="47" t="s">
        <v>3</v>
      </c>
      <c r="C67" s="67">
        <v>16</v>
      </c>
      <c r="D67" s="139" t="s">
        <v>433</v>
      </c>
      <c r="E67" s="17" t="s">
        <v>3</v>
      </c>
      <c r="F67" s="18"/>
      <c r="G67" s="18"/>
      <c r="H67" s="57">
        <v>100</v>
      </c>
      <c r="I67" s="40"/>
      <c r="J67" s="40"/>
    </row>
    <row r="68" spans="1:10" ht="13.5" customHeight="1">
      <c r="A68" s="55">
        <v>2</v>
      </c>
      <c r="B68" s="44" t="s">
        <v>3</v>
      </c>
      <c r="C68" s="127"/>
      <c r="D68" s="140"/>
      <c r="E68" s="17" t="s">
        <v>3</v>
      </c>
      <c r="F68" s="18"/>
      <c r="G68" s="18"/>
      <c r="H68" s="63" t="s">
        <v>22</v>
      </c>
      <c r="I68" s="39"/>
      <c r="J68" s="31"/>
    </row>
    <row r="69" spans="2:10" ht="15">
      <c r="B69" s="23" t="s">
        <v>3</v>
      </c>
      <c r="E69" s="20" t="s">
        <v>3</v>
      </c>
      <c r="J69" s="88">
        <v>5</v>
      </c>
    </row>
    <row r="71" spans="1:4" s="21" customFormat="1" ht="15">
      <c r="A71" s="43"/>
      <c r="C71" s="131"/>
      <c r="D71" s="22"/>
    </row>
  </sheetData>
  <sheetProtection/>
  <printOptions/>
  <pageMargins left="0.53" right="0.42" top="0.46" bottom="0.52" header="0.28" footer="0.24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15.7109375" style="89" customWidth="1"/>
    <col min="2" max="2" width="15.7109375" style="90" customWidth="1"/>
    <col min="3" max="5" width="15.7109375" style="91" customWidth="1"/>
    <col min="6" max="6" width="15.7109375" style="89" customWidth="1"/>
    <col min="7" max="7" width="3.7109375" style="12" customWidth="1"/>
    <col min="8" max="8" width="13.28125" style="12" customWidth="1"/>
  </cols>
  <sheetData>
    <row r="1" spans="1:2" ht="15.75">
      <c r="A1" s="9" t="s">
        <v>15</v>
      </c>
      <c r="B1" s="1"/>
    </row>
    <row r="2" spans="1:2" ht="15.75">
      <c r="A2" s="7" t="s">
        <v>145</v>
      </c>
      <c r="B2" s="1"/>
    </row>
    <row r="3" spans="1:2" ht="15.75">
      <c r="A3" s="7" t="s">
        <v>63</v>
      </c>
      <c r="B3" s="7" t="s">
        <v>20</v>
      </c>
    </row>
    <row r="4" spans="1:6" s="12" customFormat="1" ht="12" customHeight="1">
      <c r="A4" s="89"/>
      <c r="B4" s="90"/>
      <c r="C4" s="91"/>
      <c r="D4" s="91"/>
      <c r="E4" s="92">
        <v>-57</v>
      </c>
      <c r="F4" s="89"/>
    </row>
    <row r="5" spans="1:6" s="12" customFormat="1" ht="12" customHeight="1">
      <c r="A5" s="89"/>
      <c r="B5" s="90"/>
      <c r="C5" s="91"/>
      <c r="D5" s="91"/>
      <c r="E5" s="67">
        <v>60</v>
      </c>
      <c r="F5" s="93"/>
    </row>
    <row r="6" spans="1:8" s="12" customFormat="1" ht="12" customHeight="1">
      <c r="A6" s="54"/>
      <c r="B6" s="53" t="s">
        <v>436</v>
      </c>
      <c r="C6" s="54"/>
      <c r="D6" s="54"/>
      <c r="E6" s="94">
        <v>-58</v>
      </c>
      <c r="F6" s="54"/>
      <c r="G6"/>
      <c r="H6"/>
    </row>
    <row r="7" spans="1:8" s="12" customFormat="1" ht="12" customHeight="1">
      <c r="A7" s="95"/>
      <c r="B7" s="96"/>
      <c r="C7" s="97"/>
      <c r="D7" s="97"/>
      <c r="E7" s="97"/>
      <c r="F7" s="98">
        <v>7</v>
      </c>
      <c r="H7" s="50"/>
    </row>
    <row r="8" spans="1:8" s="12" customFormat="1" ht="12" customHeight="1">
      <c r="A8" s="99"/>
      <c r="B8" s="57">
        <v>41</v>
      </c>
      <c r="C8" s="212" t="s">
        <v>436</v>
      </c>
      <c r="D8" s="80"/>
      <c r="E8" s="100"/>
      <c r="F8" s="101"/>
      <c r="G8" s="87"/>
      <c r="H8" s="87"/>
    </row>
    <row r="9" spans="1:8" s="12" customFormat="1" ht="12" customHeight="1">
      <c r="A9" s="92">
        <v>-1</v>
      </c>
      <c r="B9" s="76"/>
      <c r="C9" s="76"/>
      <c r="D9" s="85"/>
      <c r="E9" s="69"/>
      <c r="F9" s="101"/>
      <c r="G9" s="87"/>
      <c r="H9" s="87"/>
    </row>
    <row r="10" spans="1:8" s="12" customFormat="1" ht="12" customHeight="1">
      <c r="A10" s="102">
        <v>33</v>
      </c>
      <c r="B10" s="103"/>
      <c r="C10" s="76"/>
      <c r="D10" s="61"/>
      <c r="E10" s="104"/>
      <c r="F10" s="101"/>
      <c r="G10" s="87"/>
      <c r="H10" s="87"/>
    </row>
    <row r="11" spans="1:8" s="12" customFormat="1" ht="12" customHeight="1">
      <c r="A11" s="105">
        <v>-2</v>
      </c>
      <c r="B11" s="69"/>
      <c r="C11" s="57">
        <v>49</v>
      </c>
      <c r="D11" s="65" t="s">
        <v>435</v>
      </c>
      <c r="E11" s="100"/>
      <c r="F11" s="101"/>
      <c r="G11" s="106"/>
      <c r="H11" s="87"/>
    </row>
    <row r="12" spans="1:8" s="12" customFormat="1" ht="12" customHeight="1">
      <c r="A12" s="107"/>
      <c r="B12" s="69"/>
      <c r="C12" s="57"/>
      <c r="D12" s="66">
        <v>628</v>
      </c>
      <c r="E12" s="100"/>
      <c r="F12" s="101"/>
      <c r="G12" s="106"/>
      <c r="H12" s="87"/>
    </row>
    <row r="13" spans="1:8" s="12" customFormat="1" ht="12" customHeight="1">
      <c r="A13" s="107"/>
      <c r="B13" s="53" t="s">
        <v>435</v>
      </c>
      <c r="C13" s="57"/>
      <c r="D13" s="66"/>
      <c r="E13" s="100"/>
      <c r="F13" s="101"/>
      <c r="G13" s="106"/>
      <c r="H13" s="87"/>
    </row>
    <row r="14" spans="1:8" s="12" customFormat="1" ht="12" customHeight="1">
      <c r="A14" s="107"/>
      <c r="B14" s="57"/>
      <c r="C14" s="57"/>
      <c r="D14" s="66"/>
      <c r="E14" s="100"/>
      <c r="F14" s="101"/>
      <c r="G14" s="106"/>
      <c r="H14" s="87"/>
    </row>
    <row r="15" spans="1:8" s="12" customFormat="1" ht="12" customHeight="1">
      <c r="A15" s="54"/>
      <c r="B15" s="57">
        <v>42</v>
      </c>
      <c r="C15" s="78" t="s">
        <v>435</v>
      </c>
      <c r="D15" s="66">
        <v>53</v>
      </c>
      <c r="E15" s="53" t="s">
        <v>435</v>
      </c>
      <c r="F15" s="101"/>
      <c r="G15" s="87"/>
      <c r="H15" s="87"/>
    </row>
    <row r="16" spans="1:8" s="12" customFormat="1" ht="12" customHeight="1">
      <c r="A16" s="92">
        <v>-3</v>
      </c>
      <c r="B16" s="57"/>
      <c r="C16" s="60"/>
      <c r="D16" s="66"/>
      <c r="E16" s="57">
        <v>8105</v>
      </c>
      <c r="F16" s="101"/>
      <c r="G16" s="87"/>
      <c r="H16" s="87"/>
    </row>
    <row r="17" spans="1:8" s="12" customFormat="1" ht="12" customHeight="1">
      <c r="A17" s="67">
        <v>34</v>
      </c>
      <c r="B17" s="68"/>
      <c r="C17" s="60"/>
      <c r="D17" s="66"/>
      <c r="E17" s="108"/>
      <c r="F17" s="101"/>
      <c r="G17" s="87"/>
      <c r="H17" s="87"/>
    </row>
    <row r="18" spans="1:6" s="12" customFormat="1" ht="12" customHeight="1">
      <c r="A18" s="105">
        <v>-4</v>
      </c>
      <c r="B18" s="69"/>
      <c r="C18" s="60"/>
      <c r="D18" s="74"/>
      <c r="E18" s="66"/>
      <c r="F18" s="89"/>
    </row>
    <row r="19" spans="1:11" s="12" customFormat="1" ht="12" customHeight="1">
      <c r="A19" s="102"/>
      <c r="B19" s="69"/>
      <c r="C19" s="60"/>
      <c r="D19" s="109" t="s">
        <v>424</v>
      </c>
      <c r="E19" s="66"/>
      <c r="F19" s="89"/>
      <c r="I19"/>
      <c r="J19"/>
      <c r="K19"/>
    </row>
    <row r="20" spans="1:11" s="12" customFormat="1" ht="12" customHeight="1">
      <c r="A20" s="102"/>
      <c r="B20" s="69"/>
      <c r="C20" s="60"/>
      <c r="D20" s="70"/>
      <c r="E20" s="66"/>
      <c r="F20" s="89"/>
      <c r="I20"/>
      <c r="J20"/>
      <c r="K20"/>
    </row>
    <row r="21" spans="1:11" s="12" customFormat="1" ht="12" customHeight="1">
      <c r="A21" s="102"/>
      <c r="B21" s="53" t="s">
        <v>431</v>
      </c>
      <c r="C21" s="60"/>
      <c r="D21" s="70"/>
      <c r="E21" s="66"/>
      <c r="F21" s="89"/>
      <c r="I21"/>
      <c r="J21"/>
      <c r="K21"/>
    </row>
    <row r="22" spans="1:11" s="12" customFormat="1" ht="12" customHeight="1">
      <c r="A22" s="102"/>
      <c r="B22" s="57"/>
      <c r="C22" s="60"/>
      <c r="D22" s="70"/>
      <c r="E22" s="66">
        <v>57</v>
      </c>
      <c r="F22" s="93" t="s">
        <v>417</v>
      </c>
      <c r="I22"/>
      <c r="J22"/>
      <c r="K22"/>
    </row>
    <row r="23" spans="1:11" s="12" customFormat="1" ht="12" customHeight="1">
      <c r="A23" s="102"/>
      <c r="B23" s="57">
        <v>43</v>
      </c>
      <c r="C23" s="65" t="s">
        <v>431</v>
      </c>
      <c r="D23" s="70"/>
      <c r="E23" s="110"/>
      <c r="F23" s="102" t="s">
        <v>438</v>
      </c>
      <c r="I23"/>
      <c r="J23"/>
      <c r="K23"/>
    </row>
    <row r="24" spans="1:11" s="12" customFormat="1" ht="12" customHeight="1">
      <c r="A24" s="92">
        <v>-5</v>
      </c>
      <c r="B24" s="76"/>
      <c r="C24" s="66"/>
      <c r="D24" s="70"/>
      <c r="E24" s="66"/>
      <c r="F24" s="102"/>
      <c r="G24" s="75"/>
      <c r="I24"/>
      <c r="J24"/>
      <c r="K24"/>
    </row>
    <row r="25" spans="1:11" s="12" customFormat="1" ht="12" customHeight="1">
      <c r="A25" s="111">
        <v>35</v>
      </c>
      <c r="B25" s="78"/>
      <c r="C25" s="66"/>
      <c r="D25" s="60"/>
      <c r="E25" s="66"/>
      <c r="F25" s="102"/>
      <c r="I25"/>
      <c r="J25"/>
      <c r="K25"/>
    </row>
    <row r="26" spans="1:11" s="12" customFormat="1" ht="12" customHeight="1">
      <c r="A26" s="105">
        <v>-6</v>
      </c>
      <c r="B26" s="73"/>
      <c r="C26" s="66">
        <v>50</v>
      </c>
      <c r="D26" s="65" t="s">
        <v>431</v>
      </c>
      <c r="E26" s="66"/>
      <c r="F26" s="102"/>
      <c r="I26"/>
      <c r="J26"/>
      <c r="K26"/>
    </row>
    <row r="27" spans="1:11" s="12" customFormat="1" ht="12" customHeight="1">
      <c r="A27" s="107"/>
      <c r="B27" s="73"/>
      <c r="C27" s="66"/>
      <c r="D27" s="66" t="s">
        <v>166</v>
      </c>
      <c r="E27" s="66"/>
      <c r="F27" s="102"/>
      <c r="I27"/>
      <c r="J27"/>
      <c r="K27"/>
    </row>
    <row r="28" spans="1:11" s="12" customFormat="1" ht="12" customHeight="1">
      <c r="A28" s="107"/>
      <c r="B28" s="112" t="s">
        <v>429</v>
      </c>
      <c r="C28" s="66"/>
      <c r="D28" s="66"/>
      <c r="E28" s="66"/>
      <c r="F28" s="102"/>
      <c r="I28"/>
      <c r="J28"/>
      <c r="K28"/>
    </row>
    <row r="29" spans="1:11" s="12" customFormat="1" ht="12" customHeight="1">
      <c r="A29" s="107"/>
      <c r="B29" s="76"/>
      <c r="C29" s="66"/>
      <c r="D29" s="66"/>
      <c r="E29" s="66"/>
      <c r="F29" s="102"/>
      <c r="I29"/>
      <c r="J29"/>
      <c r="K29"/>
    </row>
    <row r="30" spans="1:11" s="12" customFormat="1" ht="12" customHeight="1">
      <c r="A30" s="107"/>
      <c r="B30" s="76">
        <v>44</v>
      </c>
      <c r="C30" s="77" t="s">
        <v>429</v>
      </c>
      <c r="D30" s="66">
        <v>54</v>
      </c>
      <c r="E30" s="77" t="s">
        <v>417</v>
      </c>
      <c r="F30" s="102"/>
      <c r="I30"/>
      <c r="J30"/>
      <c r="K30"/>
    </row>
    <row r="31" spans="1:11" s="12" customFormat="1" ht="12" customHeight="1">
      <c r="A31" s="92">
        <v>-7</v>
      </c>
      <c r="B31" s="76"/>
      <c r="C31" s="60"/>
      <c r="D31" s="66"/>
      <c r="E31" s="60">
        <v>548</v>
      </c>
      <c r="F31" s="102"/>
      <c r="I31"/>
      <c r="J31"/>
      <c r="K31"/>
    </row>
    <row r="32" spans="1:11" s="12" customFormat="1" ht="12" customHeight="1">
      <c r="A32" s="67">
        <v>36</v>
      </c>
      <c r="B32" s="78"/>
      <c r="C32" s="61"/>
      <c r="D32" s="66"/>
      <c r="E32" s="60"/>
      <c r="F32" s="102"/>
      <c r="I32"/>
      <c r="J32"/>
      <c r="K32"/>
    </row>
    <row r="33" spans="1:11" s="12" customFormat="1" ht="12" customHeight="1">
      <c r="A33" s="105">
        <v>-8</v>
      </c>
      <c r="B33" s="79"/>
      <c r="C33" s="61"/>
      <c r="D33" s="66"/>
      <c r="E33" s="60"/>
      <c r="F33" s="102"/>
      <c r="G33" s="14"/>
      <c r="I33"/>
      <c r="J33"/>
      <c r="K33"/>
    </row>
    <row r="34" spans="1:11" s="12" customFormat="1" ht="12" customHeight="1">
      <c r="A34" s="102"/>
      <c r="B34" s="79"/>
      <c r="C34" s="61"/>
      <c r="D34" s="113" t="s">
        <v>417</v>
      </c>
      <c r="E34" s="60"/>
      <c r="F34" s="102"/>
      <c r="G34" s="14"/>
      <c r="I34"/>
      <c r="J34"/>
      <c r="K34"/>
    </row>
    <row r="35" spans="1:11" s="12" customFormat="1" ht="12" customHeight="1">
      <c r="A35" s="102"/>
      <c r="B35" s="79"/>
      <c r="C35" s="61"/>
      <c r="D35" s="60"/>
      <c r="E35" s="60"/>
      <c r="F35" s="102"/>
      <c r="G35" s="14"/>
      <c r="I35"/>
      <c r="J35"/>
      <c r="K35"/>
    </row>
    <row r="36" spans="1:11" s="12" customFormat="1" ht="12" customHeight="1">
      <c r="A36" s="102"/>
      <c r="B36" s="53" t="s">
        <v>428</v>
      </c>
      <c r="C36" s="61"/>
      <c r="D36" s="60"/>
      <c r="E36" s="60"/>
      <c r="F36" s="102"/>
      <c r="G36" s="14"/>
      <c r="I36"/>
      <c r="J36"/>
      <c r="K36"/>
    </row>
    <row r="37" spans="1:11" s="12" customFormat="1" ht="12" customHeight="1">
      <c r="A37" s="102"/>
      <c r="B37" s="57"/>
      <c r="C37" s="61"/>
      <c r="D37" s="60"/>
      <c r="E37" s="60"/>
      <c r="F37" s="102"/>
      <c r="G37" s="14"/>
      <c r="I37"/>
      <c r="J37"/>
      <c r="K37"/>
    </row>
    <row r="38" spans="1:11" s="12" customFormat="1" ht="12" customHeight="1">
      <c r="A38" s="99"/>
      <c r="B38" s="57">
        <v>45</v>
      </c>
      <c r="C38" s="212" t="s">
        <v>428</v>
      </c>
      <c r="D38" s="114"/>
      <c r="E38" s="115"/>
      <c r="F38" s="102"/>
      <c r="G38" s="14"/>
      <c r="I38"/>
      <c r="J38"/>
      <c r="K38"/>
    </row>
    <row r="39" spans="1:11" s="12" customFormat="1" ht="12" customHeight="1">
      <c r="A39" s="92">
        <v>-9</v>
      </c>
      <c r="B39" s="76"/>
      <c r="C39" s="66"/>
      <c r="D39" s="116"/>
      <c r="E39" s="116"/>
      <c r="F39" s="102"/>
      <c r="G39" s="14"/>
      <c r="I39"/>
      <c r="J39"/>
      <c r="K39"/>
    </row>
    <row r="40" spans="1:11" s="12" customFormat="1" ht="12" customHeight="1">
      <c r="A40" s="102">
        <v>37</v>
      </c>
      <c r="B40" s="103"/>
      <c r="C40" s="66"/>
      <c r="D40" s="60"/>
      <c r="E40" s="60"/>
      <c r="F40" s="102"/>
      <c r="G40" s="14"/>
      <c r="I40"/>
      <c r="J40" s="144"/>
      <c r="K40"/>
    </row>
    <row r="41" spans="1:11" s="12" customFormat="1" ht="12" customHeight="1">
      <c r="A41" s="105">
        <v>-10</v>
      </c>
      <c r="B41" s="69"/>
      <c r="C41" s="110">
        <v>51</v>
      </c>
      <c r="D41" s="65" t="s">
        <v>428</v>
      </c>
      <c r="E41" s="60"/>
      <c r="F41" s="102"/>
      <c r="G41" s="14"/>
      <c r="I41"/>
      <c r="J41"/>
      <c r="K41"/>
    </row>
    <row r="42" spans="1:11" s="12" customFormat="1" ht="12" customHeight="1">
      <c r="A42" s="107"/>
      <c r="B42" s="69"/>
      <c r="C42" s="110"/>
      <c r="D42" s="74" t="s">
        <v>439</v>
      </c>
      <c r="E42" s="60"/>
      <c r="F42" s="102"/>
      <c r="G42" s="14"/>
      <c r="I42"/>
      <c r="J42"/>
      <c r="K42"/>
    </row>
    <row r="43" spans="1:11" s="12" customFormat="1" ht="12" customHeight="1">
      <c r="A43" s="107"/>
      <c r="B43" s="53" t="s">
        <v>427</v>
      </c>
      <c r="C43" s="110"/>
      <c r="D43" s="66"/>
      <c r="E43" s="60"/>
      <c r="F43" s="102"/>
      <c r="G43" s="14"/>
      <c r="I43"/>
      <c r="J43"/>
      <c r="K43"/>
    </row>
    <row r="44" spans="1:11" s="12" customFormat="1" ht="12" customHeight="1">
      <c r="A44" s="107"/>
      <c r="B44" s="57"/>
      <c r="C44" s="110"/>
      <c r="D44" s="66"/>
      <c r="E44" s="60"/>
      <c r="F44" s="102"/>
      <c r="G44" s="14"/>
      <c r="I44"/>
      <c r="J44"/>
      <c r="K44"/>
    </row>
    <row r="45" spans="1:11" s="12" customFormat="1" ht="12" customHeight="1">
      <c r="A45" s="54"/>
      <c r="B45" s="57">
        <v>46</v>
      </c>
      <c r="C45" s="77" t="s">
        <v>427</v>
      </c>
      <c r="D45" s="66">
        <v>55</v>
      </c>
      <c r="E45" s="117" t="s">
        <v>428</v>
      </c>
      <c r="F45" s="102"/>
      <c r="G45" s="14"/>
      <c r="I45"/>
      <c r="J45"/>
      <c r="K45"/>
    </row>
    <row r="46" spans="1:11" s="12" customFormat="1" ht="12" customHeight="1">
      <c r="A46" s="92">
        <v>-11</v>
      </c>
      <c r="B46" s="57"/>
      <c r="C46" s="60"/>
      <c r="D46" s="66"/>
      <c r="E46" s="66" t="s">
        <v>166</v>
      </c>
      <c r="F46" s="102"/>
      <c r="G46" s="14"/>
      <c r="I46"/>
      <c r="J46"/>
      <c r="K46"/>
    </row>
    <row r="47" spans="1:11" s="12" customFormat="1" ht="12" customHeight="1">
      <c r="A47" s="67">
        <v>38</v>
      </c>
      <c r="B47" s="68"/>
      <c r="C47" s="60"/>
      <c r="D47" s="66"/>
      <c r="E47" s="66"/>
      <c r="F47" s="102"/>
      <c r="G47" s="14"/>
      <c r="I47"/>
      <c r="J47"/>
      <c r="K47"/>
    </row>
    <row r="48" spans="1:11" s="12" customFormat="1" ht="12" customHeight="1">
      <c r="A48" s="105">
        <v>-12</v>
      </c>
      <c r="B48" s="69"/>
      <c r="C48" s="60"/>
      <c r="D48" s="74"/>
      <c r="E48" s="110"/>
      <c r="F48" s="102"/>
      <c r="G48" s="14"/>
      <c r="I48"/>
      <c r="J48"/>
      <c r="K48"/>
    </row>
    <row r="49" spans="1:11" s="12" customFormat="1" ht="12" customHeight="1">
      <c r="A49" s="102"/>
      <c r="B49" s="69"/>
      <c r="C49" s="60"/>
      <c r="D49" s="109" t="s">
        <v>432</v>
      </c>
      <c r="E49" s="110"/>
      <c r="F49" s="102"/>
      <c r="G49" s="14"/>
      <c r="I49"/>
      <c r="J49"/>
      <c r="K49"/>
    </row>
    <row r="50" spans="1:11" s="12" customFormat="1" ht="12" customHeight="1">
      <c r="A50" s="102"/>
      <c r="B50" s="69"/>
      <c r="C50" s="60"/>
      <c r="D50" s="70"/>
      <c r="E50" s="110"/>
      <c r="F50" s="102"/>
      <c r="G50" s="14"/>
      <c r="I50"/>
      <c r="J50"/>
      <c r="K50"/>
    </row>
    <row r="51" spans="1:7" s="12" customFormat="1" ht="12" customHeight="1">
      <c r="A51" s="102"/>
      <c r="B51" s="53" t="s">
        <v>425</v>
      </c>
      <c r="C51" s="60"/>
      <c r="D51" s="70"/>
      <c r="E51" s="110"/>
      <c r="F51" s="102"/>
      <c r="G51" s="14"/>
    </row>
    <row r="52" spans="1:7" s="12" customFormat="1" ht="12" customHeight="1">
      <c r="A52" s="102"/>
      <c r="B52" s="57"/>
      <c r="C52" s="60"/>
      <c r="D52" s="70"/>
      <c r="E52" s="110"/>
      <c r="F52" s="93" t="s">
        <v>421</v>
      </c>
      <c r="G52" s="14"/>
    </row>
    <row r="53" spans="1:7" s="12" customFormat="1" ht="12" customHeight="1">
      <c r="A53" s="102"/>
      <c r="B53" s="57">
        <v>47</v>
      </c>
      <c r="C53" s="65" t="s">
        <v>425</v>
      </c>
      <c r="D53" s="70"/>
      <c r="E53" s="110">
        <v>58</v>
      </c>
      <c r="F53" s="89">
        <v>774</v>
      </c>
      <c r="G53" s="14"/>
    </row>
    <row r="54" spans="1:7" s="12" customFormat="1" ht="12" customHeight="1">
      <c r="A54" s="92">
        <v>-13</v>
      </c>
      <c r="B54" s="76"/>
      <c r="C54" s="66"/>
      <c r="D54" s="70"/>
      <c r="E54" s="66"/>
      <c r="F54" s="89"/>
      <c r="G54" s="14"/>
    </row>
    <row r="55" spans="1:7" s="12" customFormat="1" ht="12" customHeight="1">
      <c r="A55" s="111">
        <v>39</v>
      </c>
      <c r="B55" s="78"/>
      <c r="C55" s="66"/>
      <c r="D55" s="60"/>
      <c r="E55" s="66"/>
      <c r="F55" s="89"/>
      <c r="G55" s="14"/>
    </row>
    <row r="56" spans="1:7" s="12" customFormat="1" ht="12" customHeight="1">
      <c r="A56" s="105">
        <v>-14</v>
      </c>
      <c r="B56" s="73"/>
      <c r="C56" s="66">
        <v>52</v>
      </c>
      <c r="D56" s="65" t="s">
        <v>422</v>
      </c>
      <c r="E56" s="66"/>
      <c r="F56" s="89"/>
      <c r="G56" s="14"/>
    </row>
    <row r="57" spans="1:7" s="12" customFormat="1" ht="12" customHeight="1">
      <c r="A57" s="107"/>
      <c r="B57" s="73"/>
      <c r="C57" s="66"/>
      <c r="D57" s="66" t="s">
        <v>440</v>
      </c>
      <c r="E57" s="66"/>
      <c r="F57" s="89"/>
      <c r="G57" s="14"/>
    </row>
    <row r="58" spans="1:7" s="12" customFormat="1" ht="12" customHeight="1">
      <c r="A58" s="107"/>
      <c r="B58" s="112" t="s">
        <v>422</v>
      </c>
      <c r="C58" s="66"/>
      <c r="D58" s="66"/>
      <c r="E58" s="66"/>
      <c r="F58" s="89"/>
      <c r="G58" s="14"/>
    </row>
    <row r="59" spans="1:7" s="12" customFormat="1" ht="12" customHeight="1">
      <c r="A59" s="107"/>
      <c r="B59" s="76"/>
      <c r="C59" s="66"/>
      <c r="D59" s="66"/>
      <c r="E59" s="66"/>
      <c r="F59" s="89"/>
      <c r="G59" s="14"/>
    </row>
    <row r="60" spans="1:7" s="12" customFormat="1" ht="12" customHeight="1">
      <c r="A60" s="107"/>
      <c r="B60" s="76">
        <v>48</v>
      </c>
      <c r="C60" s="77" t="s">
        <v>422</v>
      </c>
      <c r="D60" s="66">
        <v>56</v>
      </c>
      <c r="E60" s="77" t="s">
        <v>421</v>
      </c>
      <c r="F60" s="89"/>
      <c r="G60" s="14"/>
    </row>
    <row r="61" spans="1:7" s="12" customFormat="1" ht="12" customHeight="1">
      <c r="A61" s="92" t="s">
        <v>441</v>
      </c>
      <c r="B61" s="76"/>
      <c r="C61" s="70" t="s">
        <v>442</v>
      </c>
      <c r="D61" s="66"/>
      <c r="E61" s="60" t="s">
        <v>443</v>
      </c>
      <c r="F61" s="89"/>
      <c r="G61" s="14"/>
    </row>
    <row r="62" spans="1:7" s="12" customFormat="1" ht="12" customHeight="1">
      <c r="A62" s="67">
        <v>40</v>
      </c>
      <c r="B62" s="78" t="s">
        <v>441</v>
      </c>
      <c r="C62" s="61"/>
      <c r="D62" s="66"/>
      <c r="E62" s="118"/>
      <c r="F62" s="89"/>
      <c r="G62" s="14"/>
    </row>
    <row r="63" spans="1:7" s="12" customFormat="1" ht="12" customHeight="1">
      <c r="A63" s="105">
        <v>-16</v>
      </c>
      <c r="B63" s="79"/>
      <c r="C63" s="61"/>
      <c r="D63" s="66"/>
      <c r="E63" s="60"/>
      <c r="F63" s="89"/>
      <c r="G63" s="14"/>
    </row>
    <row r="64" ht="12.75" customHeight="1">
      <c r="D64" s="105" t="s">
        <v>421</v>
      </c>
    </row>
    <row r="65" spans="1:8" ht="12.75" customHeight="1">
      <c r="A65" s="119"/>
      <c r="B65" s="120"/>
      <c r="C65" s="119"/>
      <c r="D65" s="119"/>
      <c r="E65" s="119"/>
      <c r="F65" s="119"/>
      <c r="G65" s="21"/>
      <c r="H65" s="21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23"/>
  <sheetViews>
    <sheetView zoomScale="65" zoomScaleNormal="65" zoomScalePageLayoutView="0" workbookViewId="0" topLeftCell="A1">
      <pane ySplit="9645" topLeftCell="A50" activePane="topLeft" state="split"/>
      <selection pane="topLeft" activeCell="A1" sqref="A1"/>
      <selection pane="bottomLeft" activeCell="E60" sqref="E60"/>
    </sheetView>
  </sheetViews>
  <sheetFormatPr defaultColWidth="9.140625" defaultRowHeight="12.75"/>
  <cols>
    <col min="3" max="3" width="25.8515625" style="0" bestFit="1" customWidth="1"/>
    <col min="4" max="4" width="17.28125" style="0" bestFit="1" customWidth="1"/>
    <col min="5" max="5" width="22.28125" style="245" bestFit="1" customWidth="1"/>
    <col min="6" max="6" width="9.42187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64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138</v>
      </c>
      <c r="C4" s="158"/>
      <c r="D4" s="158"/>
      <c r="E4" s="159"/>
      <c r="F4" s="151"/>
      <c r="G4" s="152"/>
      <c r="H4" s="152"/>
      <c r="I4" s="153"/>
    </row>
    <row r="5" spans="1:9" ht="15" customHeight="1">
      <c r="A5" s="181"/>
      <c r="B5" s="182"/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/>
      <c r="C7" s="186" t="s">
        <v>66</v>
      </c>
      <c r="D7" s="186" t="s">
        <v>67</v>
      </c>
      <c r="E7" s="246" t="s">
        <v>66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3</v>
      </c>
      <c r="C8" s="186" t="s">
        <v>2</v>
      </c>
      <c r="D8" s="186" t="s">
        <v>3</v>
      </c>
      <c r="E8" s="247"/>
      <c r="F8" s="187" t="s">
        <v>76</v>
      </c>
      <c r="G8" s="188"/>
      <c r="H8" s="188"/>
      <c r="I8" s="188"/>
    </row>
    <row r="9" spans="1:9" ht="13.5" customHeight="1">
      <c r="A9" s="190">
        <v>3</v>
      </c>
      <c r="B9" s="184" t="s">
        <v>3</v>
      </c>
      <c r="C9" s="184" t="s">
        <v>2</v>
      </c>
      <c r="D9" s="184" t="s">
        <v>3</v>
      </c>
      <c r="E9" s="248" t="s">
        <v>76</v>
      </c>
      <c r="F9" s="189" t="s">
        <v>208</v>
      </c>
      <c r="G9" s="192"/>
      <c r="H9" s="188"/>
      <c r="I9" s="188"/>
    </row>
    <row r="10" spans="1:9" ht="13.5" customHeight="1">
      <c r="A10" s="190">
        <v>4</v>
      </c>
      <c r="B10" s="184" t="s">
        <v>58</v>
      </c>
      <c r="C10" s="184" t="s">
        <v>76</v>
      </c>
      <c r="D10" s="184" t="s">
        <v>77</v>
      </c>
      <c r="E10" s="249"/>
      <c r="F10" s="194"/>
      <c r="G10" s="187" t="s">
        <v>76</v>
      </c>
      <c r="H10" s="188"/>
      <c r="I10" s="188"/>
    </row>
    <row r="11" spans="1:9" ht="13.5" customHeight="1">
      <c r="A11" s="185">
        <v>5</v>
      </c>
      <c r="B11" s="186" t="s">
        <v>58</v>
      </c>
      <c r="C11" s="186" t="s">
        <v>72</v>
      </c>
      <c r="D11" s="186" t="s">
        <v>73</v>
      </c>
      <c r="E11" s="248" t="s">
        <v>72</v>
      </c>
      <c r="F11" s="194"/>
      <c r="G11" s="189" t="s">
        <v>217</v>
      </c>
      <c r="H11" s="192"/>
      <c r="I11" s="188"/>
    </row>
    <row r="12" spans="1:9" ht="13.5" customHeight="1">
      <c r="A12" s="185">
        <v>6</v>
      </c>
      <c r="B12" s="186" t="s">
        <v>58</v>
      </c>
      <c r="C12" s="186" t="s">
        <v>2</v>
      </c>
      <c r="D12" s="186"/>
      <c r="E12" s="247"/>
      <c r="F12" s="195" t="s">
        <v>72</v>
      </c>
      <c r="G12" s="196"/>
      <c r="H12" s="192"/>
      <c r="I12" s="188"/>
    </row>
    <row r="13" spans="1:9" ht="13.5" customHeight="1">
      <c r="A13" s="190">
        <v>7</v>
      </c>
      <c r="B13" s="184" t="s">
        <v>3</v>
      </c>
      <c r="C13" s="184" t="s">
        <v>2</v>
      </c>
      <c r="D13" s="184" t="s">
        <v>3</v>
      </c>
      <c r="E13" s="248" t="s">
        <v>163</v>
      </c>
      <c r="F13" s="202" t="s">
        <v>213</v>
      </c>
      <c r="G13" s="194"/>
      <c r="H13" s="192"/>
      <c r="I13" s="188"/>
    </row>
    <row r="14" spans="1:9" ht="13.5" customHeight="1">
      <c r="A14" s="190">
        <v>8</v>
      </c>
      <c r="B14" s="184"/>
      <c r="C14" s="184" t="s">
        <v>163</v>
      </c>
      <c r="D14" s="184" t="s">
        <v>9</v>
      </c>
      <c r="E14" s="249"/>
      <c r="F14" s="188"/>
      <c r="G14" s="194"/>
      <c r="H14" s="187" t="s">
        <v>74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193" t="s">
        <v>221</v>
      </c>
      <c r="I15" s="188"/>
    </row>
    <row r="16" spans="1:9" ht="13.5" customHeight="1">
      <c r="A16" s="185">
        <v>9</v>
      </c>
      <c r="B16" s="186"/>
      <c r="C16" s="186" t="s">
        <v>69</v>
      </c>
      <c r="D16" s="186" t="s">
        <v>70</v>
      </c>
      <c r="E16" s="248" t="s">
        <v>69</v>
      </c>
      <c r="F16" s="188"/>
      <c r="G16" s="194"/>
      <c r="H16" s="192"/>
      <c r="I16" s="188"/>
    </row>
    <row r="17" spans="1:9" ht="13.5" customHeight="1">
      <c r="A17" s="185">
        <v>10</v>
      </c>
      <c r="B17" s="186" t="s">
        <v>3</v>
      </c>
      <c r="C17" s="186" t="s">
        <v>2</v>
      </c>
      <c r="D17" s="186" t="s">
        <v>3</v>
      </c>
      <c r="E17" s="247"/>
      <c r="F17" s="187" t="s">
        <v>74</v>
      </c>
      <c r="G17" s="194"/>
      <c r="H17" s="192"/>
      <c r="I17" s="188"/>
    </row>
    <row r="18" spans="1:9" ht="13.5" customHeight="1">
      <c r="A18" s="190">
        <v>11</v>
      </c>
      <c r="B18" s="184" t="s">
        <v>58</v>
      </c>
      <c r="C18" s="184" t="s">
        <v>74</v>
      </c>
      <c r="D18" s="184" t="s">
        <v>75</v>
      </c>
      <c r="E18" s="248" t="s">
        <v>74</v>
      </c>
      <c r="F18" s="189" t="s">
        <v>214</v>
      </c>
      <c r="G18" s="196"/>
      <c r="H18" s="192"/>
      <c r="I18" s="188"/>
    </row>
    <row r="19" spans="1:9" ht="13.5" customHeight="1">
      <c r="A19" s="190">
        <v>12</v>
      </c>
      <c r="B19" s="184" t="s">
        <v>58</v>
      </c>
      <c r="C19" s="184" t="s">
        <v>71</v>
      </c>
      <c r="D19" s="184" t="s">
        <v>33</v>
      </c>
      <c r="E19" s="249" t="s">
        <v>205</v>
      </c>
      <c r="F19" s="194"/>
      <c r="G19" s="195" t="s">
        <v>74</v>
      </c>
      <c r="H19" s="192"/>
      <c r="I19" s="188"/>
    </row>
    <row r="20" spans="1:9" ht="13.5" customHeight="1">
      <c r="A20" s="185">
        <v>13</v>
      </c>
      <c r="B20" s="186" t="s">
        <v>58</v>
      </c>
      <c r="C20" s="186" t="s">
        <v>78</v>
      </c>
      <c r="D20" s="186" t="s">
        <v>70</v>
      </c>
      <c r="E20" s="248" t="s">
        <v>78</v>
      </c>
      <c r="F20" s="194"/>
      <c r="G20" s="193" t="s">
        <v>216</v>
      </c>
      <c r="H20" s="188"/>
      <c r="I20" s="188"/>
    </row>
    <row r="21" spans="1:9" ht="13.5" customHeight="1">
      <c r="A21" s="185">
        <v>14</v>
      </c>
      <c r="B21" s="186" t="s">
        <v>3</v>
      </c>
      <c r="C21" s="186" t="s">
        <v>2</v>
      </c>
      <c r="D21" s="186" t="s">
        <v>3</v>
      </c>
      <c r="E21" s="247"/>
      <c r="F21" s="195" t="s">
        <v>78</v>
      </c>
      <c r="G21" s="192"/>
      <c r="H21" s="188"/>
      <c r="I21" s="188"/>
    </row>
    <row r="22" spans="1:9" ht="13.5" customHeight="1">
      <c r="A22" s="190">
        <v>15</v>
      </c>
      <c r="B22" s="184" t="s">
        <v>3</v>
      </c>
      <c r="C22" s="184" t="s">
        <v>2</v>
      </c>
      <c r="D22" s="184" t="s">
        <v>3</v>
      </c>
      <c r="E22" s="248" t="s">
        <v>167</v>
      </c>
      <c r="F22" s="193" t="s">
        <v>212</v>
      </c>
      <c r="G22" s="188"/>
      <c r="H22" s="188"/>
      <c r="I22" s="188"/>
    </row>
    <row r="23" spans="1:9" ht="13.5" customHeight="1">
      <c r="A23" s="190">
        <v>16</v>
      </c>
      <c r="B23" s="184"/>
      <c r="C23" s="184" t="s">
        <v>167</v>
      </c>
      <c r="D23" s="184" t="s">
        <v>168</v>
      </c>
      <c r="E23" s="249"/>
      <c r="F23" s="188"/>
      <c r="G23" s="188"/>
      <c r="H23" s="188"/>
      <c r="I23" s="188"/>
    </row>
  </sheetData>
  <sheetProtection/>
  <printOptions/>
  <pageMargins left="0.75" right="0.75" top="1" bottom="1" header="0.5" footer="0.5"/>
  <pageSetup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45" customWidth="1"/>
    <col min="2" max="2" width="5.28125" style="145" customWidth="1"/>
    <col min="3" max="3" width="21.421875" style="145" customWidth="1"/>
    <col min="4" max="4" width="16.28125" style="145" customWidth="1"/>
    <col min="5" max="5" width="7.140625" style="145" customWidth="1"/>
    <col min="6" max="6" width="7.00390625" style="145" customWidth="1"/>
    <col min="7" max="7" width="7.7109375" style="145" customWidth="1"/>
    <col min="8" max="8" width="7.00390625" style="145" customWidth="1"/>
    <col min="9" max="9" width="9.140625" style="145" customWidth="1"/>
    <col min="10" max="10" width="8.28125" style="145" customWidth="1"/>
    <col min="11" max="11" width="19.8515625" style="145" bestFit="1" customWidth="1"/>
    <col min="12" max="12" width="4.140625" style="145" customWidth="1"/>
    <col min="13" max="13" width="3.00390625" style="0" bestFit="1" customWidth="1"/>
    <col min="14" max="23" width="4.421875" style="145" customWidth="1"/>
    <col min="24" max="24" width="3.28125" style="145" customWidth="1"/>
    <col min="25" max="25" width="3.8515625" style="145" customWidth="1"/>
    <col min="26" max="27" width="4.57421875" style="145" customWidth="1"/>
    <col min="28" max="28" width="3.8515625" style="145" customWidth="1"/>
    <col min="29" max="16384" width="9.140625" style="145" customWidth="1"/>
  </cols>
  <sheetData>
    <row r="1" ht="13.5" thickBot="1">
      <c r="M1" s="145"/>
    </row>
    <row r="2" spans="1:13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  <c r="M2" s="146"/>
    </row>
    <row r="3" spans="1:13" ht="15" customHeight="1">
      <c r="A3" s="147"/>
      <c r="B3" s="154" t="s">
        <v>25</v>
      </c>
      <c r="C3" s="155"/>
      <c r="D3" s="155"/>
      <c r="E3" s="156"/>
      <c r="F3" s="151"/>
      <c r="G3" s="152"/>
      <c r="H3" s="152"/>
      <c r="I3" s="153"/>
      <c r="M3" s="146"/>
    </row>
    <row r="4" spans="1:15" ht="15" customHeight="1" thickBot="1">
      <c r="A4" s="147"/>
      <c r="B4" s="157" t="s">
        <v>140</v>
      </c>
      <c r="C4" s="158"/>
      <c r="D4" s="158"/>
      <c r="E4" s="159"/>
      <c r="F4" s="151"/>
      <c r="G4" s="152"/>
      <c r="H4" s="152"/>
      <c r="I4" s="153"/>
      <c r="M4" s="146"/>
      <c r="N4" s="146"/>
      <c r="O4" s="146"/>
    </row>
    <row r="5" spans="1:13" ht="15" customHeight="1">
      <c r="A5" s="160"/>
      <c r="B5" s="161"/>
      <c r="C5" s="161"/>
      <c r="D5" s="161"/>
      <c r="E5" s="161"/>
      <c r="F5" s="160"/>
      <c r="G5" s="160"/>
      <c r="H5" s="160"/>
      <c r="I5" s="162"/>
      <c r="J5" s="162"/>
      <c r="M5" s="146"/>
    </row>
    <row r="6" spans="1:13" ht="14.25" customHeight="1" thickBot="1">
      <c r="A6" s="163"/>
      <c r="B6" s="163" t="s">
        <v>0</v>
      </c>
      <c r="C6" s="164" t="str">
        <f>"Pooli "&amp;CHAR(((ROW()+8)/14)+64)</f>
        <v>Pooli A</v>
      </c>
      <c r="D6" s="163" t="s">
        <v>1</v>
      </c>
      <c r="E6" s="163" t="s">
        <v>45</v>
      </c>
      <c r="F6" s="163" t="s">
        <v>46</v>
      </c>
      <c r="G6" s="163" t="s">
        <v>7</v>
      </c>
      <c r="H6" s="163" t="s">
        <v>47</v>
      </c>
      <c r="I6" s="165"/>
      <c r="J6" s="166"/>
      <c r="M6" s="146"/>
    </row>
    <row r="7" spans="1:28" ht="14.25" customHeight="1" thickBot="1">
      <c r="A7" s="164">
        <v>1</v>
      </c>
      <c r="B7" s="167">
        <v>43</v>
      </c>
      <c r="C7" s="168" t="s">
        <v>407</v>
      </c>
      <c r="D7" s="168" t="s">
        <v>129</v>
      </c>
      <c r="E7" s="169" t="str">
        <f>IF(ISBLANK(C7),"",T7&amp;"-"&amp;U7)</f>
        <v>2-1</v>
      </c>
      <c r="F7" s="169" t="str">
        <f>IF(ISBLANK(C7),"",Q7&amp;"-"&amp;R7)</f>
        <v>8-3</v>
      </c>
      <c r="G7" s="169" t="str">
        <f>IF(ISBLANK(C7),"",N7&amp;"-"&amp;O7)</f>
        <v>110-91</v>
      </c>
      <c r="H7" s="164" t="s">
        <v>162</v>
      </c>
      <c r="I7" s="165"/>
      <c r="J7" s="166"/>
      <c r="L7" s="200">
        <v>1</v>
      </c>
      <c r="N7" s="170">
        <f>N13+P13+R13+T13+V13+N15+P15+R15+T15+V15+N17+P17+R17+T17+V17</f>
        <v>110</v>
      </c>
      <c r="O7" s="171">
        <f>O13+Q13+S13+U13+W13+O15+Q15+S15+U15+W15+O17+Q17+S17+U17+W17</f>
        <v>91</v>
      </c>
      <c r="Q7" s="170">
        <f>Y13+Y15+Y17</f>
        <v>8</v>
      </c>
      <c r="R7" s="171">
        <f>Z13+Z15+Z17</f>
        <v>3</v>
      </c>
      <c r="T7" s="170">
        <f>SUM(W7:Y7)</f>
        <v>2</v>
      </c>
      <c r="U7" s="171">
        <f>SUM(Z7:AB7)</f>
        <v>1</v>
      </c>
      <c r="W7" s="172">
        <f>IF(Y13=3,1,"0")</f>
        <v>1</v>
      </c>
      <c r="X7" s="172">
        <f>IF(Y15=3,1,"0")</f>
        <v>1</v>
      </c>
      <c r="Y7" s="172" t="str">
        <f>IF(Y17=3,1,"0")</f>
        <v>0</v>
      </c>
      <c r="Z7" s="172" t="str">
        <f>IF(Z13=3,1,"0")</f>
        <v>0</v>
      </c>
      <c r="AA7" s="172" t="str">
        <f>IF(Z15=3,1,"0")</f>
        <v>0</v>
      </c>
      <c r="AB7" s="172">
        <f>IF(Z17=3,1,"0")</f>
        <v>1</v>
      </c>
    </row>
    <row r="8" spans="1:28" ht="14.25" customHeight="1" thickBot="1">
      <c r="A8" s="164">
        <v>2</v>
      </c>
      <c r="B8" s="167" t="s">
        <v>13</v>
      </c>
      <c r="C8" s="168" t="s">
        <v>408</v>
      </c>
      <c r="D8" s="168" t="s">
        <v>8</v>
      </c>
      <c r="E8" s="169" t="str">
        <f>IF(ISBLANK(C8),"",T8&amp;"-"&amp;U8)</f>
        <v>3-0</v>
      </c>
      <c r="F8" s="169" t="str">
        <f>IF(ISBLANK(C8),"",Q8&amp;"-"&amp;R8)</f>
        <v>9-4</v>
      </c>
      <c r="G8" s="169" t="str">
        <f>IF(ISBLANK(C8),"",N8&amp;"-"&amp;O8)</f>
        <v>139-99</v>
      </c>
      <c r="H8" s="164" t="s">
        <v>160</v>
      </c>
      <c r="I8" s="165"/>
      <c r="J8" s="166"/>
      <c r="L8" s="200">
        <v>12</v>
      </c>
      <c r="N8" s="170">
        <f>N14+P14+R14+T14+V14+N16+P16+R16+T16+V16+O17+Q17+S17+U17+W17</f>
        <v>139</v>
      </c>
      <c r="O8" s="171">
        <f>O14+Q14+S14+U14+W14+O16+Q16+S16+U16+W16+N17+P17+R17+T17+V17</f>
        <v>99</v>
      </c>
      <c r="Q8" s="170">
        <f>Y14+Y16+Z17</f>
        <v>9</v>
      </c>
      <c r="R8" s="171">
        <f>Z14+Z16+Y17</f>
        <v>4</v>
      </c>
      <c r="T8" s="170">
        <f>SUM(W8:Y8)</f>
        <v>3</v>
      </c>
      <c r="U8" s="171">
        <f>SUM(Z8:AB8)</f>
        <v>0</v>
      </c>
      <c r="W8" s="172">
        <f>IF(Y14=3,1,"0")</f>
        <v>1</v>
      </c>
      <c r="X8" s="172">
        <f>IF(Y16=3,1,"0")</f>
        <v>1</v>
      </c>
      <c r="Y8" s="172">
        <f>IF(Z17=3,1,"0")</f>
        <v>1</v>
      </c>
      <c r="Z8" s="172" t="str">
        <f>IF(Z14=3,1,"0")</f>
        <v>0</v>
      </c>
      <c r="AA8" s="172" t="str">
        <f>IF(Z16=3,1,"0")</f>
        <v>0</v>
      </c>
      <c r="AB8" s="172" t="str">
        <f>IF(Y17=3,1,"0")</f>
        <v>0</v>
      </c>
    </row>
    <row r="9" spans="1:28" ht="14.25" customHeight="1" thickBot="1">
      <c r="A9" s="164">
        <v>3</v>
      </c>
      <c r="B9" s="167" t="s">
        <v>13</v>
      </c>
      <c r="C9" s="168" t="s">
        <v>414</v>
      </c>
      <c r="D9" s="168" t="s">
        <v>16</v>
      </c>
      <c r="E9" s="169" t="str">
        <f>IF(ISBLANK(C9),"",T9&amp;"-"&amp;U9)</f>
        <v>1-2</v>
      </c>
      <c r="F9" s="169" t="str">
        <f>IF(ISBLANK(C9),"",Q9&amp;"-"&amp;R9)</f>
        <v>5-6</v>
      </c>
      <c r="G9" s="169" t="str">
        <f>IF(ISBLANK(C9),"",N9&amp;"-"&amp;O9)</f>
        <v>101-100</v>
      </c>
      <c r="H9" s="164" t="s">
        <v>161</v>
      </c>
      <c r="I9" s="165"/>
      <c r="J9" s="166"/>
      <c r="L9" s="200">
        <v>13</v>
      </c>
      <c r="N9" s="170">
        <f>O13+Q13+S13+U13+W13+O16+Q16+S16+U16+W16+N18+P18+R18+T18+V18</f>
        <v>101</v>
      </c>
      <c r="O9" s="171">
        <f>N13+P13+R13+T13+V13+N16+P16+R16+T16+V16+O18+Q18+S18+U18+W18</f>
        <v>100</v>
      </c>
      <c r="Q9" s="170">
        <f>Z13+Z16+Y18</f>
        <v>5</v>
      </c>
      <c r="R9" s="171">
        <f>Y13+Y16+Z18</f>
        <v>6</v>
      </c>
      <c r="T9" s="170">
        <f>SUM(W9:Y9)</f>
        <v>1</v>
      </c>
      <c r="U9" s="171">
        <f>SUM(Z9:AB9)</f>
        <v>2</v>
      </c>
      <c r="W9" s="172" t="str">
        <f>IF(Z13=3,1,"0")</f>
        <v>0</v>
      </c>
      <c r="X9" s="172" t="str">
        <f>IF(Z16=3,1,"0")</f>
        <v>0</v>
      </c>
      <c r="Y9" s="172">
        <f>IF(Y18=3,1,"0")</f>
        <v>1</v>
      </c>
      <c r="Z9" s="172">
        <f>IF(Y13=3,1,"0")</f>
        <v>1</v>
      </c>
      <c r="AA9" s="172">
        <f>IF(Y16=3,1,"0")</f>
        <v>1</v>
      </c>
      <c r="AB9" s="172" t="str">
        <f>IF(Z18=3,1,"0")</f>
        <v>0</v>
      </c>
    </row>
    <row r="10" spans="1:28" ht="14.25" customHeight="1">
      <c r="A10" s="164">
        <v>4</v>
      </c>
      <c r="B10" s="167" t="s">
        <v>17</v>
      </c>
      <c r="C10" s="168" t="s">
        <v>382</v>
      </c>
      <c r="D10" s="168" t="s">
        <v>98</v>
      </c>
      <c r="E10" s="169" t="str">
        <f>IF(ISBLANK(C10),"",T10&amp;"-"&amp;U10)</f>
        <v>0-3</v>
      </c>
      <c r="F10" s="169" t="str">
        <f>IF(ISBLANK(C10),"",Q10&amp;"-"&amp;R10)</f>
        <v>0-9</v>
      </c>
      <c r="G10" s="169" t="str">
        <f>IF(ISBLANK(C10),"",N10&amp;"-"&amp;O10)</f>
        <v>39-99</v>
      </c>
      <c r="H10" s="164" t="s">
        <v>188</v>
      </c>
      <c r="I10" s="166"/>
      <c r="J10" s="166"/>
      <c r="L10" s="200">
        <v>24</v>
      </c>
      <c r="N10" s="170">
        <f>O14+Q14+S14+U14+W14+O15+Q15+S15+U15+W15+O18+Q18+S18+U18+W18</f>
        <v>39</v>
      </c>
      <c r="O10" s="171">
        <f>N14+P14+R14+T14+V14+N15+P15+R15+T15+V15+N18+P18+R18+T18+V18</f>
        <v>99</v>
      </c>
      <c r="Q10" s="170">
        <f>Z14+Z15+Z18</f>
        <v>0</v>
      </c>
      <c r="R10" s="171">
        <f>Y14+Y15+Y18</f>
        <v>9</v>
      </c>
      <c r="T10" s="170">
        <f>SUM(W10:Y10)</f>
        <v>0</v>
      </c>
      <c r="U10" s="171">
        <f>SUM(Z10:AB10)</f>
        <v>3</v>
      </c>
      <c r="W10" s="172" t="str">
        <f>IF(Z14=3,1,"0")</f>
        <v>0</v>
      </c>
      <c r="X10" s="172" t="str">
        <f>IF(Z15=3,1,"0")</f>
        <v>0</v>
      </c>
      <c r="Y10" s="172" t="str">
        <f>IF(Z18=3,1,"0")</f>
        <v>0</v>
      </c>
      <c r="Z10" s="172">
        <f>IF(Y14=3,1,"0")</f>
        <v>1</v>
      </c>
      <c r="AA10" s="172">
        <f>IF(Y15=3,1,"0")</f>
        <v>1</v>
      </c>
      <c r="AB10" s="172">
        <f>IF(Y18=3,1,"0")</f>
        <v>1</v>
      </c>
    </row>
    <row r="11" spans="1:23" ht="15" customHeight="1">
      <c r="A11" s="173"/>
      <c r="B11" s="173"/>
      <c r="C11" s="174"/>
      <c r="D11" s="174"/>
      <c r="E11" s="174"/>
      <c r="F11" s="174"/>
      <c r="G11" s="174"/>
      <c r="H11" s="174"/>
      <c r="I11" s="175"/>
      <c r="J11" s="175"/>
      <c r="U11" s="54"/>
      <c r="V11" s="54"/>
      <c r="W11" s="54"/>
    </row>
    <row r="12" spans="1:16" ht="14.25" customHeight="1" thickBot="1">
      <c r="A12" s="166"/>
      <c r="B12" s="163"/>
      <c r="C12" s="254"/>
      <c r="D12" s="253"/>
      <c r="E12" s="163" t="s">
        <v>48</v>
      </c>
      <c r="F12" s="163" t="s">
        <v>49</v>
      </c>
      <c r="G12" s="163" t="s">
        <v>50</v>
      </c>
      <c r="H12" s="163" t="s">
        <v>51</v>
      </c>
      <c r="I12" s="163" t="s">
        <v>52</v>
      </c>
      <c r="J12" s="163" t="s">
        <v>53</v>
      </c>
      <c r="K12" s="163" t="s">
        <v>54</v>
      </c>
      <c r="L12" s="166"/>
      <c r="N12" s="54" t="s">
        <v>55</v>
      </c>
      <c r="O12" s="54"/>
      <c r="P12" s="54"/>
    </row>
    <row r="13" spans="1:26" ht="14.25" customHeight="1" thickBot="1">
      <c r="A13" s="166"/>
      <c r="B13" s="163" t="s">
        <v>4</v>
      </c>
      <c r="C13" s="252" t="str">
        <f>IF(C7="","",IF(C9="","",C7&amp;"-"&amp;C9))</f>
        <v>Markkanen Janne-Penttilä Tomi</v>
      </c>
      <c r="D13" s="253"/>
      <c r="E13" s="176">
        <v>9</v>
      </c>
      <c r="F13" s="177">
        <v>9</v>
      </c>
      <c r="G13" s="176">
        <v>9</v>
      </c>
      <c r="H13" s="176"/>
      <c r="I13" s="176"/>
      <c r="J13" s="169" t="str">
        <f aca="true" t="shared" si="0" ref="J13:J18">IF(Y13="0",IF(Z13="0","",Y13&amp;"-"&amp;Z13),Y13&amp;"-"&amp;Z13)</f>
        <v>3-0</v>
      </c>
      <c r="K13" s="164" t="str">
        <f>IF(C13="","",IF(C10="",C8,C10))</f>
        <v>Adamov Alexey</v>
      </c>
      <c r="L13" s="178"/>
      <c r="N13" s="170">
        <f aca="true" t="shared" si="1" ref="N13:N18">IF(E13="",0,IF(LEFT(E13,1)="-",ABS(E13),(IF(E13&gt;9,E13+2,11))))</f>
        <v>11</v>
      </c>
      <c r="O13" s="171">
        <f aca="true" t="shared" si="2" ref="O13:O18">IF(E13="",0,IF(LEFT(E13,1)="-",(IF(ABS(E13)&gt;9,(ABS(E13)+2),11)),E13))</f>
        <v>9</v>
      </c>
      <c r="P13" s="170">
        <f aca="true" t="shared" si="3" ref="P13:P18">IF(F13="",0,IF(LEFT(F13,1)="-",ABS(F13),(IF(F13&gt;9,F13+2,11))))</f>
        <v>11</v>
      </c>
      <c r="Q13" s="171">
        <f aca="true" t="shared" si="4" ref="Q13:Q18">IF(F13="",0,IF(LEFT(F13,1)="-",(IF(ABS(F13)&gt;9,(ABS(F13)+2),11)),F13))</f>
        <v>9</v>
      </c>
      <c r="R13" s="170">
        <f aca="true" t="shared" si="5" ref="R13:R18">IF(G13="",0,IF(LEFT(G13,1)="-",ABS(G13),(IF(G13&gt;9,G13+2,11))))</f>
        <v>11</v>
      </c>
      <c r="S13" s="171">
        <f aca="true" t="shared" si="6" ref="S13:S18">IF(G13="",0,IF(LEFT(G13,1)="-",(IF(ABS(G13)&gt;9,(ABS(G13)+2),11)),G13))</f>
        <v>9</v>
      </c>
      <c r="T13" s="170">
        <f aca="true" t="shared" si="7" ref="T13:T18">IF(H13="",0,IF(LEFT(H13,1)="-",ABS(H13),(IF(H13&gt;9,H13+2,11))))</f>
        <v>0</v>
      </c>
      <c r="U13" s="171">
        <f aca="true" t="shared" si="8" ref="U13:U18">IF(H13="",0,IF(LEFT(H13,1)="-",(IF(ABS(H13)&gt;9,(ABS(H13)+2),11)),H13))</f>
        <v>0</v>
      </c>
      <c r="V13" s="170">
        <f aca="true" t="shared" si="9" ref="V13:V18">IF(I13="",0,IF(LEFT(I13,1)="-",ABS(I13),(IF(I13&gt;9,I13+2,11))))</f>
        <v>0</v>
      </c>
      <c r="W13" s="171">
        <f aca="true" t="shared" si="10" ref="W13:W18">IF(I13="",0,IF(LEFT(I13,1)="-",(IF(ABS(I13)&gt;9,(ABS(I13)+2),11)),I13))</f>
        <v>0</v>
      </c>
      <c r="Y13" s="172">
        <f aca="true" t="shared" si="11" ref="Y13:Y18">IF(ISBLANK(E13),"0",COUNTIF(E13:I13,"&gt;=0"))</f>
        <v>3</v>
      </c>
      <c r="Z13" s="179">
        <f aca="true" t="shared" si="12" ref="Z13:Z18">IF(ISBLANK(E13),"0",(IF(LEFT(E13,1)="-",1,0)+IF(LEFT(F13,1)="-",1,0)+IF(LEFT(G13,1)="-",1,0)+IF(LEFT(H13,1)="-",1,0)+IF(LEFT(I13,1)="-",1,0)))</f>
        <v>0</v>
      </c>
    </row>
    <row r="14" spans="1:26" ht="14.25" customHeight="1" thickBot="1">
      <c r="A14" s="166"/>
      <c r="B14" s="163" t="s">
        <v>12</v>
      </c>
      <c r="C14" s="252" t="str">
        <f>IF(C8="","",IF(C10="","",C8&amp;"-"&amp;C10))</f>
        <v>Manni Jouko-Adamov Alexey</v>
      </c>
      <c r="D14" s="253"/>
      <c r="E14" s="176">
        <v>5</v>
      </c>
      <c r="F14" s="177">
        <v>5</v>
      </c>
      <c r="G14" s="176">
        <v>4</v>
      </c>
      <c r="H14" s="176"/>
      <c r="I14" s="176"/>
      <c r="J14" s="169" t="str">
        <f t="shared" si="0"/>
        <v>3-0</v>
      </c>
      <c r="K14" s="164" t="str">
        <f>IF(C14="","",IF(C9="",C7,C9))</f>
        <v>Penttilä Tomi</v>
      </c>
      <c r="L14" s="178"/>
      <c r="N14" s="170">
        <f t="shared" si="1"/>
        <v>11</v>
      </c>
      <c r="O14" s="171">
        <f t="shared" si="2"/>
        <v>5</v>
      </c>
      <c r="P14" s="170">
        <f t="shared" si="3"/>
        <v>11</v>
      </c>
      <c r="Q14" s="171">
        <f t="shared" si="4"/>
        <v>5</v>
      </c>
      <c r="R14" s="170">
        <f t="shared" si="5"/>
        <v>11</v>
      </c>
      <c r="S14" s="171">
        <f t="shared" si="6"/>
        <v>4</v>
      </c>
      <c r="T14" s="170">
        <f t="shared" si="7"/>
        <v>0</v>
      </c>
      <c r="U14" s="171">
        <f t="shared" si="8"/>
        <v>0</v>
      </c>
      <c r="V14" s="170">
        <f t="shared" si="9"/>
        <v>0</v>
      </c>
      <c r="W14" s="171">
        <f t="shared" si="10"/>
        <v>0</v>
      </c>
      <c r="Y14" s="172">
        <f t="shared" si="11"/>
        <v>3</v>
      </c>
      <c r="Z14" s="179">
        <f t="shared" si="12"/>
        <v>0</v>
      </c>
    </row>
    <row r="15" spans="1:26" ht="14.25" customHeight="1" thickBot="1">
      <c r="A15" s="166"/>
      <c r="B15" s="163" t="s">
        <v>11</v>
      </c>
      <c r="C15" s="252" t="str">
        <f>IF(C7="","",IF(C10="","",C7&amp;"-"&amp;C10))</f>
        <v>Markkanen Janne-Adamov Alexey</v>
      </c>
      <c r="D15" s="253"/>
      <c r="E15" s="176">
        <v>2</v>
      </c>
      <c r="F15" s="177">
        <v>8</v>
      </c>
      <c r="G15" s="176">
        <v>0</v>
      </c>
      <c r="H15" s="176"/>
      <c r="I15" s="180"/>
      <c r="J15" s="169" t="str">
        <f t="shared" si="0"/>
        <v>3-0</v>
      </c>
      <c r="K15" s="164" t="str">
        <f>IF(C15="","",IF(C8="",C9,C8))</f>
        <v>Manni Jouko</v>
      </c>
      <c r="L15" s="178"/>
      <c r="N15" s="170">
        <f t="shared" si="1"/>
        <v>11</v>
      </c>
      <c r="O15" s="171">
        <f t="shared" si="2"/>
        <v>2</v>
      </c>
      <c r="P15" s="170">
        <f t="shared" si="3"/>
        <v>11</v>
      </c>
      <c r="Q15" s="171">
        <f t="shared" si="4"/>
        <v>8</v>
      </c>
      <c r="R15" s="170">
        <f t="shared" si="5"/>
        <v>11</v>
      </c>
      <c r="S15" s="171">
        <f t="shared" si="6"/>
        <v>0</v>
      </c>
      <c r="T15" s="170">
        <f t="shared" si="7"/>
        <v>0</v>
      </c>
      <c r="U15" s="171">
        <f t="shared" si="8"/>
        <v>0</v>
      </c>
      <c r="V15" s="170">
        <f t="shared" si="9"/>
        <v>0</v>
      </c>
      <c r="W15" s="171">
        <f t="shared" si="10"/>
        <v>0</v>
      </c>
      <c r="Y15" s="172">
        <f t="shared" si="11"/>
        <v>3</v>
      </c>
      <c r="Z15" s="179">
        <f t="shared" si="12"/>
        <v>0</v>
      </c>
    </row>
    <row r="16" spans="1:26" ht="14.25" customHeight="1" thickBot="1">
      <c r="A16" s="166"/>
      <c r="B16" s="163" t="s">
        <v>5</v>
      </c>
      <c r="C16" s="252" t="str">
        <f>IF(C8="","",IF(C9="","",C8&amp;"-"&amp;C9))</f>
        <v>Manni Jouko-Penttilä Tomi</v>
      </c>
      <c r="D16" s="253"/>
      <c r="E16" s="176">
        <v>9</v>
      </c>
      <c r="F16" s="177">
        <v>5</v>
      </c>
      <c r="G16" s="176">
        <v>-10</v>
      </c>
      <c r="H16" s="176">
        <v>-9</v>
      </c>
      <c r="I16" s="180">
        <v>4</v>
      </c>
      <c r="J16" s="169" t="str">
        <f t="shared" si="0"/>
        <v>3-2</v>
      </c>
      <c r="K16" s="164" t="str">
        <f>IF(C16="","",IF(C10="",C7,C10))</f>
        <v>Adamov Alexey</v>
      </c>
      <c r="L16" s="178"/>
      <c r="N16" s="170">
        <f t="shared" si="1"/>
        <v>11</v>
      </c>
      <c r="O16" s="171">
        <f t="shared" si="2"/>
        <v>9</v>
      </c>
      <c r="P16" s="170">
        <f t="shared" si="3"/>
        <v>11</v>
      </c>
      <c r="Q16" s="171">
        <f t="shared" si="4"/>
        <v>5</v>
      </c>
      <c r="R16" s="170">
        <f t="shared" si="5"/>
        <v>10</v>
      </c>
      <c r="S16" s="171">
        <f t="shared" si="6"/>
        <v>12</v>
      </c>
      <c r="T16" s="170">
        <f t="shared" si="7"/>
        <v>9</v>
      </c>
      <c r="U16" s="171">
        <f t="shared" si="8"/>
        <v>11</v>
      </c>
      <c r="V16" s="170">
        <f t="shared" si="9"/>
        <v>11</v>
      </c>
      <c r="W16" s="171">
        <f t="shared" si="10"/>
        <v>4</v>
      </c>
      <c r="Y16" s="172">
        <f t="shared" si="11"/>
        <v>3</v>
      </c>
      <c r="Z16" s="179">
        <f t="shared" si="12"/>
        <v>2</v>
      </c>
    </row>
    <row r="17" spans="1:26" ht="14.25" customHeight="1" thickBot="1">
      <c r="A17" s="166"/>
      <c r="B17" s="163" t="s">
        <v>6</v>
      </c>
      <c r="C17" s="252" t="str">
        <f>IF(C7="","",IF(C8="","",C7&amp;"-"&amp;C8))</f>
        <v>Markkanen Janne-Manni Jouko</v>
      </c>
      <c r="D17" s="253"/>
      <c r="E17" s="176">
        <v>12</v>
      </c>
      <c r="F17" s="177">
        <v>9</v>
      </c>
      <c r="G17" s="176">
        <v>-7</v>
      </c>
      <c r="H17" s="176">
        <v>-5</v>
      </c>
      <c r="I17" s="180">
        <v>-7</v>
      </c>
      <c r="J17" s="169" t="str">
        <f t="shared" si="0"/>
        <v>2-3</v>
      </c>
      <c r="K17" s="164" t="str">
        <f>IF(C17="","",IF(C9="",C10,C9))</f>
        <v>Penttilä Tomi</v>
      </c>
      <c r="L17" s="178"/>
      <c r="N17" s="170">
        <f t="shared" si="1"/>
        <v>14</v>
      </c>
      <c r="O17" s="171">
        <f t="shared" si="2"/>
        <v>12</v>
      </c>
      <c r="P17" s="170">
        <f t="shared" si="3"/>
        <v>11</v>
      </c>
      <c r="Q17" s="171">
        <f t="shared" si="4"/>
        <v>9</v>
      </c>
      <c r="R17" s="170">
        <f t="shared" si="5"/>
        <v>7</v>
      </c>
      <c r="S17" s="171">
        <f t="shared" si="6"/>
        <v>11</v>
      </c>
      <c r="T17" s="170">
        <f t="shared" si="7"/>
        <v>5</v>
      </c>
      <c r="U17" s="171">
        <f t="shared" si="8"/>
        <v>11</v>
      </c>
      <c r="V17" s="170">
        <f t="shared" si="9"/>
        <v>7</v>
      </c>
      <c r="W17" s="171">
        <f t="shared" si="10"/>
        <v>11</v>
      </c>
      <c r="Y17" s="172">
        <f t="shared" si="11"/>
        <v>2</v>
      </c>
      <c r="Z17" s="179">
        <f t="shared" si="12"/>
        <v>3</v>
      </c>
    </row>
    <row r="18" spans="1:26" ht="14.25" customHeight="1">
      <c r="A18" s="166"/>
      <c r="B18" s="163" t="s">
        <v>56</v>
      </c>
      <c r="C18" s="252" t="str">
        <f>IF(C9="","",IF(C10="","",C9&amp;"-"&amp;C10))</f>
        <v>Penttilä Tomi-Adamov Alexey</v>
      </c>
      <c r="D18" s="253"/>
      <c r="E18" s="176">
        <v>2</v>
      </c>
      <c r="F18" s="177">
        <v>9</v>
      </c>
      <c r="G18" s="176">
        <v>4</v>
      </c>
      <c r="H18" s="176"/>
      <c r="I18" s="176"/>
      <c r="J18" s="169" t="str">
        <f t="shared" si="0"/>
        <v>3-0</v>
      </c>
      <c r="K18" s="164" t="str">
        <f>IF(C18="","",IF(C7="",C8,C7))</f>
        <v>Markkanen Janne</v>
      </c>
      <c r="L18" s="178"/>
      <c r="N18" s="170">
        <f t="shared" si="1"/>
        <v>11</v>
      </c>
      <c r="O18" s="171">
        <f t="shared" si="2"/>
        <v>2</v>
      </c>
      <c r="P18" s="170">
        <f t="shared" si="3"/>
        <v>11</v>
      </c>
      <c r="Q18" s="171">
        <f t="shared" si="4"/>
        <v>9</v>
      </c>
      <c r="R18" s="170">
        <f t="shared" si="5"/>
        <v>11</v>
      </c>
      <c r="S18" s="171">
        <f t="shared" si="6"/>
        <v>4</v>
      </c>
      <c r="T18" s="170">
        <f t="shared" si="7"/>
        <v>0</v>
      </c>
      <c r="U18" s="171">
        <f t="shared" si="8"/>
        <v>0</v>
      </c>
      <c r="V18" s="170">
        <f t="shared" si="9"/>
        <v>0</v>
      </c>
      <c r="W18" s="171">
        <f t="shared" si="10"/>
        <v>0</v>
      </c>
      <c r="Y18" s="172">
        <f t="shared" si="11"/>
        <v>3</v>
      </c>
      <c r="Z18" s="179">
        <f t="shared" si="12"/>
        <v>0</v>
      </c>
    </row>
    <row r="20" spans="1:13" ht="14.25" customHeight="1" thickBot="1">
      <c r="A20" s="163"/>
      <c r="B20" s="163" t="s">
        <v>0</v>
      </c>
      <c r="C20" s="164" t="str">
        <f>"Pooli "&amp;CHAR(((ROW()+8)/14)+64)</f>
        <v>Pooli B</v>
      </c>
      <c r="D20" s="163" t="s">
        <v>1</v>
      </c>
      <c r="E20" s="163" t="s">
        <v>45</v>
      </c>
      <c r="F20" s="163" t="s">
        <v>46</v>
      </c>
      <c r="G20" s="163" t="s">
        <v>7</v>
      </c>
      <c r="H20" s="163" t="s">
        <v>47</v>
      </c>
      <c r="I20" s="165"/>
      <c r="J20" s="166"/>
      <c r="M20" s="146"/>
    </row>
    <row r="21" spans="1:28" ht="14.25" customHeight="1" thickBot="1">
      <c r="A21" s="164">
        <v>1</v>
      </c>
      <c r="B21" s="167">
        <v>54</v>
      </c>
      <c r="C21" s="168" t="s">
        <v>444</v>
      </c>
      <c r="D21" s="168" t="s">
        <v>8</v>
      </c>
      <c r="E21" s="169" t="str">
        <f>IF(ISBLANK(C21),"",T21&amp;"-"&amp;U21)</f>
        <v>3-0</v>
      </c>
      <c r="F21" s="169" t="str">
        <f>IF(ISBLANK(C21),"",Q21&amp;"-"&amp;R21)</f>
        <v>9-2</v>
      </c>
      <c r="G21" s="169" t="str">
        <f>IF(ISBLANK(C21),"",N21&amp;"-"&amp;O21)</f>
        <v>118-87</v>
      </c>
      <c r="H21" s="164" t="s">
        <v>160</v>
      </c>
      <c r="I21" s="165"/>
      <c r="J21" s="166"/>
      <c r="L21" s="200">
        <v>2</v>
      </c>
      <c r="N21" s="170">
        <f>N27+P27+R27+T27+V27+N29+P29+R29+T29+V29+N31+P31+R31+T31+V31</f>
        <v>118</v>
      </c>
      <c r="O21" s="171">
        <f>O27+Q27+S27+U27+W27+O29+Q29+S29+U29+W29+O31+Q31+S31+U31+W31</f>
        <v>87</v>
      </c>
      <c r="Q21" s="170">
        <f>Y27+Y29+Y31</f>
        <v>9</v>
      </c>
      <c r="R21" s="171">
        <f>Z27+Z29+Z31</f>
        <v>2</v>
      </c>
      <c r="T21" s="170">
        <f>SUM(W21:Y21)</f>
        <v>3</v>
      </c>
      <c r="U21" s="171">
        <f>SUM(Z21:AB21)</f>
        <v>0</v>
      </c>
      <c r="W21" s="172">
        <f>IF(Y27=3,1,"0")</f>
        <v>1</v>
      </c>
      <c r="X21" s="172">
        <f>IF(Y29=3,1,"0")</f>
        <v>1</v>
      </c>
      <c r="Y21" s="172">
        <f>IF(Y31=3,1,"0")</f>
        <v>1</v>
      </c>
      <c r="Z21" s="172" t="str">
        <f>IF(Z27=3,1,"0")</f>
        <v>0</v>
      </c>
      <c r="AA21" s="172" t="str">
        <f>IF(Z29=3,1,"0")</f>
        <v>0</v>
      </c>
      <c r="AB21" s="172" t="str">
        <f>IF(Z31=3,1,"0")</f>
        <v>0</v>
      </c>
    </row>
    <row r="22" spans="1:28" ht="14.25" customHeight="1" thickBot="1">
      <c r="A22" s="164">
        <v>2</v>
      </c>
      <c r="B22" s="167" t="s">
        <v>13</v>
      </c>
      <c r="C22" s="168" t="s">
        <v>413</v>
      </c>
      <c r="D22" s="168" t="s">
        <v>32</v>
      </c>
      <c r="E22" s="169" t="str">
        <f>IF(ISBLANK(C22),"",T22&amp;"-"&amp;U22)</f>
        <v>2-1</v>
      </c>
      <c r="F22" s="169" t="str">
        <f>IF(ISBLANK(C22),"",Q22&amp;"-"&amp;R22)</f>
        <v>7-5</v>
      </c>
      <c r="G22" s="169" t="str">
        <f>IF(ISBLANK(C22),"",N22&amp;"-"&amp;O22)</f>
        <v>123-117</v>
      </c>
      <c r="H22" s="164" t="s">
        <v>162</v>
      </c>
      <c r="I22" s="165"/>
      <c r="J22" s="166"/>
      <c r="L22" s="200">
        <v>11</v>
      </c>
      <c r="N22" s="170">
        <f>N28+P28+R28+T28+V28+N30+P30+R30+T30+V30+O31+Q31+S31+U31+W31</f>
        <v>123</v>
      </c>
      <c r="O22" s="171">
        <f>O28+Q28+S28+U28+W28+O30+Q30+S30+U30+W30+N31+P31+R31+T31+V31</f>
        <v>117</v>
      </c>
      <c r="Q22" s="170">
        <f>Y28+Y30+Z31</f>
        <v>7</v>
      </c>
      <c r="R22" s="171">
        <f>Z28+Z30+Y31</f>
        <v>5</v>
      </c>
      <c r="T22" s="170">
        <f>SUM(W22:Y22)</f>
        <v>2</v>
      </c>
      <c r="U22" s="171">
        <f>SUM(Z22:AB22)</f>
        <v>1</v>
      </c>
      <c r="W22" s="172">
        <f>IF(Y28=3,1,"0")</f>
        <v>1</v>
      </c>
      <c r="X22" s="172">
        <f>IF(Y30=3,1,"0")</f>
        <v>1</v>
      </c>
      <c r="Y22" s="172" t="str">
        <f>IF(Z31=3,1,"0")</f>
        <v>0</v>
      </c>
      <c r="Z22" s="172" t="str">
        <f>IF(Z28=3,1,"0")</f>
        <v>0</v>
      </c>
      <c r="AA22" s="172" t="str">
        <f>IF(Z30=3,1,"0")</f>
        <v>0</v>
      </c>
      <c r="AB22" s="172">
        <f>IF(Y31=3,1,"0")</f>
        <v>1</v>
      </c>
    </row>
    <row r="23" spans="1:28" ht="14.25" customHeight="1" thickBot="1">
      <c r="A23" s="164">
        <v>3</v>
      </c>
      <c r="B23" s="167" t="s">
        <v>10</v>
      </c>
      <c r="C23" s="168" t="s">
        <v>388</v>
      </c>
      <c r="D23" s="168" t="s">
        <v>14</v>
      </c>
      <c r="E23" s="169" t="str">
        <f>IF(ISBLANK(C23),"",T23&amp;"-"&amp;U23)</f>
        <v>1-2</v>
      </c>
      <c r="F23" s="169" t="str">
        <f>IF(ISBLANK(C23),"",Q23&amp;"-"&amp;R23)</f>
        <v>4-7</v>
      </c>
      <c r="G23" s="169" t="str">
        <f>IF(ISBLANK(C23),"",N23&amp;"-"&amp;O23)</f>
        <v>103-119</v>
      </c>
      <c r="H23" s="164" t="s">
        <v>161</v>
      </c>
      <c r="I23" s="165"/>
      <c r="J23" s="166"/>
      <c r="L23" s="200">
        <v>14</v>
      </c>
      <c r="N23" s="170">
        <f>O27+Q27+S27+U27+W27+O30+Q30+S30+U30+W30+N32+P32+R32+T32+V32</f>
        <v>103</v>
      </c>
      <c r="O23" s="171">
        <f>N27+P27+R27+T27+V27+N30+P30+R30+T30+V30+O32+Q32+S32+U32+W32</f>
        <v>119</v>
      </c>
      <c r="Q23" s="170">
        <f>Z27+Z30+Y32</f>
        <v>4</v>
      </c>
      <c r="R23" s="171">
        <f>Y27+Y30+Z32</f>
        <v>7</v>
      </c>
      <c r="T23" s="170">
        <f>SUM(W23:Y23)</f>
        <v>1</v>
      </c>
      <c r="U23" s="171">
        <f>SUM(Z23:AB23)</f>
        <v>2</v>
      </c>
      <c r="W23" s="172" t="str">
        <f>IF(Z27=3,1,"0")</f>
        <v>0</v>
      </c>
      <c r="X23" s="172" t="str">
        <f>IF(Z30=3,1,"0")</f>
        <v>0</v>
      </c>
      <c r="Y23" s="172">
        <f>IF(Y32=3,1,"0")</f>
        <v>1</v>
      </c>
      <c r="Z23" s="172">
        <f>IF(Y27=3,1,"0")</f>
        <v>1</v>
      </c>
      <c r="AA23" s="172">
        <f>IF(Y30=3,1,"0")</f>
        <v>1</v>
      </c>
      <c r="AB23" s="172" t="str">
        <f>IF(Z32=3,1,"0")</f>
        <v>0</v>
      </c>
    </row>
    <row r="24" spans="1:28" ht="14.25" customHeight="1">
      <c r="A24" s="164">
        <v>4</v>
      </c>
      <c r="B24" s="167" t="s">
        <v>10</v>
      </c>
      <c r="C24" s="168" t="s">
        <v>445</v>
      </c>
      <c r="D24" s="168" t="s">
        <v>98</v>
      </c>
      <c r="E24" s="169" t="str">
        <f>IF(ISBLANK(C24),"",T24&amp;"-"&amp;U24)</f>
        <v>0-3</v>
      </c>
      <c r="F24" s="169" t="str">
        <f>IF(ISBLANK(C24),"",Q24&amp;"-"&amp;R24)</f>
        <v>3-9</v>
      </c>
      <c r="G24" s="169" t="str">
        <f>IF(ISBLANK(C24),"",N24&amp;"-"&amp;O24)</f>
        <v>110-131</v>
      </c>
      <c r="H24" s="164" t="s">
        <v>188</v>
      </c>
      <c r="I24" s="166"/>
      <c r="J24" s="166"/>
      <c r="L24" s="200">
        <v>23</v>
      </c>
      <c r="N24" s="170">
        <f>O28+Q28+S28+U28+W28+O29+Q29+S29+U29+W29+O32+Q32+S32+U32+W32</f>
        <v>110</v>
      </c>
      <c r="O24" s="171">
        <f>N28+P28+R28+T28+V28+N29+P29+R29+T29+V29+N32+P32+R32+T32+V32</f>
        <v>131</v>
      </c>
      <c r="Q24" s="170">
        <f>Z28+Z29+Z32</f>
        <v>3</v>
      </c>
      <c r="R24" s="171">
        <f>Y28+Y29+Y32</f>
        <v>9</v>
      </c>
      <c r="T24" s="170">
        <f>SUM(W24:Y24)</f>
        <v>0</v>
      </c>
      <c r="U24" s="171">
        <f>SUM(Z24:AB24)</f>
        <v>3</v>
      </c>
      <c r="W24" s="172" t="str">
        <f>IF(Z28=3,1,"0")</f>
        <v>0</v>
      </c>
      <c r="X24" s="172" t="str">
        <f>IF(Z29=3,1,"0")</f>
        <v>0</v>
      </c>
      <c r="Y24" s="172" t="str">
        <f>IF(Z32=3,1,"0")</f>
        <v>0</v>
      </c>
      <c r="Z24" s="172">
        <f>IF(Y28=3,1,"0")</f>
        <v>1</v>
      </c>
      <c r="AA24" s="172">
        <f>IF(Y29=3,1,"0")</f>
        <v>1</v>
      </c>
      <c r="AB24" s="172">
        <f>IF(Y32=3,1,"0")</f>
        <v>1</v>
      </c>
    </row>
    <row r="25" spans="1:23" ht="15" customHeight="1">
      <c r="A25" s="173"/>
      <c r="B25" s="173"/>
      <c r="C25" s="174"/>
      <c r="D25" s="174"/>
      <c r="E25" s="174"/>
      <c r="F25" s="174"/>
      <c r="G25" s="174"/>
      <c r="H25" s="174"/>
      <c r="I25" s="175"/>
      <c r="J25" s="175"/>
      <c r="U25" s="54"/>
      <c r="V25" s="54"/>
      <c r="W25" s="54"/>
    </row>
    <row r="26" spans="1:16" ht="14.25" customHeight="1" thickBot="1">
      <c r="A26" s="166"/>
      <c r="B26" s="163"/>
      <c r="C26" s="254"/>
      <c r="D26" s="253"/>
      <c r="E26" s="163" t="s">
        <v>48</v>
      </c>
      <c r="F26" s="163" t="s">
        <v>49</v>
      </c>
      <c r="G26" s="163" t="s">
        <v>50</v>
      </c>
      <c r="H26" s="163" t="s">
        <v>51</v>
      </c>
      <c r="I26" s="163" t="s">
        <v>52</v>
      </c>
      <c r="J26" s="163" t="s">
        <v>53</v>
      </c>
      <c r="K26" s="163" t="s">
        <v>54</v>
      </c>
      <c r="L26" s="166"/>
      <c r="N26" s="54" t="s">
        <v>55</v>
      </c>
      <c r="O26" s="54"/>
      <c r="P26" s="54"/>
    </row>
    <row r="27" spans="1:26" ht="14.25" customHeight="1" thickBot="1">
      <c r="A27" s="166"/>
      <c r="B27" s="163" t="s">
        <v>4</v>
      </c>
      <c r="C27" s="252" t="str">
        <f>IF(C21="","",IF(C23="","",C21&amp;"-"&amp;C23))</f>
        <v>Nyyssönen Matti-Anttila Jani</v>
      </c>
      <c r="D27" s="253"/>
      <c r="E27" s="176">
        <v>6</v>
      </c>
      <c r="F27" s="177">
        <v>3</v>
      </c>
      <c r="G27" s="176">
        <v>10</v>
      </c>
      <c r="H27" s="176"/>
      <c r="I27" s="176"/>
      <c r="J27" s="169" t="str">
        <f aca="true" t="shared" si="13" ref="J27:J32">IF(Y27="0",IF(Z27="0","",Y27&amp;"-"&amp;Z27),Y27&amp;"-"&amp;Z27)</f>
        <v>3-0</v>
      </c>
      <c r="K27" s="164" t="str">
        <f>IF(C27="","",IF(C24="",C22,C24))</f>
        <v>Abramov Viatcheslav </v>
      </c>
      <c r="L27" s="178"/>
      <c r="N27" s="170">
        <f aca="true" t="shared" si="14" ref="N27:N32">IF(E27="",0,IF(LEFT(E27,1)="-",ABS(E27),(IF(E27&gt;9,E27+2,11))))</f>
        <v>11</v>
      </c>
      <c r="O27" s="171">
        <f aca="true" t="shared" si="15" ref="O27:O32">IF(E27="",0,IF(LEFT(E27,1)="-",(IF(ABS(E27)&gt;9,(ABS(E27)+2),11)),E27))</f>
        <v>6</v>
      </c>
      <c r="P27" s="170">
        <f aca="true" t="shared" si="16" ref="P27:P32">IF(F27="",0,IF(LEFT(F27,1)="-",ABS(F27),(IF(F27&gt;9,F27+2,11))))</f>
        <v>11</v>
      </c>
      <c r="Q27" s="171">
        <f aca="true" t="shared" si="17" ref="Q27:Q32">IF(F27="",0,IF(LEFT(F27,1)="-",(IF(ABS(F27)&gt;9,(ABS(F27)+2),11)),F27))</f>
        <v>3</v>
      </c>
      <c r="R27" s="170">
        <f aca="true" t="shared" si="18" ref="R27:R32">IF(G27="",0,IF(LEFT(G27,1)="-",ABS(G27),(IF(G27&gt;9,G27+2,11))))</f>
        <v>12</v>
      </c>
      <c r="S27" s="171">
        <f aca="true" t="shared" si="19" ref="S27:S32">IF(G27="",0,IF(LEFT(G27,1)="-",(IF(ABS(G27)&gt;9,(ABS(G27)+2),11)),G27))</f>
        <v>10</v>
      </c>
      <c r="T27" s="170">
        <f aca="true" t="shared" si="20" ref="T27:T32">IF(H27="",0,IF(LEFT(H27,1)="-",ABS(H27),(IF(H27&gt;9,H27+2,11))))</f>
        <v>0</v>
      </c>
      <c r="U27" s="171">
        <f aca="true" t="shared" si="21" ref="U27:U32">IF(H27="",0,IF(LEFT(H27,1)="-",(IF(ABS(H27)&gt;9,(ABS(H27)+2),11)),H27))</f>
        <v>0</v>
      </c>
      <c r="V27" s="170">
        <f aca="true" t="shared" si="22" ref="V27:V32">IF(I27="",0,IF(LEFT(I27,1)="-",ABS(I27),(IF(I27&gt;9,I27+2,11))))</f>
        <v>0</v>
      </c>
      <c r="W27" s="171">
        <f aca="true" t="shared" si="23" ref="W27:W32">IF(I27="",0,IF(LEFT(I27,1)="-",(IF(ABS(I27)&gt;9,(ABS(I27)+2),11)),I27))</f>
        <v>0</v>
      </c>
      <c r="Y27" s="172">
        <f aca="true" t="shared" si="24" ref="Y27:Y32">IF(ISBLANK(E27),"0",COUNTIF(E27:I27,"&gt;=0"))</f>
        <v>3</v>
      </c>
      <c r="Z27" s="179">
        <f aca="true" t="shared" si="25" ref="Z27:Z32">IF(ISBLANK(E27),"0",(IF(LEFT(E27,1)="-",1,0)+IF(LEFT(F27,1)="-",1,0)+IF(LEFT(G27,1)="-",1,0)+IF(LEFT(H27,1)="-",1,0)+IF(LEFT(I27,1)="-",1,0)))</f>
        <v>0</v>
      </c>
    </row>
    <row r="28" spans="1:26" ht="14.25" customHeight="1" thickBot="1">
      <c r="A28" s="166"/>
      <c r="B28" s="163" t="s">
        <v>12</v>
      </c>
      <c r="C28" s="252" t="str">
        <f>IF(C22="","",IF(C24="","",C22&amp;"-"&amp;C24))</f>
        <v>Liukkonen Harri-Abramov Viatcheslav </v>
      </c>
      <c r="D28" s="253"/>
      <c r="E28" s="176">
        <v>11</v>
      </c>
      <c r="F28" s="177">
        <v>8</v>
      </c>
      <c r="G28" s="176">
        <v>-7</v>
      </c>
      <c r="H28" s="176">
        <v>8</v>
      </c>
      <c r="I28" s="176"/>
      <c r="J28" s="169" t="str">
        <f t="shared" si="13"/>
        <v>3-1</v>
      </c>
      <c r="K28" s="164" t="str">
        <f>IF(C28="","",IF(C23="",C21,C23))</f>
        <v>Anttila Jani</v>
      </c>
      <c r="L28" s="178"/>
      <c r="N28" s="170">
        <f t="shared" si="14"/>
        <v>13</v>
      </c>
      <c r="O28" s="171">
        <f t="shared" si="15"/>
        <v>11</v>
      </c>
      <c r="P28" s="170">
        <f t="shared" si="16"/>
        <v>11</v>
      </c>
      <c r="Q28" s="171">
        <f t="shared" si="17"/>
        <v>8</v>
      </c>
      <c r="R28" s="170">
        <f t="shared" si="18"/>
        <v>7</v>
      </c>
      <c r="S28" s="171">
        <f t="shared" si="19"/>
        <v>11</v>
      </c>
      <c r="T28" s="170">
        <f t="shared" si="20"/>
        <v>11</v>
      </c>
      <c r="U28" s="171">
        <f t="shared" si="21"/>
        <v>8</v>
      </c>
      <c r="V28" s="170">
        <f t="shared" si="22"/>
        <v>0</v>
      </c>
      <c r="W28" s="171">
        <f t="shared" si="23"/>
        <v>0</v>
      </c>
      <c r="Y28" s="172">
        <f t="shared" si="24"/>
        <v>3</v>
      </c>
      <c r="Z28" s="179">
        <f t="shared" si="25"/>
        <v>1</v>
      </c>
    </row>
    <row r="29" spans="1:26" ht="14.25" customHeight="1" thickBot="1">
      <c r="A29" s="166"/>
      <c r="B29" s="163" t="s">
        <v>11</v>
      </c>
      <c r="C29" s="252" t="str">
        <f>IF(C21="","",IF(C24="","",C21&amp;"-"&amp;C24))</f>
        <v>Nyyssönen Matti-Abramov Viatcheslav </v>
      </c>
      <c r="D29" s="253"/>
      <c r="E29" s="176">
        <v>9</v>
      </c>
      <c r="F29" s="177">
        <v>-6</v>
      </c>
      <c r="G29" s="176">
        <v>5</v>
      </c>
      <c r="H29" s="176">
        <v>5</v>
      </c>
      <c r="I29" s="180"/>
      <c r="J29" s="169" t="str">
        <f t="shared" si="13"/>
        <v>3-1</v>
      </c>
      <c r="K29" s="164" t="str">
        <f>IF(C29="","",IF(C22="",C23,C22))</f>
        <v>Liukkonen Harri</v>
      </c>
      <c r="L29" s="178"/>
      <c r="N29" s="170">
        <f t="shared" si="14"/>
        <v>11</v>
      </c>
      <c r="O29" s="171">
        <f t="shared" si="15"/>
        <v>9</v>
      </c>
      <c r="P29" s="170">
        <f t="shared" si="16"/>
        <v>6</v>
      </c>
      <c r="Q29" s="171">
        <f t="shared" si="17"/>
        <v>11</v>
      </c>
      <c r="R29" s="170">
        <f t="shared" si="18"/>
        <v>11</v>
      </c>
      <c r="S29" s="171">
        <f t="shared" si="19"/>
        <v>5</v>
      </c>
      <c r="T29" s="170">
        <f t="shared" si="20"/>
        <v>11</v>
      </c>
      <c r="U29" s="171">
        <f t="shared" si="21"/>
        <v>5</v>
      </c>
      <c r="V29" s="170">
        <f t="shared" si="22"/>
        <v>0</v>
      </c>
      <c r="W29" s="171">
        <f t="shared" si="23"/>
        <v>0</v>
      </c>
      <c r="Y29" s="172">
        <f t="shared" si="24"/>
        <v>3</v>
      </c>
      <c r="Z29" s="179">
        <f t="shared" si="25"/>
        <v>1</v>
      </c>
    </row>
    <row r="30" spans="1:26" ht="14.25" customHeight="1" thickBot="1">
      <c r="A30" s="166"/>
      <c r="B30" s="163" t="s">
        <v>5</v>
      </c>
      <c r="C30" s="252" t="str">
        <f>IF(C22="","",IF(C23="","",C22&amp;"-"&amp;C23))</f>
        <v>Liukkonen Harri-Anttila Jani</v>
      </c>
      <c r="D30" s="253"/>
      <c r="E30" s="176">
        <v>9</v>
      </c>
      <c r="F30" s="177">
        <v>5</v>
      </c>
      <c r="G30" s="176">
        <v>-10</v>
      </c>
      <c r="H30" s="176">
        <v>8</v>
      </c>
      <c r="I30" s="180"/>
      <c r="J30" s="169" t="str">
        <f t="shared" si="13"/>
        <v>3-1</v>
      </c>
      <c r="K30" s="164" t="str">
        <f>IF(C30="","",IF(C24="",C21,C24))</f>
        <v>Abramov Viatcheslav </v>
      </c>
      <c r="L30" s="178"/>
      <c r="N30" s="170">
        <f t="shared" si="14"/>
        <v>11</v>
      </c>
      <c r="O30" s="171">
        <f t="shared" si="15"/>
        <v>9</v>
      </c>
      <c r="P30" s="170">
        <f t="shared" si="16"/>
        <v>11</v>
      </c>
      <c r="Q30" s="171">
        <f t="shared" si="17"/>
        <v>5</v>
      </c>
      <c r="R30" s="170">
        <f t="shared" si="18"/>
        <v>10</v>
      </c>
      <c r="S30" s="171">
        <f t="shared" si="19"/>
        <v>12</v>
      </c>
      <c r="T30" s="170">
        <f t="shared" si="20"/>
        <v>11</v>
      </c>
      <c r="U30" s="171">
        <f t="shared" si="21"/>
        <v>8</v>
      </c>
      <c r="V30" s="170">
        <f t="shared" si="22"/>
        <v>0</v>
      </c>
      <c r="W30" s="171">
        <f t="shared" si="23"/>
        <v>0</v>
      </c>
      <c r="Y30" s="172">
        <f t="shared" si="24"/>
        <v>3</v>
      </c>
      <c r="Z30" s="179">
        <f t="shared" si="25"/>
        <v>1</v>
      </c>
    </row>
    <row r="31" spans="1:26" ht="14.25" customHeight="1" thickBot="1">
      <c r="A31" s="166"/>
      <c r="B31" s="163" t="s">
        <v>6</v>
      </c>
      <c r="C31" s="252" t="str">
        <f>IF(C21="","",IF(C22="","",C21&amp;"-"&amp;C22))</f>
        <v>Nyyssönen Matti-Liukkonen Harri</v>
      </c>
      <c r="D31" s="253"/>
      <c r="E31" s="176">
        <v>7</v>
      </c>
      <c r="F31" s="177">
        <v>-6</v>
      </c>
      <c r="G31" s="176">
        <v>5</v>
      </c>
      <c r="H31" s="176">
        <v>15</v>
      </c>
      <c r="I31" s="180"/>
      <c r="J31" s="169" t="str">
        <f t="shared" si="13"/>
        <v>3-1</v>
      </c>
      <c r="K31" s="164" t="str">
        <f>IF(C31="","",IF(C23="",C24,C23))</f>
        <v>Anttila Jani</v>
      </c>
      <c r="L31" s="178"/>
      <c r="N31" s="170">
        <f t="shared" si="14"/>
        <v>11</v>
      </c>
      <c r="O31" s="171">
        <f t="shared" si="15"/>
        <v>7</v>
      </c>
      <c r="P31" s="170">
        <f t="shared" si="16"/>
        <v>6</v>
      </c>
      <c r="Q31" s="171">
        <f t="shared" si="17"/>
        <v>11</v>
      </c>
      <c r="R31" s="170">
        <f t="shared" si="18"/>
        <v>11</v>
      </c>
      <c r="S31" s="171">
        <f t="shared" si="19"/>
        <v>5</v>
      </c>
      <c r="T31" s="170">
        <f t="shared" si="20"/>
        <v>17</v>
      </c>
      <c r="U31" s="171">
        <f t="shared" si="21"/>
        <v>15</v>
      </c>
      <c r="V31" s="170">
        <f t="shared" si="22"/>
        <v>0</v>
      </c>
      <c r="W31" s="171">
        <f t="shared" si="23"/>
        <v>0</v>
      </c>
      <c r="Y31" s="172">
        <f t="shared" si="24"/>
        <v>3</v>
      </c>
      <c r="Z31" s="179">
        <f t="shared" si="25"/>
        <v>1</v>
      </c>
    </row>
    <row r="32" spans="1:26" ht="14.25" customHeight="1">
      <c r="A32" s="166"/>
      <c r="B32" s="163" t="s">
        <v>56</v>
      </c>
      <c r="C32" s="252" t="str">
        <f>IF(C23="","",IF(C24="","",C23&amp;"-"&amp;C24))</f>
        <v>Anttila Jani-Abramov Viatcheslav </v>
      </c>
      <c r="D32" s="253"/>
      <c r="E32" s="176">
        <v>9</v>
      </c>
      <c r="F32" s="177">
        <v>-7</v>
      </c>
      <c r="G32" s="176">
        <v>3</v>
      </c>
      <c r="H32" s="176">
        <v>19</v>
      </c>
      <c r="I32" s="176"/>
      <c r="J32" s="169" t="str">
        <f t="shared" si="13"/>
        <v>3-1</v>
      </c>
      <c r="K32" s="164" t="str">
        <f>IF(C32="","",IF(C21="",C22,C21))</f>
        <v>Nyyssönen Matti</v>
      </c>
      <c r="L32" s="178"/>
      <c r="N32" s="170">
        <f t="shared" si="14"/>
        <v>11</v>
      </c>
      <c r="O32" s="171">
        <f t="shared" si="15"/>
        <v>9</v>
      </c>
      <c r="P32" s="170">
        <f t="shared" si="16"/>
        <v>7</v>
      </c>
      <c r="Q32" s="171">
        <f t="shared" si="17"/>
        <v>11</v>
      </c>
      <c r="R32" s="170">
        <f t="shared" si="18"/>
        <v>11</v>
      </c>
      <c r="S32" s="171">
        <f t="shared" si="19"/>
        <v>3</v>
      </c>
      <c r="T32" s="170">
        <f t="shared" si="20"/>
        <v>21</v>
      </c>
      <c r="U32" s="171">
        <f t="shared" si="21"/>
        <v>19</v>
      </c>
      <c r="V32" s="170">
        <f t="shared" si="22"/>
        <v>0</v>
      </c>
      <c r="W32" s="171">
        <f t="shared" si="23"/>
        <v>0</v>
      </c>
      <c r="Y32" s="172">
        <f t="shared" si="24"/>
        <v>3</v>
      </c>
      <c r="Z32" s="179">
        <f t="shared" si="25"/>
        <v>1</v>
      </c>
    </row>
    <row r="34" spans="1:13" ht="14.25" customHeight="1" thickBot="1">
      <c r="A34" s="163"/>
      <c r="B34" s="163" t="s">
        <v>0</v>
      </c>
      <c r="C34" s="164" t="str">
        <f>"Pooli "&amp;CHAR(((ROW()+8)/14)+64)</f>
        <v>Pooli C</v>
      </c>
      <c r="D34" s="163" t="s">
        <v>1</v>
      </c>
      <c r="E34" s="163" t="s">
        <v>45</v>
      </c>
      <c r="F34" s="163" t="s">
        <v>46</v>
      </c>
      <c r="G34" s="163" t="s">
        <v>7</v>
      </c>
      <c r="H34" s="163" t="s">
        <v>47</v>
      </c>
      <c r="I34" s="165"/>
      <c r="J34" s="166"/>
      <c r="M34" s="146"/>
    </row>
    <row r="35" spans="1:28" ht="14.25" customHeight="1" thickBot="1">
      <c r="A35" s="164">
        <v>1</v>
      </c>
      <c r="B35" s="167">
        <v>65</v>
      </c>
      <c r="C35" s="168" t="s">
        <v>415</v>
      </c>
      <c r="D35" s="168" t="s">
        <v>14</v>
      </c>
      <c r="E35" s="169" t="str">
        <f>IF(ISBLANK(C35),"",T35&amp;"-"&amp;U35)</f>
        <v>2-0</v>
      </c>
      <c r="F35" s="169" t="str">
        <f>IF(ISBLANK(C35),"",Q35&amp;"-"&amp;R35)</f>
        <v>6-2</v>
      </c>
      <c r="G35" s="169" t="str">
        <f>IF(ISBLANK(C35),"",N35&amp;"-"&amp;O35)</f>
        <v>85-59</v>
      </c>
      <c r="H35" s="164" t="s">
        <v>160</v>
      </c>
      <c r="I35" s="165"/>
      <c r="J35" s="166"/>
      <c r="L35" s="200">
        <v>3</v>
      </c>
      <c r="N35" s="170">
        <f>N41+P41+R41+T41+V41+N43+P43+R43+T43+V43+N45+P45+R45+T45+V45</f>
        <v>85</v>
      </c>
      <c r="O35" s="171">
        <f>O41+Q41+S41+U41+W41+O43+Q43+S43+U43+W43+O45+Q45+S45+U45+W45</f>
        <v>59</v>
      </c>
      <c r="Q35" s="170">
        <f>Y41+Y43+Y45</f>
        <v>6</v>
      </c>
      <c r="R35" s="171">
        <f>Z41+Z43+Z45</f>
        <v>2</v>
      </c>
      <c r="T35" s="170">
        <f>SUM(W35:Y35)</f>
        <v>2</v>
      </c>
      <c r="U35" s="171">
        <f>SUM(Z35:AB35)</f>
        <v>0</v>
      </c>
      <c r="W35" s="172">
        <f>IF(Y41=3,1,"0")</f>
        <v>1</v>
      </c>
      <c r="X35" s="172" t="str">
        <f>IF(Y43=3,1,"0")</f>
        <v>0</v>
      </c>
      <c r="Y35" s="172">
        <f>IF(Y45=3,1,"0")</f>
        <v>1</v>
      </c>
      <c r="Z35" s="172" t="str">
        <f>IF(Z41=3,1,"0")</f>
        <v>0</v>
      </c>
      <c r="AA35" s="172" t="str">
        <f>IF(Z43=3,1,"0")</f>
        <v>0</v>
      </c>
      <c r="AB35" s="172" t="str">
        <f>IF(Z45=3,1,"0")</f>
        <v>0</v>
      </c>
    </row>
    <row r="36" spans="1:28" ht="14.25" customHeight="1" thickBot="1">
      <c r="A36" s="164">
        <v>2</v>
      </c>
      <c r="B36" s="167" t="s">
        <v>13</v>
      </c>
      <c r="C36" s="168" t="s">
        <v>446</v>
      </c>
      <c r="D36" s="168" t="s">
        <v>98</v>
      </c>
      <c r="E36" s="169" t="str">
        <f>IF(ISBLANK(C36),"",T36&amp;"-"&amp;U36)</f>
        <v>0-2</v>
      </c>
      <c r="F36" s="169" t="str">
        <f>IF(ISBLANK(C36),"",Q36&amp;"-"&amp;R36)</f>
        <v>3-6</v>
      </c>
      <c r="G36" s="169" t="str">
        <f>IF(ISBLANK(C36),"",N36&amp;"-"&amp;O36)</f>
        <v>74-93</v>
      </c>
      <c r="H36" s="164" t="s">
        <v>161</v>
      </c>
      <c r="I36" s="165"/>
      <c r="J36" s="166"/>
      <c r="L36" s="200">
        <v>10</v>
      </c>
      <c r="N36" s="170">
        <f>N42+P42+R42+T42+V42+N44+P44+R44+T44+V44+O45+Q45+S45+U45+W45</f>
        <v>74</v>
      </c>
      <c r="O36" s="171">
        <f>O42+Q42+S42+U42+W42+O44+Q44+S44+U44+W44+N45+P45+R45+T45+V45</f>
        <v>93</v>
      </c>
      <c r="Q36" s="170">
        <f>Y42+Y44+Z45</f>
        <v>3</v>
      </c>
      <c r="R36" s="171">
        <f>Z42+Z44+Y45</f>
        <v>6</v>
      </c>
      <c r="T36" s="170">
        <f>SUM(W36:Y36)</f>
        <v>0</v>
      </c>
      <c r="U36" s="171">
        <f>SUM(Z36:AB36)</f>
        <v>2</v>
      </c>
      <c r="W36" s="172" t="str">
        <f>IF(Y42=3,1,"0")</f>
        <v>0</v>
      </c>
      <c r="X36" s="172" t="str">
        <f>IF(Y44=3,1,"0")</f>
        <v>0</v>
      </c>
      <c r="Y36" s="172" t="str">
        <f>IF(Z45=3,1,"0")</f>
        <v>0</v>
      </c>
      <c r="Z36" s="172" t="str">
        <f>IF(Z42=3,1,"0")</f>
        <v>0</v>
      </c>
      <c r="AA36" s="172">
        <f>IF(Z44=3,1,"0")</f>
        <v>1</v>
      </c>
      <c r="AB36" s="172">
        <f>IF(Y45=3,1,"0")</f>
        <v>1</v>
      </c>
    </row>
    <row r="37" spans="1:28" ht="14.25" customHeight="1" thickBot="1">
      <c r="A37" s="164">
        <v>3</v>
      </c>
      <c r="B37" s="167" t="s">
        <v>10</v>
      </c>
      <c r="C37" s="168" t="s">
        <v>400</v>
      </c>
      <c r="D37" s="168" t="s">
        <v>8</v>
      </c>
      <c r="E37" s="169" t="str">
        <f>IF(ISBLANK(C37),"",T37&amp;"-"&amp;U37)</f>
        <v>1-1</v>
      </c>
      <c r="F37" s="169" t="str">
        <f>IF(ISBLANK(C37),"",Q37&amp;"-"&amp;R37)</f>
        <v>3-4</v>
      </c>
      <c r="G37" s="169" t="str">
        <f>IF(ISBLANK(C37),"",N37&amp;"-"&amp;O37)</f>
        <v>54-61</v>
      </c>
      <c r="H37" s="164" t="s">
        <v>162</v>
      </c>
      <c r="I37" s="165"/>
      <c r="J37" s="166"/>
      <c r="L37" s="200">
        <v>15</v>
      </c>
      <c r="N37" s="170">
        <f>O41+Q41+S41+U41+W41+O44+Q44+S44+U44+W44+N46+P46+R46+T46+V46</f>
        <v>54</v>
      </c>
      <c r="O37" s="171">
        <f>N41+P41+R41+T41+V41+N44+P44+R44+T44+V44+O46+Q46+S46+U46+W46</f>
        <v>61</v>
      </c>
      <c r="Q37" s="170">
        <f>Z41+Z44+Y46</f>
        <v>3</v>
      </c>
      <c r="R37" s="171">
        <f>Y41+Y44+Z46</f>
        <v>4</v>
      </c>
      <c r="T37" s="170">
        <f>SUM(W37:Y37)</f>
        <v>1</v>
      </c>
      <c r="U37" s="171">
        <f>SUM(Z37:AB37)</f>
        <v>1</v>
      </c>
      <c r="W37" s="172" t="str">
        <f>IF(Z41=3,1,"0")</f>
        <v>0</v>
      </c>
      <c r="X37" s="172">
        <f>IF(Z44=3,1,"0")</f>
        <v>1</v>
      </c>
      <c r="Y37" s="172" t="str">
        <f>IF(Y46=3,1,"0")</f>
        <v>0</v>
      </c>
      <c r="Z37" s="172">
        <f>IF(Y41=3,1,"0")</f>
        <v>1</v>
      </c>
      <c r="AA37" s="172" t="str">
        <f>IF(Y44=3,1,"0")</f>
        <v>0</v>
      </c>
      <c r="AB37" s="172" t="str">
        <f>IF(Z46=3,1,"0")</f>
        <v>0</v>
      </c>
    </row>
    <row r="38" spans="1:28" ht="14.25" customHeight="1">
      <c r="A38" s="164">
        <v>4</v>
      </c>
      <c r="B38" s="167" t="s">
        <v>10</v>
      </c>
      <c r="C38" s="207" t="s">
        <v>391</v>
      </c>
      <c r="D38" s="207" t="s">
        <v>68</v>
      </c>
      <c r="E38" s="169" t="str">
        <f>IF(ISBLANK(C38),"",T38&amp;"-"&amp;U38)</f>
        <v>0-0</v>
      </c>
      <c r="F38" s="169" t="str">
        <f>IF(ISBLANK(C38),"",Q38&amp;"-"&amp;R38)</f>
        <v>0-0</v>
      </c>
      <c r="G38" s="169" t="str">
        <f>IF(ISBLANK(C38),"",N38&amp;"-"&amp;O38)</f>
        <v>0-0</v>
      </c>
      <c r="H38" s="164"/>
      <c r="I38" s="166"/>
      <c r="J38" s="166"/>
      <c r="L38" s="200">
        <v>22</v>
      </c>
      <c r="N38" s="170">
        <f>O42+Q42+S42+U42+W42+O43+Q43+S43+U43+W43+O46+Q46+S46+U46+W46</f>
        <v>0</v>
      </c>
      <c r="O38" s="171">
        <f>N42+P42+R42+T42+V42+N43+P43+R43+T43+V43+N46+P46+R46+T46+V46</f>
        <v>0</v>
      </c>
      <c r="Q38" s="170">
        <f>Z42+Z43+Z46</f>
        <v>0</v>
      </c>
      <c r="R38" s="171">
        <f>Y42+Y43+Y46</f>
        <v>0</v>
      </c>
      <c r="T38" s="170">
        <f>SUM(W38:Y38)</f>
        <v>0</v>
      </c>
      <c r="U38" s="171">
        <f>SUM(Z38:AB38)</f>
        <v>0</v>
      </c>
      <c r="W38" s="172" t="str">
        <f>IF(Z42=3,1,"0")</f>
        <v>0</v>
      </c>
      <c r="X38" s="172" t="str">
        <f>IF(Z43=3,1,"0")</f>
        <v>0</v>
      </c>
      <c r="Y38" s="172" t="str">
        <f>IF(Z46=3,1,"0")</f>
        <v>0</v>
      </c>
      <c r="Z38" s="172" t="str">
        <f>IF(Y42=3,1,"0")</f>
        <v>0</v>
      </c>
      <c r="AA38" s="172" t="str">
        <f>IF(Y43=3,1,"0")</f>
        <v>0</v>
      </c>
      <c r="AB38" s="172" t="str">
        <f>IF(Y46=3,1,"0")</f>
        <v>0</v>
      </c>
    </row>
    <row r="39" spans="1:23" ht="15" customHeight="1">
      <c r="A39" s="173"/>
      <c r="B39" s="173"/>
      <c r="C39" s="174"/>
      <c r="D39" s="174"/>
      <c r="E39" s="174"/>
      <c r="F39" s="174"/>
      <c r="G39" s="174"/>
      <c r="H39" s="174"/>
      <c r="I39" s="175"/>
      <c r="J39" s="175"/>
      <c r="U39" s="54"/>
      <c r="V39" s="54"/>
      <c r="W39" s="54"/>
    </row>
    <row r="40" spans="1:16" ht="14.25" customHeight="1" thickBot="1">
      <c r="A40" s="166"/>
      <c r="B40" s="163"/>
      <c r="C40" s="254"/>
      <c r="D40" s="253"/>
      <c r="E40" s="163" t="s">
        <v>48</v>
      </c>
      <c r="F40" s="163" t="s">
        <v>49</v>
      </c>
      <c r="G40" s="163" t="s">
        <v>50</v>
      </c>
      <c r="H40" s="163" t="s">
        <v>51</v>
      </c>
      <c r="I40" s="163" t="s">
        <v>52</v>
      </c>
      <c r="J40" s="163" t="s">
        <v>53</v>
      </c>
      <c r="K40" s="163" t="s">
        <v>54</v>
      </c>
      <c r="L40" s="166"/>
      <c r="N40" s="54" t="s">
        <v>55</v>
      </c>
      <c r="O40" s="54"/>
      <c r="P40" s="54"/>
    </row>
    <row r="41" spans="1:26" ht="14.25" customHeight="1" thickBot="1">
      <c r="A41" s="166"/>
      <c r="B41" s="163" t="s">
        <v>4</v>
      </c>
      <c r="C41" s="252" t="str">
        <f>IF(C35="","",IF(C37="","",C35&amp;"-"&amp;C37))</f>
        <v>Annunen Janne-Helminen Vesa</v>
      </c>
      <c r="D41" s="253"/>
      <c r="E41" s="176">
        <v>4</v>
      </c>
      <c r="F41" s="177">
        <v>6</v>
      </c>
      <c r="G41" s="176">
        <v>3</v>
      </c>
      <c r="H41" s="176"/>
      <c r="I41" s="176"/>
      <c r="J41" s="169" t="str">
        <f aca="true" t="shared" si="26" ref="J41:J46">IF(Y41="0",IF(Z41="0","",Y41&amp;"-"&amp;Z41),Y41&amp;"-"&amp;Z41)</f>
        <v>3-0</v>
      </c>
      <c r="K41" s="164" t="str">
        <f>IF(C41="","",IF(C38="",C36,C38))</f>
        <v>Tyrin Konstantin</v>
      </c>
      <c r="L41" s="178"/>
      <c r="N41" s="170">
        <f aca="true" t="shared" si="27" ref="N41:N46">IF(E41="",0,IF(LEFT(E41,1)="-",ABS(E41),(IF(E41&gt;9,E41+2,11))))</f>
        <v>11</v>
      </c>
      <c r="O41" s="171">
        <f aca="true" t="shared" si="28" ref="O41:O46">IF(E41="",0,IF(LEFT(E41,1)="-",(IF(ABS(E41)&gt;9,(ABS(E41)+2),11)),E41))</f>
        <v>4</v>
      </c>
      <c r="P41" s="170">
        <f aca="true" t="shared" si="29" ref="P41:P46">IF(F41="",0,IF(LEFT(F41,1)="-",ABS(F41),(IF(F41&gt;9,F41+2,11))))</f>
        <v>11</v>
      </c>
      <c r="Q41" s="171">
        <f aca="true" t="shared" si="30" ref="Q41:Q46">IF(F41="",0,IF(LEFT(F41,1)="-",(IF(ABS(F41)&gt;9,(ABS(F41)+2),11)),F41))</f>
        <v>6</v>
      </c>
      <c r="R41" s="170">
        <f aca="true" t="shared" si="31" ref="R41:R46">IF(G41="",0,IF(LEFT(G41,1)="-",ABS(G41),(IF(G41&gt;9,G41+2,11))))</f>
        <v>11</v>
      </c>
      <c r="S41" s="171">
        <f aca="true" t="shared" si="32" ref="S41:S46">IF(G41="",0,IF(LEFT(G41,1)="-",(IF(ABS(G41)&gt;9,(ABS(G41)+2),11)),G41))</f>
        <v>3</v>
      </c>
      <c r="T41" s="170">
        <f aca="true" t="shared" si="33" ref="T41:T46">IF(H41="",0,IF(LEFT(H41,1)="-",ABS(H41),(IF(H41&gt;9,H41+2,11))))</f>
        <v>0</v>
      </c>
      <c r="U41" s="171">
        <f aca="true" t="shared" si="34" ref="U41:U46">IF(H41="",0,IF(LEFT(H41,1)="-",(IF(ABS(H41)&gt;9,(ABS(H41)+2),11)),H41))</f>
        <v>0</v>
      </c>
      <c r="V41" s="170">
        <f aca="true" t="shared" si="35" ref="V41:V46">IF(I41="",0,IF(LEFT(I41,1)="-",ABS(I41),(IF(I41&gt;9,I41+2,11))))</f>
        <v>0</v>
      </c>
      <c r="W41" s="171">
        <f aca="true" t="shared" si="36" ref="W41:W46">IF(I41="",0,IF(LEFT(I41,1)="-",(IF(ABS(I41)&gt;9,(ABS(I41)+2),11)),I41))</f>
        <v>0</v>
      </c>
      <c r="Y41" s="172">
        <f aca="true" t="shared" si="37" ref="Y41:Y46">IF(ISBLANK(E41),"0",COUNTIF(E41:I41,"&gt;=0"))</f>
        <v>3</v>
      </c>
      <c r="Z41" s="179">
        <f aca="true" t="shared" si="38" ref="Z41:Z46">IF(ISBLANK(E41),"0",(IF(LEFT(E41,1)="-",1,0)+IF(LEFT(F41,1)="-",1,0)+IF(LEFT(G41,1)="-",1,0)+IF(LEFT(H41,1)="-",1,0)+IF(LEFT(I41,1)="-",1,0)))</f>
        <v>0</v>
      </c>
    </row>
    <row r="42" spans="1:26" ht="14.25" customHeight="1" thickBot="1">
      <c r="A42" s="166"/>
      <c r="B42" s="163" t="s">
        <v>12</v>
      </c>
      <c r="C42" s="252" t="str">
        <f>IF(C36="","",IF(C38="","",C36&amp;"-"&amp;C38))</f>
        <v>Kogiya Larisa-Tyrin Konstantin</v>
      </c>
      <c r="D42" s="253"/>
      <c r="E42" s="176"/>
      <c r="F42" s="177"/>
      <c r="G42" s="176"/>
      <c r="H42" s="176"/>
      <c r="I42" s="176"/>
      <c r="J42" s="169">
        <f t="shared" si="26"/>
      </c>
      <c r="K42" s="164" t="str">
        <f>IF(C42="","",IF(C37="",C35,C37))</f>
        <v>Helminen Vesa</v>
      </c>
      <c r="L42" s="178"/>
      <c r="N42" s="170">
        <f t="shared" si="27"/>
        <v>0</v>
      </c>
      <c r="O42" s="171">
        <f t="shared" si="28"/>
        <v>0</v>
      </c>
      <c r="P42" s="170">
        <f t="shared" si="29"/>
        <v>0</v>
      </c>
      <c r="Q42" s="171">
        <f t="shared" si="30"/>
        <v>0</v>
      </c>
      <c r="R42" s="170">
        <f t="shared" si="31"/>
        <v>0</v>
      </c>
      <c r="S42" s="171">
        <f t="shared" si="32"/>
        <v>0</v>
      </c>
      <c r="T42" s="170">
        <f t="shared" si="33"/>
        <v>0</v>
      </c>
      <c r="U42" s="171">
        <f t="shared" si="34"/>
        <v>0</v>
      </c>
      <c r="V42" s="170">
        <f t="shared" si="35"/>
        <v>0</v>
      </c>
      <c r="W42" s="171">
        <f t="shared" si="36"/>
        <v>0</v>
      </c>
      <c r="Y42" s="172" t="str">
        <f t="shared" si="37"/>
        <v>0</v>
      </c>
      <c r="Z42" s="179" t="str">
        <f t="shared" si="38"/>
        <v>0</v>
      </c>
    </row>
    <row r="43" spans="1:26" ht="14.25" customHeight="1" thickBot="1">
      <c r="A43" s="166"/>
      <c r="B43" s="163" t="s">
        <v>11</v>
      </c>
      <c r="C43" s="252" t="str">
        <f>IF(C35="","",IF(C38="","",C35&amp;"-"&amp;C38))</f>
        <v>Annunen Janne-Tyrin Konstantin</v>
      </c>
      <c r="D43" s="253"/>
      <c r="E43" s="176"/>
      <c r="F43" s="177"/>
      <c r="G43" s="176"/>
      <c r="H43" s="176"/>
      <c r="I43" s="180"/>
      <c r="J43" s="169">
        <f t="shared" si="26"/>
      </c>
      <c r="K43" s="164" t="str">
        <f>IF(C43="","",IF(C36="",C37,C36))</f>
        <v>Kogiya Larisa</v>
      </c>
      <c r="L43" s="178"/>
      <c r="N43" s="170">
        <f t="shared" si="27"/>
        <v>0</v>
      </c>
      <c r="O43" s="171">
        <f t="shared" si="28"/>
        <v>0</v>
      </c>
      <c r="P43" s="170">
        <f t="shared" si="29"/>
        <v>0</v>
      </c>
      <c r="Q43" s="171">
        <f t="shared" si="30"/>
        <v>0</v>
      </c>
      <c r="R43" s="170">
        <f t="shared" si="31"/>
        <v>0</v>
      </c>
      <c r="S43" s="171">
        <f t="shared" si="32"/>
        <v>0</v>
      </c>
      <c r="T43" s="170">
        <f t="shared" si="33"/>
        <v>0</v>
      </c>
      <c r="U43" s="171">
        <f t="shared" si="34"/>
        <v>0</v>
      </c>
      <c r="V43" s="170">
        <f t="shared" si="35"/>
        <v>0</v>
      </c>
      <c r="W43" s="171">
        <f t="shared" si="36"/>
        <v>0</v>
      </c>
      <c r="Y43" s="172" t="str">
        <f t="shared" si="37"/>
        <v>0</v>
      </c>
      <c r="Z43" s="179" t="str">
        <f t="shared" si="38"/>
        <v>0</v>
      </c>
    </row>
    <row r="44" spans="1:26" ht="14.25" customHeight="1" thickBot="1">
      <c r="A44" s="166"/>
      <c r="B44" s="163" t="s">
        <v>5</v>
      </c>
      <c r="C44" s="252" t="str">
        <f>IF(C36="","",IF(C37="","",C36&amp;"-"&amp;C37))</f>
        <v>Kogiya Larisa-Helminen Vesa</v>
      </c>
      <c r="D44" s="253"/>
      <c r="E44" s="176">
        <v>-4</v>
      </c>
      <c r="F44" s="177">
        <v>8</v>
      </c>
      <c r="G44" s="176">
        <v>-4</v>
      </c>
      <c r="H44" s="176">
        <v>-9</v>
      </c>
      <c r="I44" s="180"/>
      <c r="J44" s="169" t="str">
        <f t="shared" si="26"/>
        <v>1-3</v>
      </c>
      <c r="K44" s="164" t="str">
        <f>IF(C44="","",IF(C38="",C35,C38))</f>
        <v>Tyrin Konstantin</v>
      </c>
      <c r="L44" s="178"/>
      <c r="N44" s="170">
        <f t="shared" si="27"/>
        <v>4</v>
      </c>
      <c r="O44" s="171">
        <f t="shared" si="28"/>
        <v>11</v>
      </c>
      <c r="P44" s="170">
        <f t="shared" si="29"/>
        <v>11</v>
      </c>
      <c r="Q44" s="171">
        <f t="shared" si="30"/>
        <v>8</v>
      </c>
      <c r="R44" s="170">
        <f t="shared" si="31"/>
        <v>4</v>
      </c>
      <c r="S44" s="171">
        <f t="shared" si="32"/>
        <v>11</v>
      </c>
      <c r="T44" s="170">
        <f t="shared" si="33"/>
        <v>9</v>
      </c>
      <c r="U44" s="171">
        <f t="shared" si="34"/>
        <v>11</v>
      </c>
      <c r="V44" s="170">
        <f t="shared" si="35"/>
        <v>0</v>
      </c>
      <c r="W44" s="171">
        <f t="shared" si="36"/>
        <v>0</v>
      </c>
      <c r="Y44" s="172">
        <f t="shared" si="37"/>
        <v>1</v>
      </c>
      <c r="Z44" s="179">
        <f t="shared" si="38"/>
        <v>3</v>
      </c>
    </row>
    <row r="45" spans="1:26" ht="14.25" customHeight="1" thickBot="1">
      <c r="A45" s="166"/>
      <c r="B45" s="163" t="s">
        <v>6</v>
      </c>
      <c r="C45" s="252" t="str">
        <f>IF(C35="","",IF(C36="","",C35&amp;"-"&amp;C36))</f>
        <v>Annunen Janne-Kogiya Larisa</v>
      </c>
      <c r="D45" s="253"/>
      <c r="E45" s="176">
        <v>-9</v>
      </c>
      <c r="F45" s="177">
        <v>9</v>
      </c>
      <c r="G45" s="176">
        <v>7</v>
      </c>
      <c r="H45" s="176">
        <v>-10</v>
      </c>
      <c r="I45" s="180">
        <v>7</v>
      </c>
      <c r="J45" s="169" t="str">
        <f t="shared" si="26"/>
        <v>3-2</v>
      </c>
      <c r="K45" s="164" t="str">
        <f>IF(C45="","",IF(C37="",C38,C37))</f>
        <v>Helminen Vesa</v>
      </c>
      <c r="L45" s="178"/>
      <c r="N45" s="170">
        <f t="shared" si="27"/>
        <v>9</v>
      </c>
      <c r="O45" s="171">
        <f t="shared" si="28"/>
        <v>11</v>
      </c>
      <c r="P45" s="170">
        <f t="shared" si="29"/>
        <v>11</v>
      </c>
      <c r="Q45" s="171">
        <f t="shared" si="30"/>
        <v>9</v>
      </c>
      <c r="R45" s="170">
        <f t="shared" si="31"/>
        <v>11</v>
      </c>
      <c r="S45" s="171">
        <f t="shared" si="32"/>
        <v>7</v>
      </c>
      <c r="T45" s="170">
        <f t="shared" si="33"/>
        <v>10</v>
      </c>
      <c r="U45" s="171">
        <f t="shared" si="34"/>
        <v>12</v>
      </c>
      <c r="V45" s="170">
        <f t="shared" si="35"/>
        <v>11</v>
      </c>
      <c r="W45" s="171">
        <f t="shared" si="36"/>
        <v>7</v>
      </c>
      <c r="Y45" s="172">
        <f t="shared" si="37"/>
        <v>3</v>
      </c>
      <c r="Z45" s="179">
        <f t="shared" si="38"/>
        <v>2</v>
      </c>
    </row>
    <row r="46" spans="1:26" ht="14.25" customHeight="1">
      <c r="A46" s="166"/>
      <c r="B46" s="163" t="s">
        <v>56</v>
      </c>
      <c r="C46" s="252" t="str">
        <f>IF(C37="","",IF(C38="","",C37&amp;"-"&amp;C38))</f>
        <v>Helminen Vesa-Tyrin Konstantin</v>
      </c>
      <c r="D46" s="253"/>
      <c r="E46" s="176"/>
      <c r="F46" s="177"/>
      <c r="G46" s="176"/>
      <c r="H46" s="176"/>
      <c r="I46" s="176"/>
      <c r="J46" s="169">
        <f t="shared" si="26"/>
      </c>
      <c r="K46" s="164" t="str">
        <f>IF(C46="","",IF(C35="",C36,C35))</f>
        <v>Annunen Janne</v>
      </c>
      <c r="L46" s="178"/>
      <c r="N46" s="170">
        <f t="shared" si="27"/>
        <v>0</v>
      </c>
      <c r="O46" s="171">
        <f t="shared" si="28"/>
        <v>0</v>
      </c>
      <c r="P46" s="170">
        <f t="shared" si="29"/>
        <v>0</v>
      </c>
      <c r="Q46" s="171">
        <f t="shared" si="30"/>
        <v>0</v>
      </c>
      <c r="R46" s="170">
        <f t="shared" si="31"/>
        <v>0</v>
      </c>
      <c r="S46" s="171">
        <f t="shared" si="32"/>
        <v>0</v>
      </c>
      <c r="T46" s="170">
        <f t="shared" si="33"/>
        <v>0</v>
      </c>
      <c r="U46" s="171">
        <f t="shared" si="34"/>
        <v>0</v>
      </c>
      <c r="V46" s="170">
        <f t="shared" si="35"/>
        <v>0</v>
      </c>
      <c r="W46" s="171">
        <f t="shared" si="36"/>
        <v>0</v>
      </c>
      <c r="Y46" s="172" t="str">
        <f t="shared" si="37"/>
        <v>0</v>
      </c>
      <c r="Z46" s="179" t="str">
        <f t="shared" si="38"/>
        <v>0</v>
      </c>
    </row>
    <row r="48" spans="1:13" ht="14.25" customHeight="1" thickBot="1">
      <c r="A48" s="163"/>
      <c r="B48" s="163" t="s">
        <v>0</v>
      </c>
      <c r="C48" s="164" t="str">
        <f>"Pooli "&amp;CHAR(((ROW()+8)/14)+64)</f>
        <v>Pooli D</v>
      </c>
      <c r="D48" s="163" t="s">
        <v>1</v>
      </c>
      <c r="E48" s="163" t="s">
        <v>45</v>
      </c>
      <c r="F48" s="163" t="s">
        <v>46</v>
      </c>
      <c r="G48" s="163" t="s">
        <v>7</v>
      </c>
      <c r="H48" s="163" t="s">
        <v>47</v>
      </c>
      <c r="I48" s="165"/>
      <c r="J48" s="166"/>
      <c r="M48" s="146"/>
    </row>
    <row r="49" spans="1:28" ht="14.25" customHeight="1" thickBot="1">
      <c r="A49" s="164">
        <v>1</v>
      </c>
      <c r="B49" s="167">
        <v>69</v>
      </c>
      <c r="C49" s="168" t="s">
        <v>411</v>
      </c>
      <c r="D49" s="168" t="s">
        <v>14</v>
      </c>
      <c r="E49" s="169" t="str">
        <f>IF(ISBLANK(C49),"",T49&amp;"-"&amp;U49)</f>
        <v>2-1</v>
      </c>
      <c r="F49" s="169" t="str">
        <f>IF(ISBLANK(C49),"",Q49&amp;"-"&amp;R49)</f>
        <v>6-5</v>
      </c>
      <c r="G49" s="169" t="str">
        <f>IF(ISBLANK(C49),"",N49&amp;"-"&amp;O49)</f>
        <v>104-98</v>
      </c>
      <c r="H49" s="164" t="s">
        <v>162</v>
      </c>
      <c r="I49" s="165"/>
      <c r="J49" s="166"/>
      <c r="L49" s="200">
        <v>4</v>
      </c>
      <c r="N49" s="170">
        <f>N55+P55+R55+T55+V55+N57+P57+R57+T57+V57+N59+P59+R59+T59+V59</f>
        <v>104</v>
      </c>
      <c r="O49" s="171">
        <f>O55+Q55+S55+U55+W55+O57+Q57+S57+U57+W57+O59+Q59+S59+U59+W59</f>
        <v>98</v>
      </c>
      <c r="Q49" s="170">
        <f>Y55+Y57+Y59</f>
        <v>6</v>
      </c>
      <c r="R49" s="171">
        <f>Z55+Z57+Z59</f>
        <v>5</v>
      </c>
      <c r="T49" s="170">
        <f>SUM(W49:Y49)</f>
        <v>2</v>
      </c>
      <c r="U49" s="171">
        <f>SUM(Z49:AB49)</f>
        <v>1</v>
      </c>
      <c r="W49" s="172" t="str">
        <f>IF(Y55=3,1,"0")</f>
        <v>0</v>
      </c>
      <c r="X49" s="172">
        <f>IF(Y57=3,1,"0")</f>
        <v>1</v>
      </c>
      <c r="Y49" s="172">
        <f>IF(Y59=3,1,"0")</f>
        <v>1</v>
      </c>
      <c r="Z49" s="172">
        <f>IF(Z55=3,1,"0")</f>
        <v>1</v>
      </c>
      <c r="AA49" s="172" t="str">
        <f>IF(Z57=3,1,"0")</f>
        <v>0</v>
      </c>
      <c r="AB49" s="172" t="str">
        <f>IF(Z59=3,1,"0")</f>
        <v>0</v>
      </c>
    </row>
    <row r="50" spans="1:28" ht="14.25" customHeight="1" thickBot="1">
      <c r="A50" s="164">
        <v>2</v>
      </c>
      <c r="B50" s="167" t="s">
        <v>13</v>
      </c>
      <c r="C50" s="168" t="s">
        <v>368</v>
      </c>
      <c r="D50" s="168" t="s">
        <v>27</v>
      </c>
      <c r="E50" s="169" t="str">
        <f>IF(ISBLANK(C50),"",T50&amp;"-"&amp;U50)</f>
        <v>1-2</v>
      </c>
      <c r="F50" s="169" t="str">
        <f>IF(ISBLANK(C50),"",Q50&amp;"-"&amp;R50)</f>
        <v>5-8</v>
      </c>
      <c r="G50" s="169" t="str">
        <f>IF(ISBLANK(C50),"",N50&amp;"-"&amp;O50)</f>
        <v>113-129</v>
      </c>
      <c r="H50" s="164" t="s">
        <v>188</v>
      </c>
      <c r="I50" s="165"/>
      <c r="J50" s="166"/>
      <c r="L50" s="200">
        <v>9</v>
      </c>
      <c r="N50" s="170">
        <f>N56+P56+R56+T56+V56+N58+P58+R58+T58+V58+O59+Q59+S59+U59+W59</f>
        <v>113</v>
      </c>
      <c r="O50" s="171">
        <f>O56+Q56+S56+U56+W56+O58+Q58+S58+U58+W58+N59+P59+R59+T59+V59</f>
        <v>129</v>
      </c>
      <c r="Q50" s="170">
        <f>Y56+Y58+Z59</f>
        <v>5</v>
      </c>
      <c r="R50" s="171">
        <f>Z56+Z58+Y59</f>
        <v>8</v>
      </c>
      <c r="T50" s="170">
        <f>SUM(W50:Y50)</f>
        <v>1</v>
      </c>
      <c r="U50" s="171">
        <f>SUM(Z50:AB50)</f>
        <v>2</v>
      </c>
      <c r="W50" s="172" t="str">
        <f>IF(Y56=3,1,"0")</f>
        <v>0</v>
      </c>
      <c r="X50" s="172">
        <f>IF(Y58=3,1,"0")</f>
        <v>1</v>
      </c>
      <c r="Y50" s="172" t="str">
        <f>IF(Z59=3,1,"0")</f>
        <v>0</v>
      </c>
      <c r="Z50" s="172">
        <f>IF(Z56=3,1,"0")</f>
        <v>1</v>
      </c>
      <c r="AA50" s="172" t="str">
        <f>IF(Z58=3,1,"0")</f>
        <v>0</v>
      </c>
      <c r="AB50" s="172">
        <f>IF(Y59=3,1,"0")</f>
        <v>1</v>
      </c>
    </row>
    <row r="51" spans="1:28" ht="14.25" customHeight="1" thickBot="1">
      <c r="A51" s="164">
        <v>3</v>
      </c>
      <c r="B51" s="167" t="s">
        <v>10</v>
      </c>
      <c r="C51" s="168" t="s">
        <v>405</v>
      </c>
      <c r="D51" s="168" t="s">
        <v>77</v>
      </c>
      <c r="E51" s="169" t="str">
        <f>IF(ISBLANK(C51),"",T51&amp;"-"&amp;U51)</f>
        <v>1-2</v>
      </c>
      <c r="F51" s="169" t="str">
        <f>IF(ISBLANK(C51),"",Q51&amp;"-"&amp;R51)</f>
        <v>5-6</v>
      </c>
      <c r="G51" s="169" t="str">
        <f>IF(ISBLANK(C51),"",N51&amp;"-"&amp;O51)</f>
        <v>100-105</v>
      </c>
      <c r="H51" s="164" t="s">
        <v>161</v>
      </c>
      <c r="I51" s="165"/>
      <c r="J51" s="166"/>
      <c r="L51" s="200">
        <v>16</v>
      </c>
      <c r="N51" s="170">
        <f>O55+Q55+S55+U55+W55+O58+Q58+S58+U58+W58+N60+P60+R60+T60+V60</f>
        <v>100</v>
      </c>
      <c r="O51" s="171">
        <f>N55+P55+R55+T55+V55+N58+P58+R58+T58+V58+O60+Q60+S60+U60+W60</f>
        <v>105</v>
      </c>
      <c r="Q51" s="170">
        <f>Z55+Z58+Y60</f>
        <v>5</v>
      </c>
      <c r="R51" s="171">
        <f>Y55+Y58+Z60</f>
        <v>6</v>
      </c>
      <c r="T51" s="170">
        <f>SUM(W51:Y51)</f>
        <v>1</v>
      </c>
      <c r="U51" s="171">
        <f>SUM(Z51:AB51)</f>
        <v>2</v>
      </c>
      <c r="W51" s="172">
        <f>IF(Z55=3,1,"0")</f>
        <v>1</v>
      </c>
      <c r="X51" s="172" t="str">
        <f>IF(Z58=3,1,"0")</f>
        <v>0</v>
      </c>
      <c r="Y51" s="172" t="str">
        <f>IF(Y60=3,1,"0")</f>
        <v>0</v>
      </c>
      <c r="Z51" s="172" t="str">
        <f>IF(Y55=3,1,"0")</f>
        <v>0</v>
      </c>
      <c r="AA51" s="172">
        <f>IF(Y58=3,1,"0")</f>
        <v>1</v>
      </c>
      <c r="AB51" s="172">
        <f>IF(Z60=3,1,"0")</f>
        <v>1</v>
      </c>
    </row>
    <row r="52" spans="1:28" ht="14.25" customHeight="1">
      <c r="A52" s="164">
        <v>4</v>
      </c>
      <c r="B52" s="167" t="s">
        <v>10</v>
      </c>
      <c r="C52" s="168" t="s">
        <v>403</v>
      </c>
      <c r="D52" s="168" t="s">
        <v>68</v>
      </c>
      <c r="E52" s="169" t="str">
        <f>IF(ISBLANK(C52),"",T52&amp;"-"&amp;U52)</f>
        <v>2-1</v>
      </c>
      <c r="F52" s="169" t="str">
        <f>IF(ISBLANK(C52),"",Q52&amp;"-"&amp;R52)</f>
        <v>7-4</v>
      </c>
      <c r="G52" s="169" t="str">
        <f>IF(ISBLANK(C52),"",N52&amp;"-"&amp;O52)</f>
        <v>109-94</v>
      </c>
      <c r="H52" s="164" t="s">
        <v>160</v>
      </c>
      <c r="I52" s="166"/>
      <c r="J52" s="166"/>
      <c r="L52" s="200">
        <v>21</v>
      </c>
      <c r="N52" s="170">
        <f>O56+Q56+S56+U56+W56+O57+Q57+S57+U57+W57+O60+Q60+S60+U60+W60</f>
        <v>109</v>
      </c>
      <c r="O52" s="171">
        <f>N56+P56+R56+T56+V56+N57+P57+R57+T57+V57+N60+P60+R60+T60+V60</f>
        <v>94</v>
      </c>
      <c r="Q52" s="170">
        <f>Z56+Z57+Z60</f>
        <v>7</v>
      </c>
      <c r="R52" s="171">
        <f>Y56+Y57+Y60</f>
        <v>4</v>
      </c>
      <c r="T52" s="170">
        <f>SUM(W52:Y52)</f>
        <v>2</v>
      </c>
      <c r="U52" s="171">
        <f>SUM(Z52:AB52)</f>
        <v>1</v>
      </c>
      <c r="W52" s="172">
        <f>IF(Z56=3,1,"0")</f>
        <v>1</v>
      </c>
      <c r="X52" s="172" t="str">
        <f>IF(Z57=3,1,"0")</f>
        <v>0</v>
      </c>
      <c r="Y52" s="172">
        <f>IF(Z60=3,1,"0")</f>
        <v>1</v>
      </c>
      <c r="Z52" s="172" t="str">
        <f>IF(Y56=3,1,"0")</f>
        <v>0</v>
      </c>
      <c r="AA52" s="172">
        <f>IF(Y57=3,1,"0")</f>
        <v>1</v>
      </c>
      <c r="AB52" s="172" t="str">
        <f>IF(Y60=3,1,"0")</f>
        <v>0</v>
      </c>
    </row>
    <row r="53" spans="1:23" ht="15" customHeight="1">
      <c r="A53" s="173"/>
      <c r="B53" s="173"/>
      <c r="C53" s="174"/>
      <c r="D53" s="174"/>
      <c r="E53" s="174"/>
      <c r="F53" s="174"/>
      <c r="G53" s="174"/>
      <c r="H53" s="174"/>
      <c r="I53" s="175"/>
      <c r="J53" s="175"/>
      <c r="U53" s="54"/>
      <c r="V53" s="54"/>
      <c r="W53" s="54"/>
    </row>
    <row r="54" spans="1:16" ht="14.25" customHeight="1" thickBot="1">
      <c r="A54" s="166"/>
      <c r="B54" s="163"/>
      <c r="C54" s="254"/>
      <c r="D54" s="253"/>
      <c r="E54" s="163" t="s">
        <v>48</v>
      </c>
      <c r="F54" s="163" t="s">
        <v>49</v>
      </c>
      <c r="G54" s="163" t="s">
        <v>50</v>
      </c>
      <c r="H54" s="163" t="s">
        <v>51</v>
      </c>
      <c r="I54" s="163" t="s">
        <v>52</v>
      </c>
      <c r="J54" s="163" t="s">
        <v>53</v>
      </c>
      <c r="K54" s="163" t="s">
        <v>54</v>
      </c>
      <c r="L54" s="166"/>
      <c r="N54" s="54" t="s">
        <v>55</v>
      </c>
      <c r="O54" s="54"/>
      <c r="P54" s="54"/>
    </row>
    <row r="55" spans="1:26" ht="14.25" customHeight="1" thickBot="1">
      <c r="A55" s="166"/>
      <c r="B55" s="163" t="s">
        <v>4</v>
      </c>
      <c r="C55" s="252" t="str">
        <f>IF(C49="","",IF(C51="","",C49&amp;"-"&amp;C51))</f>
        <v>Hiltunen Seppo-Laaksonen Heikki</v>
      </c>
      <c r="D55" s="253"/>
      <c r="E55" s="176">
        <v>-6</v>
      </c>
      <c r="F55" s="177">
        <v>-6</v>
      </c>
      <c r="G55" s="176">
        <v>-9</v>
      </c>
      <c r="H55" s="176"/>
      <c r="I55" s="176"/>
      <c r="J55" s="169" t="str">
        <f aca="true" t="shared" si="39" ref="J55:J60">IF(Y55="0",IF(Z55="0","",Y55&amp;"-"&amp;Z55),Y55&amp;"-"&amp;Z55)</f>
        <v>0-3</v>
      </c>
      <c r="K55" s="164" t="str">
        <f>IF(C55="","",IF(C52="",C50,C52))</f>
        <v>Suynaliev Asilbek</v>
      </c>
      <c r="L55" s="178"/>
      <c r="N55" s="170">
        <f aca="true" t="shared" si="40" ref="N55:N60">IF(E55="",0,IF(LEFT(E55,1)="-",ABS(E55),(IF(E55&gt;9,E55+2,11))))</f>
        <v>6</v>
      </c>
      <c r="O55" s="171">
        <f aca="true" t="shared" si="41" ref="O55:O60">IF(E55="",0,IF(LEFT(E55,1)="-",(IF(ABS(E55)&gt;9,(ABS(E55)+2),11)),E55))</f>
        <v>11</v>
      </c>
      <c r="P55" s="170">
        <f aca="true" t="shared" si="42" ref="P55:P60">IF(F55="",0,IF(LEFT(F55,1)="-",ABS(F55),(IF(F55&gt;9,F55+2,11))))</f>
        <v>6</v>
      </c>
      <c r="Q55" s="171">
        <f aca="true" t="shared" si="43" ref="Q55:Q60">IF(F55="",0,IF(LEFT(F55,1)="-",(IF(ABS(F55)&gt;9,(ABS(F55)+2),11)),F55))</f>
        <v>11</v>
      </c>
      <c r="R55" s="170">
        <f aca="true" t="shared" si="44" ref="R55:R60">IF(G55="",0,IF(LEFT(G55,1)="-",ABS(G55),(IF(G55&gt;9,G55+2,11))))</f>
        <v>9</v>
      </c>
      <c r="S55" s="171">
        <f aca="true" t="shared" si="45" ref="S55:S60">IF(G55="",0,IF(LEFT(G55,1)="-",(IF(ABS(G55)&gt;9,(ABS(G55)+2),11)),G55))</f>
        <v>11</v>
      </c>
      <c r="T55" s="170">
        <f aca="true" t="shared" si="46" ref="T55:T60">IF(H55="",0,IF(LEFT(H55,1)="-",ABS(H55),(IF(H55&gt;9,H55+2,11))))</f>
        <v>0</v>
      </c>
      <c r="U55" s="171">
        <f aca="true" t="shared" si="47" ref="U55:U60">IF(H55="",0,IF(LEFT(H55,1)="-",(IF(ABS(H55)&gt;9,(ABS(H55)+2),11)),H55))</f>
        <v>0</v>
      </c>
      <c r="V55" s="170">
        <f aca="true" t="shared" si="48" ref="V55:V60">IF(I55="",0,IF(LEFT(I55,1)="-",ABS(I55),(IF(I55&gt;9,I55+2,11))))</f>
        <v>0</v>
      </c>
      <c r="W55" s="171">
        <f aca="true" t="shared" si="49" ref="W55:W60">IF(I55="",0,IF(LEFT(I55,1)="-",(IF(ABS(I55)&gt;9,(ABS(I55)+2),11)),I55))</f>
        <v>0</v>
      </c>
      <c r="Y55" s="172">
        <f aca="true" t="shared" si="50" ref="Y55:Y60">IF(ISBLANK(E55),"0",COUNTIF(E55:I55,"&gt;=0"))</f>
        <v>0</v>
      </c>
      <c r="Z55" s="179">
        <f aca="true" t="shared" si="51" ref="Z55:Z60">IF(ISBLANK(E55),"0",(IF(LEFT(E55,1)="-",1,0)+IF(LEFT(F55,1)="-",1,0)+IF(LEFT(G55,1)="-",1,0)+IF(LEFT(H55,1)="-",1,0)+IF(LEFT(I55,1)="-",1,0)))</f>
        <v>3</v>
      </c>
    </row>
    <row r="56" spans="1:26" ht="14.25" customHeight="1" thickBot="1">
      <c r="A56" s="166"/>
      <c r="B56" s="163" t="s">
        <v>12</v>
      </c>
      <c r="C56" s="252" t="str">
        <f>IF(C50="","",IF(C52="","",C50&amp;"-"&amp;C52))</f>
        <v>Eriksson Pinja-Suynaliev Asilbek</v>
      </c>
      <c r="D56" s="253"/>
      <c r="E56" s="176">
        <v>-4</v>
      </c>
      <c r="F56" s="177">
        <v>-8</v>
      </c>
      <c r="G56" s="176">
        <v>8</v>
      </c>
      <c r="H56" s="176">
        <v>-9</v>
      </c>
      <c r="I56" s="176"/>
      <c r="J56" s="169" t="str">
        <f t="shared" si="39"/>
        <v>1-3</v>
      </c>
      <c r="K56" s="164" t="str">
        <f>IF(C56="","",IF(C51="",C49,C51))</f>
        <v>Laaksonen Heikki</v>
      </c>
      <c r="L56" s="178"/>
      <c r="N56" s="170">
        <f t="shared" si="40"/>
        <v>4</v>
      </c>
      <c r="O56" s="171">
        <f t="shared" si="41"/>
        <v>11</v>
      </c>
      <c r="P56" s="170">
        <f t="shared" si="42"/>
        <v>8</v>
      </c>
      <c r="Q56" s="171">
        <f t="shared" si="43"/>
        <v>11</v>
      </c>
      <c r="R56" s="170">
        <f t="shared" si="44"/>
        <v>11</v>
      </c>
      <c r="S56" s="171">
        <f t="shared" si="45"/>
        <v>8</v>
      </c>
      <c r="T56" s="170">
        <f t="shared" si="46"/>
        <v>9</v>
      </c>
      <c r="U56" s="171">
        <f t="shared" si="47"/>
        <v>11</v>
      </c>
      <c r="V56" s="170">
        <f t="shared" si="48"/>
        <v>0</v>
      </c>
      <c r="W56" s="171">
        <f t="shared" si="49"/>
        <v>0</v>
      </c>
      <c r="Y56" s="172">
        <f t="shared" si="50"/>
        <v>1</v>
      </c>
      <c r="Z56" s="179">
        <f t="shared" si="51"/>
        <v>3</v>
      </c>
    </row>
    <row r="57" spans="1:26" ht="14.25" customHeight="1" thickBot="1">
      <c r="A57" s="166"/>
      <c r="B57" s="163" t="s">
        <v>11</v>
      </c>
      <c r="C57" s="252" t="str">
        <f>IF(C49="","",IF(C52="","",C49&amp;"-"&amp;C52))</f>
        <v>Hiltunen Seppo-Suynaliev Asilbek</v>
      </c>
      <c r="D57" s="253"/>
      <c r="E57" s="176">
        <v>-9</v>
      </c>
      <c r="F57" s="177">
        <v>7</v>
      </c>
      <c r="G57" s="176">
        <v>8</v>
      </c>
      <c r="H57" s="176">
        <v>9</v>
      </c>
      <c r="I57" s="180"/>
      <c r="J57" s="169" t="str">
        <f t="shared" si="39"/>
        <v>3-1</v>
      </c>
      <c r="K57" s="164" t="str">
        <f>IF(C57="","",IF(C50="",C51,C50))</f>
        <v>Eriksson Pinja</v>
      </c>
      <c r="L57" s="178"/>
      <c r="N57" s="170">
        <f t="shared" si="40"/>
        <v>9</v>
      </c>
      <c r="O57" s="171">
        <f t="shared" si="41"/>
        <v>11</v>
      </c>
      <c r="P57" s="170">
        <f t="shared" si="42"/>
        <v>11</v>
      </c>
      <c r="Q57" s="171">
        <f t="shared" si="43"/>
        <v>7</v>
      </c>
      <c r="R57" s="170">
        <f t="shared" si="44"/>
        <v>11</v>
      </c>
      <c r="S57" s="171">
        <f t="shared" si="45"/>
        <v>8</v>
      </c>
      <c r="T57" s="170">
        <f t="shared" si="46"/>
        <v>11</v>
      </c>
      <c r="U57" s="171">
        <f t="shared" si="47"/>
        <v>9</v>
      </c>
      <c r="V57" s="170">
        <f t="shared" si="48"/>
        <v>0</v>
      </c>
      <c r="W57" s="171">
        <f t="shared" si="49"/>
        <v>0</v>
      </c>
      <c r="Y57" s="172">
        <f t="shared" si="50"/>
        <v>3</v>
      </c>
      <c r="Z57" s="179">
        <f t="shared" si="51"/>
        <v>1</v>
      </c>
    </row>
    <row r="58" spans="1:26" ht="14.25" customHeight="1" thickBot="1">
      <c r="A58" s="166"/>
      <c r="B58" s="163" t="s">
        <v>5</v>
      </c>
      <c r="C58" s="252" t="str">
        <f>IF(C50="","",IF(C51="","",C50&amp;"-"&amp;C51))</f>
        <v>Eriksson Pinja-Laaksonen Heikki</v>
      </c>
      <c r="D58" s="253"/>
      <c r="E58" s="176">
        <v>8</v>
      </c>
      <c r="F58" s="177">
        <v>-11</v>
      </c>
      <c r="G58" s="176">
        <v>-7</v>
      </c>
      <c r="H58" s="176">
        <v>8</v>
      </c>
      <c r="I58" s="180">
        <v>7</v>
      </c>
      <c r="J58" s="169" t="str">
        <f t="shared" si="39"/>
        <v>3-2</v>
      </c>
      <c r="K58" s="164" t="str">
        <f>IF(C58="","",IF(C52="",C49,C52))</f>
        <v>Suynaliev Asilbek</v>
      </c>
      <c r="L58" s="178"/>
      <c r="N58" s="170">
        <f t="shared" si="40"/>
        <v>11</v>
      </c>
      <c r="O58" s="171">
        <f t="shared" si="41"/>
        <v>8</v>
      </c>
      <c r="P58" s="170">
        <f t="shared" si="42"/>
        <v>11</v>
      </c>
      <c r="Q58" s="171">
        <f t="shared" si="43"/>
        <v>13</v>
      </c>
      <c r="R58" s="170">
        <f t="shared" si="44"/>
        <v>7</v>
      </c>
      <c r="S58" s="171">
        <f t="shared" si="45"/>
        <v>11</v>
      </c>
      <c r="T58" s="170">
        <f t="shared" si="46"/>
        <v>11</v>
      </c>
      <c r="U58" s="171">
        <f t="shared" si="47"/>
        <v>8</v>
      </c>
      <c r="V58" s="170">
        <f t="shared" si="48"/>
        <v>11</v>
      </c>
      <c r="W58" s="171">
        <f t="shared" si="49"/>
        <v>7</v>
      </c>
      <c r="Y58" s="172">
        <f t="shared" si="50"/>
        <v>3</v>
      </c>
      <c r="Z58" s="179">
        <f t="shared" si="51"/>
        <v>2</v>
      </c>
    </row>
    <row r="59" spans="1:26" ht="14.25" customHeight="1" thickBot="1">
      <c r="A59" s="166"/>
      <c r="B59" s="163" t="s">
        <v>6</v>
      </c>
      <c r="C59" s="252" t="str">
        <f>IF(C49="","",IF(C50="","",C49&amp;"-"&amp;C50))</f>
        <v>Hiltunen Seppo-Eriksson Pinja</v>
      </c>
      <c r="D59" s="253"/>
      <c r="E59" s="176">
        <v>5</v>
      </c>
      <c r="F59" s="177">
        <v>10</v>
      </c>
      <c r="G59" s="176">
        <v>-7</v>
      </c>
      <c r="H59" s="176">
        <v>4</v>
      </c>
      <c r="I59" s="180"/>
      <c r="J59" s="169" t="str">
        <f t="shared" si="39"/>
        <v>3-1</v>
      </c>
      <c r="K59" s="164" t="str">
        <f>IF(C59="","",IF(C51="",C52,C51))</f>
        <v>Laaksonen Heikki</v>
      </c>
      <c r="L59" s="178"/>
      <c r="N59" s="170">
        <f t="shared" si="40"/>
        <v>11</v>
      </c>
      <c r="O59" s="171">
        <f t="shared" si="41"/>
        <v>5</v>
      </c>
      <c r="P59" s="170">
        <f t="shared" si="42"/>
        <v>12</v>
      </c>
      <c r="Q59" s="171">
        <f t="shared" si="43"/>
        <v>10</v>
      </c>
      <c r="R59" s="170">
        <f t="shared" si="44"/>
        <v>7</v>
      </c>
      <c r="S59" s="171">
        <f t="shared" si="45"/>
        <v>11</v>
      </c>
      <c r="T59" s="170">
        <f t="shared" si="46"/>
        <v>11</v>
      </c>
      <c r="U59" s="171">
        <f t="shared" si="47"/>
        <v>4</v>
      </c>
      <c r="V59" s="170">
        <f t="shared" si="48"/>
        <v>0</v>
      </c>
      <c r="W59" s="171">
        <f t="shared" si="49"/>
        <v>0</v>
      </c>
      <c r="Y59" s="172">
        <f t="shared" si="50"/>
        <v>3</v>
      </c>
      <c r="Z59" s="179">
        <f t="shared" si="51"/>
        <v>1</v>
      </c>
    </row>
    <row r="60" spans="1:26" ht="14.25" customHeight="1">
      <c r="A60" s="166"/>
      <c r="B60" s="163" t="s">
        <v>56</v>
      </c>
      <c r="C60" s="252" t="str">
        <f>IF(C51="","",IF(C52="","",C51&amp;"-"&amp;C52))</f>
        <v>Laaksonen Heikki-Suynaliev Asilbek</v>
      </c>
      <c r="D60" s="253"/>
      <c r="E60" s="176">
        <v>-6</v>
      </c>
      <c r="F60" s="177">
        <v>-7</v>
      </c>
      <c r="G60" s="176">
        <v>-7</v>
      </c>
      <c r="H60" s="176"/>
      <c r="I60" s="176"/>
      <c r="J60" s="169" t="str">
        <f t="shared" si="39"/>
        <v>0-3</v>
      </c>
      <c r="K60" s="164" t="str">
        <f>IF(C60="","",IF(C49="",C50,C49))</f>
        <v>Hiltunen Seppo</v>
      </c>
      <c r="L60" s="178"/>
      <c r="N60" s="170">
        <f t="shared" si="40"/>
        <v>6</v>
      </c>
      <c r="O60" s="171">
        <f t="shared" si="41"/>
        <v>11</v>
      </c>
      <c r="P60" s="170">
        <f t="shared" si="42"/>
        <v>7</v>
      </c>
      <c r="Q60" s="171">
        <f t="shared" si="43"/>
        <v>11</v>
      </c>
      <c r="R60" s="170">
        <f t="shared" si="44"/>
        <v>7</v>
      </c>
      <c r="S60" s="171">
        <f t="shared" si="45"/>
        <v>11</v>
      </c>
      <c r="T60" s="170">
        <f t="shared" si="46"/>
        <v>0</v>
      </c>
      <c r="U60" s="171">
        <f t="shared" si="47"/>
        <v>0</v>
      </c>
      <c r="V60" s="170">
        <f t="shared" si="48"/>
        <v>0</v>
      </c>
      <c r="W60" s="171">
        <f t="shared" si="49"/>
        <v>0</v>
      </c>
      <c r="Y60" s="172">
        <f t="shared" si="50"/>
        <v>0</v>
      </c>
      <c r="Z60" s="179">
        <f t="shared" si="51"/>
        <v>3</v>
      </c>
    </row>
    <row r="62" spans="1:13" ht="14.25" customHeight="1" thickBot="1">
      <c r="A62" s="163"/>
      <c r="B62" s="163" t="s">
        <v>0</v>
      </c>
      <c r="C62" s="164" t="str">
        <f>"Pooli "&amp;CHAR(((ROW()+8)/14)+64)</f>
        <v>Pooli E</v>
      </c>
      <c r="D62" s="163" t="s">
        <v>1</v>
      </c>
      <c r="E62" s="163" t="s">
        <v>45</v>
      </c>
      <c r="F62" s="163" t="s">
        <v>46</v>
      </c>
      <c r="G62" s="163" t="s">
        <v>7</v>
      </c>
      <c r="H62" s="163" t="s">
        <v>47</v>
      </c>
      <c r="I62" s="165"/>
      <c r="J62" s="166"/>
      <c r="M62" s="146"/>
    </row>
    <row r="63" spans="1:28" ht="14.25" customHeight="1" thickBot="1">
      <c r="A63" s="164">
        <v>1</v>
      </c>
      <c r="B63" s="167">
        <v>81</v>
      </c>
      <c r="C63" s="168" t="s">
        <v>410</v>
      </c>
      <c r="D63" s="168" t="s">
        <v>32</v>
      </c>
      <c r="E63" s="169" t="str">
        <f>IF(ISBLANK(C63),"",T63&amp;"-"&amp;U63)</f>
        <v>2-0</v>
      </c>
      <c r="F63" s="169" t="str">
        <f>IF(ISBLANK(C63),"",Q63&amp;"-"&amp;R63)</f>
        <v>6-2</v>
      </c>
      <c r="G63" s="169" t="str">
        <f>IF(ISBLANK(C63),"",N63&amp;"-"&amp;O63)</f>
        <v>79-63</v>
      </c>
      <c r="H63" s="164" t="s">
        <v>160</v>
      </c>
      <c r="I63" s="165"/>
      <c r="J63" s="166"/>
      <c r="L63" s="200">
        <v>5</v>
      </c>
      <c r="N63" s="170">
        <f>N69+P69+R69+T69+V69+N71+P71+R71+T71+V71+N73+P73+R73+T73+V73</f>
        <v>79</v>
      </c>
      <c r="O63" s="171">
        <f>O69+Q69+S69+U69+W69+O71+Q71+S71+U71+W71+O73+Q73+S73+U73+W73</f>
        <v>63</v>
      </c>
      <c r="Q63" s="170">
        <f>Y69+Y71+Y73</f>
        <v>6</v>
      </c>
      <c r="R63" s="171">
        <f>Z69+Z71+Z73</f>
        <v>2</v>
      </c>
      <c r="T63" s="170">
        <f>SUM(W63:Y63)</f>
        <v>2</v>
      </c>
      <c r="U63" s="171">
        <f>SUM(Z63:AB63)</f>
        <v>0</v>
      </c>
      <c r="W63" s="172">
        <f>IF(Y69=3,1,"0")</f>
        <v>1</v>
      </c>
      <c r="X63" s="172" t="str">
        <f>IF(Y71=3,1,"0")</f>
        <v>0</v>
      </c>
      <c r="Y63" s="172">
        <f>IF(Y73=3,1,"0")</f>
        <v>1</v>
      </c>
      <c r="Z63" s="172" t="str">
        <f>IF(Z69=3,1,"0")</f>
        <v>0</v>
      </c>
      <c r="AA63" s="172" t="str">
        <f>IF(Z71=3,1,"0")</f>
        <v>0</v>
      </c>
      <c r="AB63" s="172" t="str">
        <f>IF(Z73=3,1,"0")</f>
        <v>0</v>
      </c>
    </row>
    <row r="64" spans="1:28" ht="14.25" customHeight="1" thickBot="1">
      <c r="A64" s="164">
        <v>2</v>
      </c>
      <c r="B64" s="167" t="s">
        <v>13</v>
      </c>
      <c r="C64" s="168" t="s">
        <v>409</v>
      </c>
      <c r="D64" s="168" t="s">
        <v>27</v>
      </c>
      <c r="E64" s="169" t="str">
        <f>IF(ISBLANK(C64),"",T64&amp;"-"&amp;U64)</f>
        <v>1-1</v>
      </c>
      <c r="F64" s="169" t="str">
        <f>IF(ISBLANK(C64),"",Q64&amp;"-"&amp;R64)</f>
        <v>3-3</v>
      </c>
      <c r="G64" s="169" t="str">
        <f>IF(ISBLANK(C64),"",N64&amp;"-"&amp;O64)</f>
        <v>54-52</v>
      </c>
      <c r="H64" s="164" t="s">
        <v>162</v>
      </c>
      <c r="I64" s="165"/>
      <c r="J64" s="166"/>
      <c r="L64" s="200">
        <v>8</v>
      </c>
      <c r="N64" s="170">
        <f>N70+P70+R70+T70+V70+N72+P72+R72+T72+V72+O73+Q73+S73+U73+W73</f>
        <v>54</v>
      </c>
      <c r="O64" s="171">
        <f>O70+Q70+S70+U70+W70+O72+Q72+S72+U72+W72+N73+P73+R73+T73+V73</f>
        <v>52</v>
      </c>
      <c r="Q64" s="170">
        <f>Y70+Y72+Z73</f>
        <v>3</v>
      </c>
      <c r="R64" s="171">
        <f>Z70+Z72+Y73</f>
        <v>3</v>
      </c>
      <c r="T64" s="170">
        <f>SUM(W64:Y64)</f>
        <v>1</v>
      </c>
      <c r="U64" s="171">
        <f>SUM(Z64:AB64)</f>
        <v>1</v>
      </c>
      <c r="W64" s="172" t="str">
        <f>IF(Y70=3,1,"0")</f>
        <v>0</v>
      </c>
      <c r="X64" s="172">
        <f>IF(Y72=3,1,"0")</f>
        <v>1</v>
      </c>
      <c r="Y64" s="172" t="str">
        <f>IF(Z73=3,1,"0")</f>
        <v>0</v>
      </c>
      <c r="Z64" s="172" t="str">
        <f>IF(Z70=3,1,"0")</f>
        <v>0</v>
      </c>
      <c r="AA64" s="172" t="str">
        <f>IF(Z72=3,1,"0")</f>
        <v>0</v>
      </c>
      <c r="AB64" s="172">
        <f>IF(Y73=3,1,"0")</f>
        <v>1</v>
      </c>
    </row>
    <row r="65" spans="1:28" ht="14.25" customHeight="1" thickBot="1">
      <c r="A65" s="164">
        <v>3</v>
      </c>
      <c r="B65" s="167" t="s">
        <v>10</v>
      </c>
      <c r="C65" s="168" t="s">
        <v>389</v>
      </c>
      <c r="D65" s="168" t="s">
        <v>14</v>
      </c>
      <c r="E65" s="169" t="str">
        <f>IF(ISBLANK(C65),"",T65&amp;"-"&amp;U65)</f>
        <v>0-2</v>
      </c>
      <c r="F65" s="169" t="str">
        <f>IF(ISBLANK(C65),"",Q65&amp;"-"&amp;R65)</f>
        <v>2-6</v>
      </c>
      <c r="G65" s="169" t="str">
        <f>IF(ISBLANK(C65),"",N65&amp;"-"&amp;O65)</f>
        <v>61-79</v>
      </c>
      <c r="H65" s="164" t="s">
        <v>161</v>
      </c>
      <c r="I65" s="165"/>
      <c r="J65" s="166"/>
      <c r="L65" s="200">
        <v>17</v>
      </c>
      <c r="N65" s="170">
        <f>O69+Q69+S69+U69+W69+O72+Q72+S72+U72+W72+N74+P74+R74+T74+V74</f>
        <v>61</v>
      </c>
      <c r="O65" s="171">
        <f>N69+P69+R69+T69+V69+N72+P72+R72+T72+V72+O74+Q74+S74+U74+W74</f>
        <v>79</v>
      </c>
      <c r="Q65" s="170">
        <f>Z69+Z72+Y74</f>
        <v>2</v>
      </c>
      <c r="R65" s="171">
        <f>Y69+Y72+Z74</f>
        <v>6</v>
      </c>
      <c r="T65" s="170">
        <f>SUM(W65:Y65)</f>
        <v>0</v>
      </c>
      <c r="U65" s="171">
        <f>SUM(Z65:AB65)</f>
        <v>2</v>
      </c>
      <c r="W65" s="172" t="str">
        <f>IF(Z69=3,1,"0")</f>
        <v>0</v>
      </c>
      <c r="X65" s="172" t="str">
        <f>IF(Z72=3,1,"0")</f>
        <v>0</v>
      </c>
      <c r="Y65" s="172" t="str">
        <f>IF(Y74=3,1,"0")</f>
        <v>0</v>
      </c>
      <c r="Z65" s="172">
        <f>IF(Y69=3,1,"0")</f>
        <v>1</v>
      </c>
      <c r="AA65" s="172">
        <f>IF(Y72=3,1,"0")</f>
        <v>1</v>
      </c>
      <c r="AB65" s="172" t="str">
        <f>IF(Z74=3,1,"0")</f>
        <v>0</v>
      </c>
    </row>
    <row r="66" spans="1:28" ht="14.25" customHeight="1">
      <c r="A66" s="164">
        <v>4</v>
      </c>
      <c r="B66" s="167" t="s">
        <v>10</v>
      </c>
      <c r="C66" s="207" t="s">
        <v>393</v>
      </c>
      <c r="D66" s="207" t="s">
        <v>26</v>
      </c>
      <c r="E66" s="169" t="str">
        <f>IF(ISBLANK(C66),"",T66&amp;"-"&amp;U66)</f>
        <v>0-0</v>
      </c>
      <c r="F66" s="169" t="str">
        <f>IF(ISBLANK(C66),"",Q66&amp;"-"&amp;R66)</f>
        <v>0-0</v>
      </c>
      <c r="G66" s="169" t="str">
        <f>IF(ISBLANK(C66),"",N66&amp;"-"&amp;O66)</f>
        <v>0-0</v>
      </c>
      <c r="H66" s="164"/>
      <c r="I66" s="166"/>
      <c r="J66" s="166"/>
      <c r="L66" s="200">
        <v>20</v>
      </c>
      <c r="N66" s="170">
        <f>O70+Q70+S70+U70+W70+O71+Q71+S71+U71+W71+O74+Q74+S74+U74+W74</f>
        <v>0</v>
      </c>
      <c r="O66" s="171">
        <f>N70+P70+R70+T70+V70+N71+P71+R71+T71+V71+N74+P74+R74+T74+V74</f>
        <v>0</v>
      </c>
      <c r="Q66" s="170">
        <f>Z70+Z71+Z74</f>
        <v>0</v>
      </c>
      <c r="R66" s="171">
        <f>Y70+Y71+Y74</f>
        <v>0</v>
      </c>
      <c r="T66" s="170">
        <f>SUM(W66:Y66)</f>
        <v>0</v>
      </c>
      <c r="U66" s="171">
        <f>SUM(Z66:AB66)</f>
        <v>0</v>
      </c>
      <c r="W66" s="172" t="str">
        <f>IF(Z70=3,1,"0")</f>
        <v>0</v>
      </c>
      <c r="X66" s="172" t="str">
        <f>IF(Z71=3,1,"0")</f>
        <v>0</v>
      </c>
      <c r="Y66" s="172" t="str">
        <f>IF(Z74=3,1,"0")</f>
        <v>0</v>
      </c>
      <c r="Z66" s="172" t="str">
        <f>IF(Y70=3,1,"0")</f>
        <v>0</v>
      </c>
      <c r="AA66" s="172" t="str">
        <f>IF(Y71=3,1,"0")</f>
        <v>0</v>
      </c>
      <c r="AB66" s="172" t="str">
        <f>IF(Y74=3,1,"0")</f>
        <v>0</v>
      </c>
    </row>
    <row r="67" spans="1:23" ht="15" customHeight="1">
      <c r="A67" s="173"/>
      <c r="B67" s="173"/>
      <c r="C67" s="174"/>
      <c r="D67" s="174"/>
      <c r="E67" s="174"/>
      <c r="F67" s="174"/>
      <c r="G67" s="174"/>
      <c r="H67" s="174"/>
      <c r="I67" s="175"/>
      <c r="J67" s="175"/>
      <c r="U67" s="54"/>
      <c r="V67" s="54"/>
      <c r="W67" s="54"/>
    </row>
    <row r="68" spans="1:16" ht="14.25" customHeight="1" thickBot="1">
      <c r="A68" s="166"/>
      <c r="B68" s="163"/>
      <c r="C68" s="254"/>
      <c r="D68" s="253"/>
      <c r="E68" s="163" t="s">
        <v>48</v>
      </c>
      <c r="F68" s="163" t="s">
        <v>49</v>
      </c>
      <c r="G68" s="163" t="s">
        <v>50</v>
      </c>
      <c r="H68" s="163" t="s">
        <v>51</v>
      </c>
      <c r="I68" s="163" t="s">
        <v>52</v>
      </c>
      <c r="J68" s="163" t="s">
        <v>53</v>
      </c>
      <c r="K68" s="163" t="s">
        <v>54</v>
      </c>
      <c r="L68" s="166"/>
      <c r="N68" s="54" t="s">
        <v>55</v>
      </c>
      <c r="O68" s="54"/>
      <c r="P68" s="54"/>
    </row>
    <row r="69" spans="1:26" ht="14.25" customHeight="1" thickBot="1">
      <c r="A69" s="166"/>
      <c r="B69" s="163" t="s">
        <v>4</v>
      </c>
      <c r="C69" s="252" t="str">
        <f>IF(C63="","",IF(C65="","",C63&amp;"-"&amp;C65))</f>
        <v>Mäkinen Timo-Laine Tommi</v>
      </c>
      <c r="D69" s="253"/>
      <c r="E69" s="176">
        <v>4</v>
      </c>
      <c r="F69" s="177">
        <v>-6</v>
      </c>
      <c r="G69" s="176">
        <v>-7</v>
      </c>
      <c r="H69" s="176">
        <v>7</v>
      </c>
      <c r="I69" s="176">
        <v>9</v>
      </c>
      <c r="J69" s="169" t="str">
        <f aca="true" t="shared" si="52" ref="J69:J74">IF(Y69="0",IF(Z69="0","",Y69&amp;"-"&amp;Z69),Y69&amp;"-"&amp;Z69)</f>
        <v>3-2</v>
      </c>
      <c r="K69" s="164" t="str">
        <f>IF(C69="","",IF(C66="",C64,C66))</f>
        <v>Ritalahti Pentti</v>
      </c>
      <c r="L69" s="178"/>
      <c r="N69" s="170">
        <f aca="true" t="shared" si="53" ref="N69:N74">IF(E69="",0,IF(LEFT(E69,1)="-",ABS(E69),(IF(E69&gt;9,E69+2,11))))</f>
        <v>11</v>
      </c>
      <c r="O69" s="171">
        <f aca="true" t="shared" si="54" ref="O69:O74">IF(E69="",0,IF(LEFT(E69,1)="-",(IF(ABS(E69)&gt;9,(ABS(E69)+2),11)),E69))</f>
        <v>4</v>
      </c>
      <c r="P69" s="170">
        <f aca="true" t="shared" si="55" ref="P69:P74">IF(F69="",0,IF(LEFT(F69,1)="-",ABS(F69),(IF(F69&gt;9,F69+2,11))))</f>
        <v>6</v>
      </c>
      <c r="Q69" s="171">
        <f aca="true" t="shared" si="56" ref="Q69:Q74">IF(F69="",0,IF(LEFT(F69,1)="-",(IF(ABS(F69)&gt;9,(ABS(F69)+2),11)),F69))</f>
        <v>11</v>
      </c>
      <c r="R69" s="170">
        <f aca="true" t="shared" si="57" ref="R69:R74">IF(G69="",0,IF(LEFT(G69,1)="-",ABS(G69),(IF(G69&gt;9,G69+2,11))))</f>
        <v>7</v>
      </c>
      <c r="S69" s="171">
        <f aca="true" t="shared" si="58" ref="S69:S74">IF(G69="",0,IF(LEFT(G69,1)="-",(IF(ABS(G69)&gt;9,(ABS(G69)+2),11)),G69))</f>
        <v>11</v>
      </c>
      <c r="T69" s="170">
        <f aca="true" t="shared" si="59" ref="T69:T74">IF(H69="",0,IF(LEFT(H69,1)="-",ABS(H69),(IF(H69&gt;9,H69+2,11))))</f>
        <v>11</v>
      </c>
      <c r="U69" s="171">
        <f aca="true" t="shared" si="60" ref="U69:U74">IF(H69="",0,IF(LEFT(H69,1)="-",(IF(ABS(H69)&gt;9,(ABS(H69)+2),11)),H69))</f>
        <v>7</v>
      </c>
      <c r="V69" s="170">
        <f aca="true" t="shared" si="61" ref="V69:V74">IF(I69="",0,IF(LEFT(I69,1)="-",ABS(I69),(IF(I69&gt;9,I69+2,11))))</f>
        <v>11</v>
      </c>
      <c r="W69" s="171">
        <f aca="true" t="shared" si="62" ref="W69:W74">IF(I69="",0,IF(LEFT(I69,1)="-",(IF(ABS(I69)&gt;9,(ABS(I69)+2),11)),I69))</f>
        <v>9</v>
      </c>
      <c r="Y69" s="172">
        <f aca="true" t="shared" si="63" ref="Y69:Y74">IF(ISBLANK(E69),"0",COUNTIF(E69:I69,"&gt;=0"))</f>
        <v>3</v>
      </c>
      <c r="Z69" s="179">
        <f aca="true" t="shared" si="64" ref="Z69:Z74">IF(ISBLANK(E69),"0",(IF(LEFT(E69,1)="-",1,0)+IF(LEFT(F69,1)="-",1,0)+IF(LEFT(G69,1)="-",1,0)+IF(LEFT(H69,1)="-",1,0)+IF(LEFT(I69,1)="-",1,0)))</f>
        <v>2</v>
      </c>
    </row>
    <row r="70" spans="1:26" ht="14.25" customHeight="1" thickBot="1">
      <c r="A70" s="166"/>
      <c r="B70" s="163" t="s">
        <v>12</v>
      </c>
      <c r="C70" s="252" t="str">
        <f>IF(C64="","",IF(C66="","",C64&amp;"-"&amp;C66))</f>
        <v>Eriksson Peter-Ritalahti Pentti</v>
      </c>
      <c r="D70" s="253"/>
      <c r="E70" s="176"/>
      <c r="F70" s="177"/>
      <c r="G70" s="176"/>
      <c r="H70" s="176"/>
      <c r="I70" s="176"/>
      <c r="J70" s="169">
        <f t="shared" si="52"/>
      </c>
      <c r="K70" s="164" t="str">
        <f>IF(C70="","",IF(C65="",C63,C65))</f>
        <v>Laine Tommi</v>
      </c>
      <c r="L70" s="178"/>
      <c r="N70" s="170">
        <f t="shared" si="53"/>
        <v>0</v>
      </c>
      <c r="O70" s="171">
        <f t="shared" si="54"/>
        <v>0</v>
      </c>
      <c r="P70" s="170">
        <f t="shared" si="55"/>
        <v>0</v>
      </c>
      <c r="Q70" s="171">
        <f t="shared" si="56"/>
        <v>0</v>
      </c>
      <c r="R70" s="170">
        <f t="shared" si="57"/>
        <v>0</v>
      </c>
      <c r="S70" s="171">
        <f t="shared" si="58"/>
        <v>0</v>
      </c>
      <c r="T70" s="170">
        <f t="shared" si="59"/>
        <v>0</v>
      </c>
      <c r="U70" s="171">
        <f t="shared" si="60"/>
        <v>0</v>
      </c>
      <c r="V70" s="170">
        <f t="shared" si="61"/>
        <v>0</v>
      </c>
      <c r="W70" s="171">
        <f t="shared" si="62"/>
        <v>0</v>
      </c>
      <c r="Y70" s="172" t="str">
        <f t="shared" si="63"/>
        <v>0</v>
      </c>
      <c r="Z70" s="179" t="str">
        <f t="shared" si="64"/>
        <v>0</v>
      </c>
    </row>
    <row r="71" spans="1:26" ht="14.25" customHeight="1" thickBot="1">
      <c r="A71" s="166"/>
      <c r="B71" s="163" t="s">
        <v>11</v>
      </c>
      <c r="C71" s="252" t="str">
        <f>IF(C63="","",IF(C66="","",C63&amp;"-"&amp;C66))</f>
        <v>Mäkinen Timo-Ritalahti Pentti</v>
      </c>
      <c r="D71" s="253"/>
      <c r="E71" s="176"/>
      <c r="F71" s="177"/>
      <c r="G71" s="176"/>
      <c r="H71" s="176"/>
      <c r="I71" s="180"/>
      <c r="J71" s="169">
        <f t="shared" si="52"/>
      </c>
      <c r="K71" s="164" t="str">
        <f>IF(C71="","",IF(C64="",C65,C64))</f>
        <v>Eriksson Peter</v>
      </c>
      <c r="L71" s="178"/>
      <c r="N71" s="170">
        <f t="shared" si="53"/>
        <v>0</v>
      </c>
      <c r="O71" s="171">
        <f t="shared" si="54"/>
        <v>0</v>
      </c>
      <c r="P71" s="170">
        <f t="shared" si="55"/>
        <v>0</v>
      </c>
      <c r="Q71" s="171">
        <f t="shared" si="56"/>
        <v>0</v>
      </c>
      <c r="R71" s="170">
        <f t="shared" si="57"/>
        <v>0</v>
      </c>
      <c r="S71" s="171">
        <f t="shared" si="58"/>
        <v>0</v>
      </c>
      <c r="T71" s="170">
        <f t="shared" si="59"/>
        <v>0</v>
      </c>
      <c r="U71" s="171">
        <f t="shared" si="60"/>
        <v>0</v>
      </c>
      <c r="V71" s="170">
        <f t="shared" si="61"/>
        <v>0</v>
      </c>
      <c r="W71" s="171">
        <f t="shared" si="62"/>
        <v>0</v>
      </c>
      <c r="Y71" s="172" t="str">
        <f t="shared" si="63"/>
        <v>0</v>
      </c>
      <c r="Z71" s="179" t="str">
        <f t="shared" si="64"/>
        <v>0</v>
      </c>
    </row>
    <row r="72" spans="1:26" ht="14.25" customHeight="1" thickBot="1">
      <c r="A72" s="166"/>
      <c r="B72" s="163" t="s">
        <v>5</v>
      </c>
      <c r="C72" s="252" t="str">
        <f>IF(C64="","",IF(C65="","",C64&amp;"-"&amp;C65))</f>
        <v>Eriksson Peter-Laine Tommi</v>
      </c>
      <c r="D72" s="253"/>
      <c r="E72" s="176">
        <v>2</v>
      </c>
      <c r="F72" s="177">
        <v>9</v>
      </c>
      <c r="G72" s="176">
        <v>8</v>
      </c>
      <c r="H72" s="176"/>
      <c r="I72" s="180"/>
      <c r="J72" s="169" t="str">
        <f t="shared" si="52"/>
        <v>3-0</v>
      </c>
      <c r="K72" s="164" t="str">
        <f>IF(C72="","",IF(C66="",C63,C66))</f>
        <v>Ritalahti Pentti</v>
      </c>
      <c r="L72" s="178"/>
      <c r="N72" s="170">
        <f t="shared" si="53"/>
        <v>11</v>
      </c>
      <c r="O72" s="171">
        <f t="shared" si="54"/>
        <v>2</v>
      </c>
      <c r="P72" s="170">
        <f t="shared" si="55"/>
        <v>11</v>
      </c>
      <c r="Q72" s="171">
        <f t="shared" si="56"/>
        <v>9</v>
      </c>
      <c r="R72" s="170">
        <f t="shared" si="57"/>
        <v>11</v>
      </c>
      <c r="S72" s="171">
        <f t="shared" si="58"/>
        <v>8</v>
      </c>
      <c r="T72" s="170">
        <f t="shared" si="59"/>
        <v>0</v>
      </c>
      <c r="U72" s="171">
        <f t="shared" si="60"/>
        <v>0</v>
      </c>
      <c r="V72" s="170">
        <f t="shared" si="61"/>
        <v>0</v>
      </c>
      <c r="W72" s="171">
        <f t="shared" si="62"/>
        <v>0</v>
      </c>
      <c r="Y72" s="172">
        <f t="shared" si="63"/>
        <v>3</v>
      </c>
      <c r="Z72" s="179">
        <f t="shared" si="64"/>
        <v>0</v>
      </c>
    </row>
    <row r="73" spans="1:26" ht="14.25" customHeight="1" thickBot="1">
      <c r="A73" s="166"/>
      <c r="B73" s="163" t="s">
        <v>6</v>
      </c>
      <c r="C73" s="252" t="str">
        <f>IF(C63="","",IF(C64="","",C63&amp;"-"&amp;C64))</f>
        <v>Mäkinen Timo-Eriksson Peter</v>
      </c>
      <c r="D73" s="253"/>
      <c r="E73" s="176">
        <v>8</v>
      </c>
      <c r="F73" s="177">
        <v>9</v>
      </c>
      <c r="G73" s="176">
        <v>4</v>
      </c>
      <c r="H73" s="176"/>
      <c r="I73" s="180"/>
      <c r="J73" s="169" t="str">
        <f t="shared" si="52"/>
        <v>3-0</v>
      </c>
      <c r="K73" s="164" t="str">
        <f>IF(C73="","",IF(C65="",C66,C65))</f>
        <v>Laine Tommi</v>
      </c>
      <c r="L73" s="178"/>
      <c r="N73" s="170">
        <f t="shared" si="53"/>
        <v>11</v>
      </c>
      <c r="O73" s="171">
        <f t="shared" si="54"/>
        <v>8</v>
      </c>
      <c r="P73" s="170">
        <f t="shared" si="55"/>
        <v>11</v>
      </c>
      <c r="Q73" s="171">
        <f t="shared" si="56"/>
        <v>9</v>
      </c>
      <c r="R73" s="170">
        <f t="shared" si="57"/>
        <v>11</v>
      </c>
      <c r="S73" s="171">
        <f t="shared" si="58"/>
        <v>4</v>
      </c>
      <c r="T73" s="170">
        <f t="shared" si="59"/>
        <v>0</v>
      </c>
      <c r="U73" s="171">
        <f t="shared" si="60"/>
        <v>0</v>
      </c>
      <c r="V73" s="170">
        <f t="shared" si="61"/>
        <v>0</v>
      </c>
      <c r="W73" s="171">
        <f t="shared" si="62"/>
        <v>0</v>
      </c>
      <c r="Y73" s="172">
        <f t="shared" si="63"/>
        <v>3</v>
      </c>
      <c r="Z73" s="179">
        <f t="shared" si="64"/>
        <v>0</v>
      </c>
    </row>
    <row r="74" spans="1:26" ht="14.25" customHeight="1">
      <c r="A74" s="166"/>
      <c r="B74" s="163" t="s">
        <v>56</v>
      </c>
      <c r="C74" s="252" t="str">
        <f>IF(C65="","",IF(C66="","",C65&amp;"-"&amp;C66))</f>
        <v>Laine Tommi-Ritalahti Pentti</v>
      </c>
      <c r="D74" s="253"/>
      <c r="E74" s="176"/>
      <c r="F74" s="177"/>
      <c r="G74" s="176"/>
      <c r="H74" s="176"/>
      <c r="I74" s="176"/>
      <c r="J74" s="169">
        <f t="shared" si="52"/>
      </c>
      <c r="K74" s="164" t="str">
        <f>IF(C74="","",IF(C63="",C64,C63))</f>
        <v>Mäkinen Timo</v>
      </c>
      <c r="L74" s="178"/>
      <c r="N74" s="170">
        <f t="shared" si="53"/>
        <v>0</v>
      </c>
      <c r="O74" s="171">
        <f t="shared" si="54"/>
        <v>0</v>
      </c>
      <c r="P74" s="170">
        <f t="shared" si="55"/>
        <v>0</v>
      </c>
      <c r="Q74" s="171">
        <f t="shared" si="56"/>
        <v>0</v>
      </c>
      <c r="R74" s="170">
        <f t="shared" si="57"/>
        <v>0</v>
      </c>
      <c r="S74" s="171">
        <f t="shared" si="58"/>
        <v>0</v>
      </c>
      <c r="T74" s="170">
        <f t="shared" si="59"/>
        <v>0</v>
      </c>
      <c r="U74" s="171">
        <f t="shared" si="60"/>
        <v>0</v>
      </c>
      <c r="V74" s="170">
        <f t="shared" si="61"/>
        <v>0</v>
      </c>
      <c r="W74" s="171">
        <f t="shared" si="62"/>
        <v>0</v>
      </c>
      <c r="Y74" s="172" t="str">
        <f t="shared" si="63"/>
        <v>0</v>
      </c>
      <c r="Z74" s="179" t="str">
        <f t="shared" si="64"/>
        <v>0</v>
      </c>
    </row>
    <row r="76" spans="1:13" ht="14.25" customHeight="1" thickBot="1">
      <c r="A76" s="163"/>
      <c r="B76" s="163" t="s">
        <v>0</v>
      </c>
      <c r="C76" s="164" t="str">
        <f>"Pooli "&amp;CHAR(((ROW()+8)/14)+64)</f>
        <v>Pooli F</v>
      </c>
      <c r="D76" s="163" t="s">
        <v>1</v>
      </c>
      <c r="E76" s="163" t="s">
        <v>45</v>
      </c>
      <c r="F76" s="163" t="s">
        <v>46</v>
      </c>
      <c r="G76" s="163" t="s">
        <v>7</v>
      </c>
      <c r="H76" s="163" t="s">
        <v>47</v>
      </c>
      <c r="I76" s="165"/>
      <c r="J76" s="166"/>
      <c r="M76" s="146"/>
    </row>
    <row r="77" spans="1:28" ht="14.25" customHeight="1" thickBot="1">
      <c r="A77" s="164">
        <v>1</v>
      </c>
      <c r="B77" s="167">
        <v>86</v>
      </c>
      <c r="C77" s="168" t="s">
        <v>412</v>
      </c>
      <c r="D77" s="168" t="s">
        <v>27</v>
      </c>
      <c r="E77" s="169" t="str">
        <f>IF(ISBLANK(C77),"",T77&amp;"-"&amp;U77)</f>
        <v>2-0</v>
      </c>
      <c r="F77" s="169" t="str">
        <f>IF(ISBLANK(C77),"",Q77&amp;"-"&amp;R77)</f>
        <v>6-4</v>
      </c>
      <c r="G77" s="169" t="str">
        <f>IF(ISBLANK(C77),"",N77&amp;"-"&amp;O77)</f>
        <v>102-89</v>
      </c>
      <c r="H77" s="164" t="s">
        <v>160</v>
      </c>
      <c r="I77" s="165"/>
      <c r="J77" s="166"/>
      <c r="L77" s="200">
        <v>6</v>
      </c>
      <c r="N77" s="170">
        <f>N83+P83+R83+T83+V83+N85+P85+R85+T85+V85+N87+P87+R87+T87+V87</f>
        <v>102</v>
      </c>
      <c r="O77" s="171">
        <f>O83+Q83+S83+U83+W83+O85+Q85+S85+U85+W85+O87+Q87+S87+U87+W87</f>
        <v>89</v>
      </c>
      <c r="Q77" s="170">
        <f>Y83+Y85+Y87</f>
        <v>6</v>
      </c>
      <c r="R77" s="171">
        <f>Z83+Z85+Z87</f>
        <v>4</v>
      </c>
      <c r="T77" s="170">
        <f>SUM(W77:Y77)</f>
        <v>2</v>
      </c>
      <c r="U77" s="171">
        <f>SUM(Z77:AB77)</f>
        <v>0</v>
      </c>
      <c r="W77" s="172">
        <f>IF(Y83=3,1,"0")</f>
        <v>1</v>
      </c>
      <c r="X77" s="172">
        <f>IF(Y85=3,1,"0")</f>
        <v>1</v>
      </c>
      <c r="Y77" s="172" t="str">
        <f>IF(Y87=3,1,"0")</f>
        <v>0</v>
      </c>
      <c r="Z77" s="172" t="str">
        <f>IF(Z83=3,1,"0")</f>
        <v>0</v>
      </c>
      <c r="AA77" s="172" t="str">
        <f>IF(Z85=3,1,"0")</f>
        <v>0</v>
      </c>
      <c r="AB77" s="172" t="str">
        <f>IF(Z87=3,1,"0")</f>
        <v>0</v>
      </c>
    </row>
    <row r="78" spans="1:28" ht="14.25" customHeight="1" thickBot="1">
      <c r="A78" s="164">
        <v>2</v>
      </c>
      <c r="B78" s="167"/>
      <c r="C78" s="168"/>
      <c r="D78" s="168"/>
      <c r="E78" s="169">
        <f>IF(ISBLANK(C78),"",T78&amp;"-"&amp;U78)</f>
      </c>
      <c r="F78" s="169">
        <f>IF(ISBLANK(C78),"",Q78&amp;"-"&amp;R78)</f>
      </c>
      <c r="G78" s="169">
        <f>IF(ISBLANK(C78),"",N78&amp;"-"&amp;O78)</f>
      </c>
      <c r="H78" s="164"/>
      <c r="I78" s="165"/>
      <c r="J78" s="166"/>
      <c r="L78" s="200">
        <v>7</v>
      </c>
      <c r="N78" s="170">
        <f>N84+P84+R84+T84+V84+N86+P86+R86+T86+V86+O87+Q87+S87+U87+W87</f>
        <v>0</v>
      </c>
      <c r="O78" s="171">
        <f>O84+Q84+S84+U84+W84+O86+Q86+S86+U86+W86+N87+P87+R87+T87+V87</f>
        <v>0</v>
      </c>
      <c r="Q78" s="170">
        <f>Y84+Y86+Z87</f>
        <v>0</v>
      </c>
      <c r="R78" s="171">
        <f>Z84+Z86+Y87</f>
        <v>0</v>
      </c>
      <c r="T78" s="170">
        <f>SUM(W78:Y78)</f>
        <v>0</v>
      </c>
      <c r="U78" s="171">
        <f>SUM(Z78:AB78)</f>
        <v>0</v>
      </c>
      <c r="W78" s="172" t="str">
        <f>IF(Y84=3,1,"0")</f>
        <v>0</v>
      </c>
      <c r="X78" s="172" t="str">
        <f>IF(Y86=3,1,"0")</f>
        <v>0</v>
      </c>
      <c r="Y78" s="172" t="str">
        <f>IF(Z87=3,1,"0")</f>
        <v>0</v>
      </c>
      <c r="Z78" s="172" t="str">
        <f>IF(Z84=3,1,"0")</f>
        <v>0</v>
      </c>
      <c r="AA78" s="172" t="str">
        <f>IF(Z86=3,1,"0")</f>
        <v>0</v>
      </c>
      <c r="AB78" s="172" t="str">
        <f>IF(Y87=3,1,"0")</f>
        <v>0</v>
      </c>
    </row>
    <row r="79" spans="1:28" ht="14.25" customHeight="1" thickBot="1">
      <c r="A79" s="164">
        <v>3</v>
      </c>
      <c r="B79" s="167" t="s">
        <v>10</v>
      </c>
      <c r="C79" s="168" t="s">
        <v>401</v>
      </c>
      <c r="D79" s="168" t="s">
        <v>14</v>
      </c>
      <c r="E79" s="169" t="str">
        <f>IF(ISBLANK(C79),"",T79&amp;"-"&amp;U79)</f>
        <v>0-2</v>
      </c>
      <c r="F79" s="169" t="str">
        <f>IF(ISBLANK(C79),"",Q79&amp;"-"&amp;R79)</f>
        <v>2-6</v>
      </c>
      <c r="G79" s="169" t="str">
        <f>IF(ISBLANK(C79),"",N79&amp;"-"&amp;O79)</f>
        <v>66-86</v>
      </c>
      <c r="H79" s="164" t="s">
        <v>161</v>
      </c>
      <c r="I79" s="165"/>
      <c r="J79" s="166"/>
      <c r="L79" s="200">
        <v>18</v>
      </c>
      <c r="N79" s="170">
        <f>O83+Q83+S83+U83+W83+O86+Q86+S86+U86+W86+N88+P88+R88+T88+V88</f>
        <v>66</v>
      </c>
      <c r="O79" s="171">
        <f>N83+P83+R83+T83+V83+N86+P86+R86+T86+V86+O88+Q88+S88+U88+W88</f>
        <v>86</v>
      </c>
      <c r="Q79" s="170">
        <f>Z83+Z86+Y88</f>
        <v>2</v>
      </c>
      <c r="R79" s="171">
        <f>Y83+Y86+Z88</f>
        <v>6</v>
      </c>
      <c r="T79" s="170">
        <f>SUM(W79:Y79)</f>
        <v>0</v>
      </c>
      <c r="U79" s="171">
        <f>SUM(Z79:AB79)</f>
        <v>2</v>
      </c>
      <c r="W79" s="172" t="str">
        <f>IF(Z83=3,1,"0")</f>
        <v>0</v>
      </c>
      <c r="X79" s="172" t="str">
        <f>IF(Z86=3,1,"0")</f>
        <v>0</v>
      </c>
      <c r="Y79" s="172" t="str">
        <f>IF(Y88=3,1,"0")</f>
        <v>0</v>
      </c>
      <c r="Z79" s="172">
        <f>IF(Y83=3,1,"0")</f>
        <v>1</v>
      </c>
      <c r="AA79" s="172" t="str">
        <f>IF(Y86=3,1,"0")</f>
        <v>0</v>
      </c>
      <c r="AB79" s="172">
        <f>IF(Z88=3,1,"0")</f>
        <v>1</v>
      </c>
    </row>
    <row r="80" spans="1:28" ht="14.25" customHeight="1">
      <c r="A80" s="164">
        <v>4</v>
      </c>
      <c r="B80" s="167" t="s">
        <v>10</v>
      </c>
      <c r="C80" s="168" t="s">
        <v>406</v>
      </c>
      <c r="D80" s="168" t="s">
        <v>26</v>
      </c>
      <c r="E80" s="169" t="str">
        <f>IF(ISBLANK(C80),"",T80&amp;"-"&amp;U80)</f>
        <v>1-1</v>
      </c>
      <c r="F80" s="169" t="str">
        <f>IF(ISBLANK(C80),"",Q80&amp;"-"&amp;R80)</f>
        <v>5-3</v>
      </c>
      <c r="G80" s="169" t="str">
        <f>IF(ISBLANK(C80),"",N80&amp;"-"&amp;O80)</f>
        <v>82-75</v>
      </c>
      <c r="H80" s="164" t="s">
        <v>162</v>
      </c>
      <c r="I80" s="166"/>
      <c r="J80" s="166"/>
      <c r="L80" s="200">
        <v>19</v>
      </c>
      <c r="N80" s="170">
        <f>O84+Q84+S84+U84+W84+O85+Q85+S85+U85+W85+O88+Q88+S88+U88+W88</f>
        <v>82</v>
      </c>
      <c r="O80" s="171">
        <f>N84+P84+R84+T84+V84+N85+P85+R85+T85+V85+N88+P88+R88+T88+V88</f>
        <v>75</v>
      </c>
      <c r="Q80" s="170">
        <f>Z84+Z85+Z88</f>
        <v>5</v>
      </c>
      <c r="R80" s="171">
        <f>Y84+Y85+Y88</f>
        <v>3</v>
      </c>
      <c r="T80" s="170">
        <f>SUM(W80:Y80)</f>
        <v>1</v>
      </c>
      <c r="U80" s="171">
        <f>SUM(Z80:AB80)</f>
        <v>1</v>
      </c>
      <c r="W80" s="172" t="str">
        <f>IF(Z84=3,1,"0")</f>
        <v>0</v>
      </c>
      <c r="X80" s="172" t="str">
        <f>IF(Z85=3,1,"0")</f>
        <v>0</v>
      </c>
      <c r="Y80" s="172">
        <f>IF(Z88=3,1,"0")</f>
        <v>1</v>
      </c>
      <c r="Z80" s="172" t="str">
        <f>IF(Y84=3,1,"0")</f>
        <v>0</v>
      </c>
      <c r="AA80" s="172">
        <f>IF(Y85=3,1,"0")</f>
        <v>1</v>
      </c>
      <c r="AB80" s="172" t="str">
        <f>IF(Y88=3,1,"0")</f>
        <v>0</v>
      </c>
    </row>
    <row r="81" spans="1:23" ht="15" customHeight="1">
      <c r="A81" s="173"/>
      <c r="B81" s="173"/>
      <c r="C81" s="174"/>
      <c r="D81" s="174"/>
      <c r="E81" s="174"/>
      <c r="F81" s="174"/>
      <c r="G81" s="174"/>
      <c r="H81" s="174"/>
      <c r="I81" s="175"/>
      <c r="J81" s="175"/>
      <c r="U81" s="54"/>
      <c r="V81" s="54"/>
      <c r="W81" s="54"/>
    </row>
    <row r="82" spans="1:16" ht="14.25" customHeight="1" thickBot="1">
      <c r="A82" s="166"/>
      <c r="B82" s="163"/>
      <c r="C82" s="254"/>
      <c r="D82" s="253"/>
      <c r="E82" s="163" t="s">
        <v>48</v>
      </c>
      <c r="F82" s="163" t="s">
        <v>49</v>
      </c>
      <c r="G82" s="163" t="s">
        <v>50</v>
      </c>
      <c r="H82" s="163" t="s">
        <v>51</v>
      </c>
      <c r="I82" s="163" t="s">
        <v>52</v>
      </c>
      <c r="J82" s="163" t="s">
        <v>53</v>
      </c>
      <c r="K82" s="163" t="s">
        <v>54</v>
      </c>
      <c r="L82" s="166"/>
      <c r="N82" s="54" t="s">
        <v>55</v>
      </c>
      <c r="O82" s="54"/>
      <c r="P82" s="54"/>
    </row>
    <row r="83" spans="1:26" ht="14.25" customHeight="1" thickBot="1">
      <c r="A83" s="166"/>
      <c r="B83" s="163" t="s">
        <v>4</v>
      </c>
      <c r="C83" s="252" t="str">
        <f>IF(C77="","",IF(C79="","",C77&amp;"-"&amp;C79))</f>
        <v>O´Connor Miikka-Vuoti Mikko</v>
      </c>
      <c r="D83" s="253"/>
      <c r="E83" s="176">
        <v>3</v>
      </c>
      <c r="F83" s="177">
        <v>-10</v>
      </c>
      <c r="G83" s="176">
        <v>9</v>
      </c>
      <c r="H83" s="176">
        <v>-9</v>
      </c>
      <c r="I83" s="176">
        <v>6</v>
      </c>
      <c r="J83" s="169" t="str">
        <f aca="true" t="shared" si="65" ref="J83:J88">IF(Y83="0",IF(Z83="0","",Y83&amp;"-"&amp;Z83),Y83&amp;"-"&amp;Z83)</f>
        <v>3-2</v>
      </c>
      <c r="K83" s="164" t="str">
        <f>IF(C83="","",IF(C80="",C78,C80))</f>
        <v>Pöder Kuido</v>
      </c>
      <c r="L83" s="178"/>
      <c r="N83" s="170">
        <f aca="true" t="shared" si="66" ref="N83:N88">IF(E83="",0,IF(LEFT(E83,1)="-",ABS(E83),(IF(E83&gt;9,E83+2,11))))</f>
        <v>11</v>
      </c>
      <c r="O83" s="171">
        <f aca="true" t="shared" si="67" ref="O83:O88">IF(E83="",0,IF(LEFT(E83,1)="-",(IF(ABS(E83)&gt;9,(ABS(E83)+2),11)),E83))</f>
        <v>3</v>
      </c>
      <c r="P83" s="170">
        <f aca="true" t="shared" si="68" ref="P83:P88">IF(F83="",0,IF(LEFT(F83,1)="-",ABS(F83),(IF(F83&gt;9,F83+2,11))))</f>
        <v>10</v>
      </c>
      <c r="Q83" s="171">
        <f aca="true" t="shared" si="69" ref="Q83:Q88">IF(F83="",0,IF(LEFT(F83,1)="-",(IF(ABS(F83)&gt;9,(ABS(F83)+2),11)),F83))</f>
        <v>12</v>
      </c>
      <c r="R83" s="170">
        <f aca="true" t="shared" si="70" ref="R83:R88">IF(G83="",0,IF(LEFT(G83,1)="-",ABS(G83),(IF(G83&gt;9,G83+2,11))))</f>
        <v>11</v>
      </c>
      <c r="S83" s="171">
        <f aca="true" t="shared" si="71" ref="S83:S88">IF(G83="",0,IF(LEFT(G83,1)="-",(IF(ABS(G83)&gt;9,(ABS(G83)+2),11)),G83))</f>
        <v>9</v>
      </c>
      <c r="T83" s="170">
        <f aca="true" t="shared" si="72" ref="T83:T88">IF(H83="",0,IF(LEFT(H83,1)="-",ABS(H83),(IF(H83&gt;9,H83+2,11))))</f>
        <v>9</v>
      </c>
      <c r="U83" s="171">
        <f aca="true" t="shared" si="73" ref="U83:U88">IF(H83="",0,IF(LEFT(H83,1)="-",(IF(ABS(H83)&gt;9,(ABS(H83)+2),11)),H83))</f>
        <v>11</v>
      </c>
      <c r="V83" s="170">
        <f aca="true" t="shared" si="74" ref="V83:V88">IF(I83="",0,IF(LEFT(I83,1)="-",ABS(I83),(IF(I83&gt;9,I83+2,11))))</f>
        <v>11</v>
      </c>
      <c r="W83" s="171">
        <f aca="true" t="shared" si="75" ref="W83:W88">IF(I83="",0,IF(LEFT(I83,1)="-",(IF(ABS(I83)&gt;9,(ABS(I83)+2),11)),I83))</f>
        <v>6</v>
      </c>
      <c r="Y83" s="172">
        <f aca="true" t="shared" si="76" ref="Y83:Y88">IF(ISBLANK(E83),"0",COUNTIF(E83:I83,"&gt;=0"))</f>
        <v>3</v>
      </c>
      <c r="Z83" s="179">
        <f aca="true" t="shared" si="77" ref="Z83:Z88">IF(ISBLANK(E83),"0",(IF(LEFT(E83,1)="-",1,0)+IF(LEFT(F83,1)="-",1,0)+IF(LEFT(G83,1)="-",1,0)+IF(LEFT(H83,1)="-",1,0)+IF(LEFT(I83,1)="-",1,0)))</f>
        <v>2</v>
      </c>
    </row>
    <row r="84" spans="1:26" ht="14.25" customHeight="1" thickBot="1">
      <c r="A84" s="166"/>
      <c r="B84" s="163" t="s">
        <v>12</v>
      </c>
      <c r="C84" s="252">
        <f>IF(C78="","",IF(C80="","",C78&amp;"-"&amp;C80))</f>
      </c>
      <c r="D84" s="253"/>
      <c r="E84" s="176"/>
      <c r="F84" s="177"/>
      <c r="G84" s="176"/>
      <c r="H84" s="176"/>
      <c r="I84" s="176"/>
      <c r="J84" s="169">
        <f t="shared" si="65"/>
      </c>
      <c r="K84" s="164">
        <f>IF(C84="","",IF(C79="",C77,C79))</f>
      </c>
      <c r="L84" s="178"/>
      <c r="N84" s="170">
        <f t="shared" si="66"/>
        <v>0</v>
      </c>
      <c r="O84" s="171">
        <f t="shared" si="67"/>
        <v>0</v>
      </c>
      <c r="P84" s="170">
        <f t="shared" si="68"/>
        <v>0</v>
      </c>
      <c r="Q84" s="171">
        <f t="shared" si="69"/>
        <v>0</v>
      </c>
      <c r="R84" s="170">
        <f t="shared" si="70"/>
        <v>0</v>
      </c>
      <c r="S84" s="171">
        <f t="shared" si="71"/>
        <v>0</v>
      </c>
      <c r="T84" s="170">
        <f t="shared" si="72"/>
        <v>0</v>
      </c>
      <c r="U84" s="171">
        <f t="shared" si="73"/>
        <v>0</v>
      </c>
      <c r="V84" s="170">
        <f t="shared" si="74"/>
        <v>0</v>
      </c>
      <c r="W84" s="171">
        <f t="shared" si="75"/>
        <v>0</v>
      </c>
      <c r="Y84" s="172" t="str">
        <f t="shared" si="76"/>
        <v>0</v>
      </c>
      <c r="Z84" s="179" t="str">
        <f t="shared" si="77"/>
        <v>0</v>
      </c>
    </row>
    <row r="85" spans="1:26" ht="14.25" customHeight="1" thickBot="1">
      <c r="A85" s="166"/>
      <c r="B85" s="163" t="s">
        <v>11</v>
      </c>
      <c r="C85" s="252" t="str">
        <f>IF(C77="","",IF(C80="","",C77&amp;"-"&amp;C80))</f>
        <v>O´Connor Miikka-Pöder Kuido</v>
      </c>
      <c r="D85" s="253"/>
      <c r="E85" s="176">
        <v>9</v>
      </c>
      <c r="F85" s="177">
        <v>10</v>
      </c>
      <c r="G85" s="176">
        <v>-8</v>
      </c>
      <c r="H85" s="176">
        <v>-8</v>
      </c>
      <c r="I85" s="180">
        <v>7</v>
      </c>
      <c r="J85" s="169" t="str">
        <f t="shared" si="65"/>
        <v>3-2</v>
      </c>
      <c r="K85" s="164" t="str">
        <f>IF(C85="","",IF(C78="",C79,C78))</f>
        <v>Vuoti Mikko</v>
      </c>
      <c r="L85" s="178"/>
      <c r="N85" s="170">
        <f t="shared" si="66"/>
        <v>11</v>
      </c>
      <c r="O85" s="171">
        <f t="shared" si="67"/>
        <v>9</v>
      </c>
      <c r="P85" s="170">
        <f t="shared" si="68"/>
        <v>12</v>
      </c>
      <c r="Q85" s="171">
        <f t="shared" si="69"/>
        <v>10</v>
      </c>
      <c r="R85" s="170">
        <f t="shared" si="70"/>
        <v>8</v>
      </c>
      <c r="S85" s="171">
        <f t="shared" si="71"/>
        <v>11</v>
      </c>
      <c r="T85" s="170">
        <f t="shared" si="72"/>
        <v>8</v>
      </c>
      <c r="U85" s="171">
        <f t="shared" si="73"/>
        <v>11</v>
      </c>
      <c r="V85" s="170">
        <f t="shared" si="74"/>
        <v>11</v>
      </c>
      <c r="W85" s="171">
        <f t="shared" si="75"/>
        <v>7</v>
      </c>
      <c r="Y85" s="172">
        <f t="shared" si="76"/>
        <v>3</v>
      </c>
      <c r="Z85" s="179">
        <f t="shared" si="77"/>
        <v>2</v>
      </c>
    </row>
    <row r="86" spans="1:26" ht="14.25" customHeight="1" thickBot="1">
      <c r="A86" s="166"/>
      <c r="B86" s="163" t="s">
        <v>5</v>
      </c>
      <c r="C86" s="252">
        <f>IF(C78="","",IF(C79="","",C78&amp;"-"&amp;C79))</f>
      </c>
      <c r="D86" s="253"/>
      <c r="E86" s="176"/>
      <c r="F86" s="177"/>
      <c r="G86" s="176"/>
      <c r="H86" s="176"/>
      <c r="I86" s="180"/>
      <c r="J86" s="169">
        <f t="shared" si="65"/>
      </c>
      <c r="K86" s="164">
        <f>IF(C86="","",IF(C80="",C77,C80))</f>
      </c>
      <c r="L86" s="178"/>
      <c r="N86" s="170">
        <f t="shared" si="66"/>
        <v>0</v>
      </c>
      <c r="O86" s="171">
        <f t="shared" si="67"/>
        <v>0</v>
      </c>
      <c r="P86" s="170">
        <f t="shared" si="68"/>
        <v>0</v>
      </c>
      <c r="Q86" s="171">
        <f t="shared" si="69"/>
        <v>0</v>
      </c>
      <c r="R86" s="170">
        <f t="shared" si="70"/>
        <v>0</v>
      </c>
      <c r="S86" s="171">
        <f t="shared" si="71"/>
        <v>0</v>
      </c>
      <c r="T86" s="170">
        <f t="shared" si="72"/>
        <v>0</v>
      </c>
      <c r="U86" s="171">
        <f t="shared" si="73"/>
        <v>0</v>
      </c>
      <c r="V86" s="170">
        <f t="shared" si="74"/>
        <v>0</v>
      </c>
      <c r="W86" s="171">
        <f t="shared" si="75"/>
        <v>0</v>
      </c>
      <c r="Y86" s="172" t="str">
        <f t="shared" si="76"/>
        <v>0</v>
      </c>
      <c r="Z86" s="179" t="str">
        <f t="shared" si="77"/>
        <v>0</v>
      </c>
    </row>
    <row r="87" spans="1:26" ht="14.25" customHeight="1" thickBot="1">
      <c r="A87" s="166"/>
      <c r="B87" s="163" t="s">
        <v>6</v>
      </c>
      <c r="C87" s="252">
        <f>IF(C77="","",IF(C78="","",C77&amp;"-"&amp;C78))</f>
      </c>
      <c r="D87" s="253"/>
      <c r="E87" s="176"/>
      <c r="F87" s="177"/>
      <c r="G87" s="176"/>
      <c r="H87" s="176"/>
      <c r="I87" s="180"/>
      <c r="J87" s="169">
        <f t="shared" si="65"/>
      </c>
      <c r="K87" s="164">
        <f>IF(C87="","",IF(C79="",C80,C79))</f>
      </c>
      <c r="L87" s="178"/>
      <c r="N87" s="170">
        <f t="shared" si="66"/>
        <v>0</v>
      </c>
      <c r="O87" s="171">
        <f t="shared" si="67"/>
        <v>0</v>
      </c>
      <c r="P87" s="170">
        <f t="shared" si="68"/>
        <v>0</v>
      </c>
      <c r="Q87" s="171">
        <f t="shared" si="69"/>
        <v>0</v>
      </c>
      <c r="R87" s="170">
        <f t="shared" si="70"/>
        <v>0</v>
      </c>
      <c r="S87" s="171">
        <f t="shared" si="71"/>
        <v>0</v>
      </c>
      <c r="T87" s="170">
        <f t="shared" si="72"/>
        <v>0</v>
      </c>
      <c r="U87" s="171">
        <f t="shared" si="73"/>
        <v>0</v>
      </c>
      <c r="V87" s="170">
        <f t="shared" si="74"/>
        <v>0</v>
      </c>
      <c r="W87" s="171">
        <f t="shared" si="75"/>
        <v>0</v>
      </c>
      <c r="Y87" s="172" t="str">
        <f t="shared" si="76"/>
        <v>0</v>
      </c>
      <c r="Z87" s="179" t="str">
        <f t="shared" si="77"/>
        <v>0</v>
      </c>
    </row>
    <row r="88" spans="1:26" ht="14.25" customHeight="1">
      <c r="A88" s="166"/>
      <c r="B88" s="163" t="s">
        <v>56</v>
      </c>
      <c r="C88" s="252" t="str">
        <f>IF(C79="","",IF(C80="","",C79&amp;"-"&amp;C80))</f>
        <v>Vuoti Mikko-Pöder Kuido</v>
      </c>
      <c r="D88" s="253"/>
      <c r="E88" s="176">
        <v>-8</v>
      </c>
      <c r="F88" s="177">
        <v>-10</v>
      </c>
      <c r="G88" s="176">
        <v>-7</v>
      </c>
      <c r="H88" s="176"/>
      <c r="I88" s="176"/>
      <c r="J88" s="169" t="str">
        <f t="shared" si="65"/>
        <v>0-3</v>
      </c>
      <c r="K88" s="164" t="str">
        <f>IF(C88="","",IF(C77="",C78,C77))</f>
        <v>O´Connor Miikka</v>
      </c>
      <c r="L88" s="178"/>
      <c r="N88" s="170">
        <f t="shared" si="66"/>
        <v>8</v>
      </c>
      <c r="O88" s="171">
        <f t="shared" si="67"/>
        <v>11</v>
      </c>
      <c r="P88" s="170">
        <f t="shared" si="68"/>
        <v>10</v>
      </c>
      <c r="Q88" s="171">
        <f t="shared" si="69"/>
        <v>12</v>
      </c>
      <c r="R88" s="170">
        <f t="shared" si="70"/>
        <v>7</v>
      </c>
      <c r="S88" s="171">
        <f t="shared" si="71"/>
        <v>11</v>
      </c>
      <c r="T88" s="170">
        <f t="shared" si="72"/>
        <v>0</v>
      </c>
      <c r="U88" s="171">
        <f t="shared" si="73"/>
        <v>0</v>
      </c>
      <c r="V88" s="170">
        <f t="shared" si="74"/>
        <v>0</v>
      </c>
      <c r="W88" s="171">
        <f t="shared" si="75"/>
        <v>0</v>
      </c>
      <c r="Y88" s="172">
        <f t="shared" si="76"/>
        <v>0</v>
      </c>
      <c r="Z88" s="179">
        <f t="shared" si="77"/>
        <v>3</v>
      </c>
    </row>
  </sheetData>
  <sheetProtection/>
  <mergeCells count="42">
    <mergeCell ref="C18:D18"/>
    <mergeCell ref="C12:D12"/>
    <mergeCell ref="C13:D13"/>
    <mergeCell ref="C14:D14"/>
    <mergeCell ref="C15:D15"/>
    <mergeCell ref="C16:D16"/>
    <mergeCell ref="C17:D17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83:D83"/>
    <mergeCell ref="C58:D58"/>
    <mergeCell ref="C59:D59"/>
    <mergeCell ref="C60:D60"/>
    <mergeCell ref="C68:D68"/>
    <mergeCell ref="C69:D69"/>
    <mergeCell ref="C70:D70"/>
    <mergeCell ref="C84:D84"/>
    <mergeCell ref="C85:D85"/>
    <mergeCell ref="C86:D86"/>
    <mergeCell ref="C87:D87"/>
    <mergeCell ref="C88:D88"/>
    <mergeCell ref="C71:D71"/>
    <mergeCell ref="C72:D72"/>
    <mergeCell ref="C73:D73"/>
    <mergeCell ref="C74:D74"/>
    <mergeCell ref="C82:D8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4.8515625" style="0" customWidth="1"/>
    <col min="3" max="3" width="16.28125" style="0" bestFit="1" customWidth="1"/>
    <col min="5" max="5" width="15.7109375" style="0" bestFit="1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156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44</v>
      </c>
      <c r="C4" s="158"/>
      <c r="D4" s="158"/>
      <c r="E4" s="159"/>
      <c r="F4" s="151"/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 t="s">
        <v>3</v>
      </c>
      <c r="C7" s="186" t="s">
        <v>408</v>
      </c>
      <c r="D7" s="186" t="s">
        <v>8</v>
      </c>
      <c r="E7" s="187" t="s">
        <v>39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3</v>
      </c>
      <c r="C8" s="186" t="s">
        <v>2</v>
      </c>
      <c r="D8" s="186" t="s">
        <v>3</v>
      </c>
      <c r="E8" s="189"/>
      <c r="F8" s="187" t="s">
        <v>39</v>
      </c>
      <c r="G8" s="188"/>
      <c r="H8" s="188"/>
      <c r="I8" s="188"/>
    </row>
    <row r="9" spans="1:9" ht="13.5" customHeight="1">
      <c r="A9" s="190">
        <v>3</v>
      </c>
      <c r="B9" s="184" t="s">
        <v>3</v>
      </c>
      <c r="C9" s="184" t="s">
        <v>409</v>
      </c>
      <c r="D9" s="184" t="s">
        <v>27</v>
      </c>
      <c r="E9" s="191" t="s">
        <v>133</v>
      </c>
      <c r="F9" s="189" t="s">
        <v>280</v>
      </c>
      <c r="G9" s="192"/>
      <c r="H9" s="188"/>
      <c r="I9" s="188"/>
    </row>
    <row r="10" spans="1:9" ht="13.5" customHeight="1">
      <c r="A10" s="190">
        <v>4</v>
      </c>
      <c r="B10" s="184" t="s">
        <v>3</v>
      </c>
      <c r="C10" s="184" t="s">
        <v>400</v>
      </c>
      <c r="D10" s="184" t="s">
        <v>8</v>
      </c>
      <c r="E10" s="193" t="s">
        <v>276</v>
      </c>
      <c r="F10" s="194"/>
      <c r="G10" s="187" t="s">
        <v>132</v>
      </c>
      <c r="H10" s="188"/>
      <c r="I10" s="188"/>
    </row>
    <row r="11" spans="1:9" ht="13.5" customHeight="1">
      <c r="A11" s="185">
        <v>5</v>
      </c>
      <c r="B11" s="186">
        <v>86</v>
      </c>
      <c r="C11" s="186" t="s">
        <v>412</v>
      </c>
      <c r="D11" s="186" t="s">
        <v>27</v>
      </c>
      <c r="E11" s="191" t="s">
        <v>132</v>
      </c>
      <c r="F11" s="194"/>
      <c r="G11" s="189" t="s">
        <v>297</v>
      </c>
      <c r="H11" s="192"/>
      <c r="I11" s="188"/>
    </row>
    <row r="12" spans="1:9" ht="13.5" customHeight="1">
      <c r="A12" s="185">
        <v>6</v>
      </c>
      <c r="B12" s="186" t="s">
        <v>3</v>
      </c>
      <c r="C12" s="186" t="s">
        <v>413</v>
      </c>
      <c r="D12" s="186" t="s">
        <v>32</v>
      </c>
      <c r="E12" s="189" t="s">
        <v>284</v>
      </c>
      <c r="F12" s="195" t="s">
        <v>132</v>
      </c>
      <c r="G12" s="196"/>
      <c r="H12" s="192"/>
      <c r="I12" s="188"/>
    </row>
    <row r="13" spans="1:9" ht="13.5" customHeight="1">
      <c r="A13" s="190">
        <v>7</v>
      </c>
      <c r="B13" s="184" t="s">
        <v>3</v>
      </c>
      <c r="C13" s="184" t="s">
        <v>2</v>
      </c>
      <c r="D13" s="184" t="s">
        <v>3</v>
      </c>
      <c r="E13" s="191" t="s">
        <v>131</v>
      </c>
      <c r="F13" s="193" t="s">
        <v>289</v>
      </c>
      <c r="G13" s="194"/>
      <c r="H13" s="192"/>
      <c r="I13" s="188"/>
    </row>
    <row r="14" spans="1:9" ht="13.5" customHeight="1">
      <c r="A14" s="190">
        <v>8</v>
      </c>
      <c r="B14" s="184">
        <v>69</v>
      </c>
      <c r="C14" s="184" t="s">
        <v>411</v>
      </c>
      <c r="D14" s="184" t="s">
        <v>14</v>
      </c>
      <c r="E14" s="193"/>
      <c r="F14" s="188"/>
      <c r="G14" s="194"/>
      <c r="H14" s="187" t="s">
        <v>135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193" t="s">
        <v>302</v>
      </c>
      <c r="I15" s="188"/>
    </row>
    <row r="16" spans="1:9" ht="13.5" customHeight="1">
      <c r="A16" s="185">
        <v>9</v>
      </c>
      <c r="B16" s="186">
        <v>65</v>
      </c>
      <c r="C16" s="186" t="s">
        <v>415</v>
      </c>
      <c r="D16" s="186" t="s">
        <v>14</v>
      </c>
      <c r="E16" s="191" t="s">
        <v>130</v>
      </c>
      <c r="F16" s="188"/>
      <c r="G16" s="194"/>
      <c r="H16" s="192"/>
      <c r="I16" s="188"/>
    </row>
    <row r="17" spans="1:9" ht="13.5" customHeight="1">
      <c r="A17" s="185">
        <v>10</v>
      </c>
      <c r="B17" s="186" t="s">
        <v>3</v>
      </c>
      <c r="C17" s="186" t="s">
        <v>2</v>
      </c>
      <c r="D17" s="186" t="s">
        <v>3</v>
      </c>
      <c r="E17" s="189"/>
      <c r="F17" s="187" t="s">
        <v>128</v>
      </c>
      <c r="G17" s="194"/>
      <c r="H17" s="192"/>
      <c r="I17" s="188"/>
    </row>
    <row r="18" spans="1:9" ht="13.5" customHeight="1">
      <c r="A18" s="190">
        <v>11</v>
      </c>
      <c r="B18" s="184">
        <v>81</v>
      </c>
      <c r="C18" s="184" t="s">
        <v>410</v>
      </c>
      <c r="D18" s="184" t="s">
        <v>32</v>
      </c>
      <c r="E18" s="191" t="s">
        <v>128</v>
      </c>
      <c r="F18" s="189" t="s">
        <v>299</v>
      </c>
      <c r="G18" s="196"/>
      <c r="H18" s="192"/>
      <c r="I18" s="188"/>
    </row>
    <row r="19" spans="1:9" ht="13.5" customHeight="1">
      <c r="A19" s="190">
        <v>12</v>
      </c>
      <c r="B19" s="184">
        <v>43</v>
      </c>
      <c r="C19" s="184" t="s">
        <v>407</v>
      </c>
      <c r="D19" s="184" t="s">
        <v>129</v>
      </c>
      <c r="E19" s="202" t="s">
        <v>285</v>
      </c>
      <c r="F19" s="194"/>
      <c r="G19" s="195" t="s">
        <v>135</v>
      </c>
      <c r="H19" s="192"/>
      <c r="I19" s="188"/>
    </row>
    <row r="20" spans="1:9" ht="13.5" customHeight="1">
      <c r="A20" s="185">
        <v>13</v>
      </c>
      <c r="B20" s="186" t="s">
        <v>3</v>
      </c>
      <c r="C20" s="186" t="s">
        <v>406</v>
      </c>
      <c r="D20" s="186" t="s">
        <v>26</v>
      </c>
      <c r="E20" s="191" t="s">
        <v>127</v>
      </c>
      <c r="F20" s="194"/>
      <c r="G20" s="193" t="s">
        <v>301</v>
      </c>
      <c r="H20" s="188"/>
      <c r="I20" s="188"/>
    </row>
    <row r="21" spans="1:9" ht="13.5" customHeight="1">
      <c r="A21" s="185">
        <v>14</v>
      </c>
      <c r="B21" s="186" t="s">
        <v>3</v>
      </c>
      <c r="C21" s="186" t="s">
        <v>403</v>
      </c>
      <c r="D21" s="186" t="s">
        <v>68</v>
      </c>
      <c r="E21" s="189" t="s">
        <v>281</v>
      </c>
      <c r="F21" s="195" t="s">
        <v>135</v>
      </c>
      <c r="G21" s="192"/>
      <c r="H21" s="188"/>
      <c r="I21" s="188"/>
    </row>
    <row r="22" spans="1:9" ht="13.5" customHeight="1">
      <c r="A22" s="190">
        <v>15</v>
      </c>
      <c r="B22" s="184" t="s">
        <v>3</v>
      </c>
      <c r="C22" s="184" t="s">
        <v>2</v>
      </c>
      <c r="D22" s="184" t="s">
        <v>3</v>
      </c>
      <c r="E22" s="191" t="s">
        <v>135</v>
      </c>
      <c r="F22" s="193" t="s">
        <v>290</v>
      </c>
      <c r="G22" s="188"/>
      <c r="H22" s="188"/>
      <c r="I22" s="188"/>
    </row>
    <row r="23" spans="1:9" ht="13.5" customHeight="1">
      <c r="A23" s="190">
        <v>16</v>
      </c>
      <c r="B23" s="184">
        <v>54</v>
      </c>
      <c r="C23" s="184" t="s">
        <v>444</v>
      </c>
      <c r="D23" s="184" t="s">
        <v>8</v>
      </c>
      <c r="E23" s="193"/>
      <c r="F23" s="188"/>
      <c r="G23" s="188"/>
      <c r="H23" s="188"/>
      <c r="I23" s="18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9.00390625" style="0" bestFit="1" customWidth="1"/>
    <col min="4" max="4" width="9.140625" style="0" bestFit="1" customWidth="1"/>
    <col min="5" max="9" width="17.1406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65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44</v>
      </c>
      <c r="C4" s="158"/>
      <c r="D4" s="158"/>
      <c r="E4" s="159"/>
      <c r="F4" s="151"/>
      <c r="G4" s="152"/>
      <c r="H4" s="152"/>
      <c r="I4" s="153"/>
    </row>
    <row r="5" spans="1:9" ht="15" customHeight="1">
      <c r="A5" s="181"/>
      <c r="B5" s="182" t="s">
        <v>58</v>
      </c>
      <c r="C5" s="182"/>
      <c r="D5" s="182"/>
      <c r="E5" s="183"/>
      <c r="F5" s="152"/>
      <c r="G5" s="152"/>
      <c r="H5" s="152"/>
      <c r="I5" s="153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9" ht="13.5" customHeight="1">
      <c r="A7" s="185">
        <v>1</v>
      </c>
      <c r="B7" s="186" t="s">
        <v>10</v>
      </c>
      <c r="C7" s="186" t="s">
        <v>397</v>
      </c>
      <c r="D7" s="186" t="s">
        <v>98</v>
      </c>
      <c r="E7" s="187" t="s">
        <v>37</v>
      </c>
      <c r="F7" s="188"/>
      <c r="G7" s="188"/>
      <c r="H7" s="188"/>
      <c r="I7" s="188"/>
    </row>
    <row r="8" spans="1:9" ht="13.5" customHeight="1">
      <c r="A8" s="185">
        <v>2</v>
      </c>
      <c r="B8" s="186" t="s">
        <v>3</v>
      </c>
      <c r="C8" s="186" t="s">
        <v>2</v>
      </c>
      <c r="D8" s="186" t="s">
        <v>3</v>
      </c>
      <c r="E8" s="189"/>
      <c r="F8" s="187" t="s">
        <v>37</v>
      </c>
      <c r="G8" s="188"/>
      <c r="H8" s="188"/>
      <c r="I8" s="188"/>
    </row>
    <row r="9" spans="1:9" ht="13.5" customHeight="1">
      <c r="A9" s="190">
        <v>3</v>
      </c>
      <c r="B9" s="184" t="s">
        <v>3</v>
      </c>
      <c r="C9" s="184" t="s">
        <v>2</v>
      </c>
      <c r="D9" s="184" t="s">
        <v>3</v>
      </c>
      <c r="E9" s="191"/>
      <c r="F9" s="189"/>
      <c r="G9" s="192"/>
      <c r="H9" s="188"/>
      <c r="I9" s="188"/>
    </row>
    <row r="10" spans="1:9" ht="13.5" customHeight="1">
      <c r="A10" s="190">
        <v>4</v>
      </c>
      <c r="B10" s="184" t="s">
        <v>3</v>
      </c>
      <c r="C10" s="184" t="s">
        <v>2</v>
      </c>
      <c r="D10" s="184" t="s">
        <v>3</v>
      </c>
      <c r="E10" s="193"/>
      <c r="F10" s="194"/>
      <c r="G10" s="187" t="s">
        <v>134</v>
      </c>
      <c r="H10" s="188"/>
      <c r="I10" s="188"/>
    </row>
    <row r="11" spans="1:9" ht="13.5" customHeight="1">
      <c r="A11" s="185">
        <v>5</v>
      </c>
      <c r="B11" s="186" t="s">
        <v>13</v>
      </c>
      <c r="C11" s="186" t="s">
        <v>414</v>
      </c>
      <c r="D11" s="186" t="s">
        <v>16</v>
      </c>
      <c r="E11" s="191" t="s">
        <v>134</v>
      </c>
      <c r="F11" s="194"/>
      <c r="G11" s="189" t="s">
        <v>273</v>
      </c>
      <c r="H11" s="192"/>
      <c r="I11" s="188"/>
    </row>
    <row r="12" spans="1:9" ht="13.5" customHeight="1">
      <c r="A12" s="185">
        <v>6</v>
      </c>
      <c r="B12" s="186" t="s">
        <v>3</v>
      </c>
      <c r="C12" s="186" t="s">
        <v>2</v>
      </c>
      <c r="D12" s="186" t="s">
        <v>3</v>
      </c>
      <c r="E12" s="189"/>
      <c r="F12" s="195" t="s">
        <v>134</v>
      </c>
      <c r="G12" s="196"/>
      <c r="H12" s="192"/>
      <c r="I12" s="188"/>
    </row>
    <row r="13" spans="1:9" ht="13.5" customHeight="1">
      <c r="A13" s="190">
        <v>7</v>
      </c>
      <c r="B13" s="184" t="s">
        <v>3</v>
      </c>
      <c r="C13" s="184" t="s">
        <v>2</v>
      </c>
      <c r="D13" s="184" t="s">
        <v>3</v>
      </c>
      <c r="E13" s="191" t="s">
        <v>100</v>
      </c>
      <c r="F13" s="193" t="s">
        <v>262</v>
      </c>
      <c r="G13" s="194"/>
      <c r="H13" s="192"/>
      <c r="I13" s="188"/>
    </row>
    <row r="14" spans="1:9" ht="13.5" customHeight="1">
      <c r="A14" s="190">
        <v>8</v>
      </c>
      <c r="B14" s="184" t="s">
        <v>18</v>
      </c>
      <c r="C14" s="184" t="s">
        <v>371</v>
      </c>
      <c r="D14" s="184" t="s">
        <v>99</v>
      </c>
      <c r="E14" s="193"/>
      <c r="F14" s="188"/>
      <c r="G14" s="194"/>
      <c r="H14" s="187" t="s">
        <v>114</v>
      </c>
      <c r="I14" s="188"/>
    </row>
    <row r="15" spans="1:9" ht="15" customHeight="1">
      <c r="A15" s="182"/>
      <c r="B15" s="182"/>
      <c r="C15" s="182"/>
      <c r="D15" s="182"/>
      <c r="E15" s="188"/>
      <c r="F15" s="188"/>
      <c r="G15" s="194"/>
      <c r="H15" s="189" t="s">
        <v>291</v>
      </c>
      <c r="I15" s="192"/>
    </row>
    <row r="16" spans="1:9" ht="13.5" customHeight="1">
      <c r="A16" s="185">
        <v>9</v>
      </c>
      <c r="B16" s="186" t="s">
        <v>17</v>
      </c>
      <c r="C16" s="186" t="s">
        <v>386</v>
      </c>
      <c r="D16" s="186" t="s">
        <v>75</v>
      </c>
      <c r="E16" s="191" t="s">
        <v>114</v>
      </c>
      <c r="F16" s="188"/>
      <c r="G16" s="194"/>
      <c r="H16" s="196"/>
      <c r="I16" s="192"/>
    </row>
    <row r="17" spans="1:9" ht="13.5" customHeight="1">
      <c r="A17" s="185">
        <v>10</v>
      </c>
      <c r="B17" s="186" t="s">
        <v>3</v>
      </c>
      <c r="C17" s="186" t="s">
        <v>2</v>
      </c>
      <c r="D17" s="186" t="s">
        <v>3</v>
      </c>
      <c r="E17" s="189"/>
      <c r="F17" s="187" t="s">
        <v>114</v>
      </c>
      <c r="G17" s="194"/>
      <c r="H17" s="196"/>
      <c r="I17" s="192"/>
    </row>
    <row r="18" spans="1:9" ht="13.5" customHeight="1">
      <c r="A18" s="190">
        <v>11</v>
      </c>
      <c r="B18" s="184" t="s">
        <v>3</v>
      </c>
      <c r="C18" s="184" t="s">
        <v>2</v>
      </c>
      <c r="D18" s="184" t="s">
        <v>3</v>
      </c>
      <c r="E18" s="191" t="s">
        <v>97</v>
      </c>
      <c r="F18" s="189" t="s">
        <v>260</v>
      </c>
      <c r="G18" s="196"/>
      <c r="H18" s="196"/>
      <c r="I18" s="192"/>
    </row>
    <row r="19" spans="1:9" ht="13.5" customHeight="1">
      <c r="A19" s="190">
        <v>12</v>
      </c>
      <c r="B19" s="184" t="s">
        <v>18</v>
      </c>
      <c r="C19" s="184" t="s">
        <v>373</v>
      </c>
      <c r="D19" s="184" t="s">
        <v>98</v>
      </c>
      <c r="E19" s="193"/>
      <c r="F19" s="194"/>
      <c r="G19" s="195" t="s">
        <v>114</v>
      </c>
      <c r="H19" s="196"/>
      <c r="I19" s="192"/>
    </row>
    <row r="20" spans="1:9" ht="13.5" customHeight="1">
      <c r="A20" s="185">
        <v>13</v>
      </c>
      <c r="B20" s="186" t="s">
        <v>3</v>
      </c>
      <c r="C20" s="186" t="s">
        <v>2</v>
      </c>
      <c r="D20" s="186" t="s">
        <v>3</v>
      </c>
      <c r="E20" s="191"/>
      <c r="F20" s="194"/>
      <c r="G20" s="193" t="s">
        <v>286</v>
      </c>
      <c r="H20" s="194"/>
      <c r="I20" s="192"/>
    </row>
    <row r="21" spans="1:9" ht="13.5" customHeight="1">
      <c r="A21" s="185">
        <v>14</v>
      </c>
      <c r="B21" s="186" t="s">
        <v>3</v>
      </c>
      <c r="C21" s="186" t="s">
        <v>2</v>
      </c>
      <c r="D21" s="186" t="s">
        <v>3</v>
      </c>
      <c r="E21" s="189"/>
      <c r="F21" s="195" t="s">
        <v>34</v>
      </c>
      <c r="G21" s="192"/>
      <c r="H21" s="194"/>
      <c r="I21" s="192"/>
    </row>
    <row r="22" spans="1:9" ht="13.5" customHeight="1">
      <c r="A22" s="190">
        <v>15</v>
      </c>
      <c r="B22" s="184" t="s">
        <v>3</v>
      </c>
      <c r="C22" s="184" t="s">
        <v>2</v>
      </c>
      <c r="D22" s="184" t="s">
        <v>3</v>
      </c>
      <c r="E22" s="191" t="s">
        <v>34</v>
      </c>
      <c r="F22" s="193"/>
      <c r="G22" s="188"/>
      <c r="H22" s="194"/>
      <c r="I22" s="192"/>
    </row>
    <row r="23" spans="1:9" ht="13.5" customHeight="1">
      <c r="A23" s="190">
        <v>16</v>
      </c>
      <c r="B23" s="184" t="s">
        <v>10</v>
      </c>
      <c r="C23" s="184" t="s">
        <v>406</v>
      </c>
      <c r="D23" s="184" t="s">
        <v>26</v>
      </c>
      <c r="E23" s="193"/>
      <c r="F23" s="188"/>
      <c r="G23" s="188"/>
      <c r="H23" s="194"/>
      <c r="I23" s="192"/>
    </row>
    <row r="24" spans="1:9" ht="15" customHeight="1">
      <c r="A24" s="197"/>
      <c r="B24" s="183"/>
      <c r="C24" s="183"/>
      <c r="D24" s="183"/>
      <c r="E24" s="188"/>
      <c r="F24" s="188"/>
      <c r="G24" s="188"/>
      <c r="H24" s="194"/>
      <c r="I24" s="195" t="s">
        <v>164</v>
      </c>
    </row>
    <row r="25" spans="1:9" ht="13.5" customHeight="1">
      <c r="A25" s="185">
        <v>17</v>
      </c>
      <c r="B25" s="186" t="s">
        <v>17</v>
      </c>
      <c r="C25" s="186" t="s">
        <v>382</v>
      </c>
      <c r="D25" s="186" t="s">
        <v>98</v>
      </c>
      <c r="E25" s="191" t="s">
        <v>111</v>
      </c>
      <c r="F25" s="188"/>
      <c r="G25" s="188"/>
      <c r="H25" s="194"/>
      <c r="I25" s="210" t="s">
        <v>298</v>
      </c>
    </row>
    <row r="26" spans="1:9" ht="13.5" customHeight="1">
      <c r="A26" s="185">
        <v>18</v>
      </c>
      <c r="B26" s="186" t="s">
        <v>3</v>
      </c>
      <c r="C26" s="186" t="s">
        <v>2</v>
      </c>
      <c r="D26" s="186" t="s">
        <v>3</v>
      </c>
      <c r="E26" s="189"/>
      <c r="F26" s="187" t="s">
        <v>111</v>
      </c>
      <c r="G26" s="188"/>
      <c r="H26" s="194"/>
      <c r="I26" s="192"/>
    </row>
    <row r="27" spans="1:9" ht="13.5" customHeight="1">
      <c r="A27" s="190">
        <v>19</v>
      </c>
      <c r="B27" s="184" t="s">
        <v>3</v>
      </c>
      <c r="C27" s="184" t="s">
        <v>2</v>
      </c>
      <c r="D27" s="184" t="s">
        <v>3</v>
      </c>
      <c r="E27" s="191"/>
      <c r="F27" s="189"/>
      <c r="G27" s="192"/>
      <c r="H27" s="194"/>
      <c r="I27" s="192"/>
    </row>
    <row r="28" spans="1:9" ht="13.5" customHeight="1">
      <c r="A28" s="190">
        <v>20</v>
      </c>
      <c r="B28" s="184" t="s">
        <v>3</v>
      </c>
      <c r="C28" s="184" t="s">
        <v>2</v>
      </c>
      <c r="D28" s="184" t="s">
        <v>3</v>
      </c>
      <c r="E28" s="193"/>
      <c r="F28" s="194"/>
      <c r="G28" s="187" t="s">
        <v>164</v>
      </c>
      <c r="H28" s="194"/>
      <c r="I28" s="192"/>
    </row>
    <row r="29" spans="1:9" ht="13.5" customHeight="1">
      <c r="A29" s="185">
        <v>21</v>
      </c>
      <c r="B29" s="186" t="s">
        <v>18</v>
      </c>
      <c r="C29" s="186" t="s">
        <v>377</v>
      </c>
      <c r="D29" s="186" t="s">
        <v>8</v>
      </c>
      <c r="E29" s="191" t="s">
        <v>112</v>
      </c>
      <c r="F29" s="194"/>
      <c r="G29" s="189" t="s">
        <v>282</v>
      </c>
      <c r="H29" s="196"/>
      <c r="I29" s="192"/>
    </row>
    <row r="30" spans="1:9" ht="13.5" customHeight="1">
      <c r="A30" s="185">
        <v>22</v>
      </c>
      <c r="B30" s="186" t="s">
        <v>3</v>
      </c>
      <c r="C30" s="186" t="s">
        <v>2</v>
      </c>
      <c r="D30" s="186" t="s">
        <v>3</v>
      </c>
      <c r="E30" s="189"/>
      <c r="F30" s="195" t="s">
        <v>164</v>
      </c>
      <c r="G30" s="196"/>
      <c r="H30" s="196"/>
      <c r="I30" s="192"/>
    </row>
    <row r="31" spans="1:9" ht="13.5" customHeight="1">
      <c r="A31" s="190">
        <v>23</v>
      </c>
      <c r="B31" s="184" t="s">
        <v>3</v>
      </c>
      <c r="C31" s="184" t="s">
        <v>2</v>
      </c>
      <c r="D31" s="184" t="s">
        <v>3</v>
      </c>
      <c r="E31" s="191" t="s">
        <v>164</v>
      </c>
      <c r="F31" s="193" t="s">
        <v>270</v>
      </c>
      <c r="G31" s="194"/>
      <c r="H31" s="196"/>
      <c r="I31" s="192"/>
    </row>
    <row r="32" spans="1:9" ht="13.5" customHeight="1">
      <c r="A32" s="190">
        <v>24</v>
      </c>
      <c r="B32" s="184" t="s">
        <v>17</v>
      </c>
      <c r="C32" s="184" t="s">
        <v>447</v>
      </c>
      <c r="D32" s="184" t="s">
        <v>33</v>
      </c>
      <c r="E32" s="193"/>
      <c r="F32" s="188"/>
      <c r="G32" s="194"/>
      <c r="H32" s="195" t="s">
        <v>164</v>
      </c>
      <c r="I32" s="192"/>
    </row>
    <row r="33" spans="1:9" ht="15" customHeight="1">
      <c r="A33" s="182"/>
      <c r="B33" s="182"/>
      <c r="C33" s="182"/>
      <c r="D33" s="182"/>
      <c r="E33" s="188"/>
      <c r="F33" s="188"/>
      <c r="G33" s="194"/>
      <c r="H33" s="193" t="s">
        <v>288</v>
      </c>
      <c r="I33" s="188"/>
    </row>
    <row r="34" spans="1:9" ht="13.5" customHeight="1">
      <c r="A34" s="185">
        <v>25</v>
      </c>
      <c r="B34" s="186" t="s">
        <v>17</v>
      </c>
      <c r="C34" s="186" t="s">
        <v>365</v>
      </c>
      <c r="D34" s="186" t="s">
        <v>93</v>
      </c>
      <c r="E34" s="191" t="s">
        <v>92</v>
      </c>
      <c r="F34" s="188"/>
      <c r="G34" s="194"/>
      <c r="H34" s="192"/>
      <c r="I34" s="188"/>
    </row>
    <row r="35" spans="1:9" ht="13.5" customHeight="1">
      <c r="A35" s="185">
        <v>26</v>
      </c>
      <c r="B35" s="186" t="s">
        <v>3</v>
      </c>
      <c r="C35" s="186" t="s">
        <v>2</v>
      </c>
      <c r="D35" s="186" t="s">
        <v>3</v>
      </c>
      <c r="E35" s="189"/>
      <c r="F35" s="187" t="s">
        <v>92</v>
      </c>
      <c r="G35" s="194"/>
      <c r="H35" s="192"/>
      <c r="I35" s="188"/>
    </row>
    <row r="36" spans="1:9" ht="13.5" customHeight="1">
      <c r="A36" s="190">
        <v>27</v>
      </c>
      <c r="B36" s="184" t="s">
        <v>3</v>
      </c>
      <c r="C36" s="184" t="s">
        <v>2</v>
      </c>
      <c r="D36" s="184" t="s">
        <v>3</v>
      </c>
      <c r="E36" s="191"/>
      <c r="F36" s="189"/>
      <c r="G36" s="196"/>
      <c r="H36" s="192"/>
      <c r="I36" s="188"/>
    </row>
    <row r="37" spans="1:9" ht="13.5" customHeight="1">
      <c r="A37" s="190">
        <v>28</v>
      </c>
      <c r="B37" s="184"/>
      <c r="C37" s="184" t="s">
        <v>2</v>
      </c>
      <c r="D37" s="184"/>
      <c r="E37" s="193"/>
      <c r="F37" s="194"/>
      <c r="G37" s="195" t="s">
        <v>117</v>
      </c>
      <c r="H37" s="192"/>
      <c r="I37" s="188"/>
    </row>
    <row r="38" spans="1:9" ht="13.5" customHeight="1">
      <c r="A38" s="185">
        <v>29</v>
      </c>
      <c r="B38" s="186" t="s">
        <v>3</v>
      </c>
      <c r="C38" s="186" t="s">
        <v>2</v>
      </c>
      <c r="D38" s="186" t="s">
        <v>3</v>
      </c>
      <c r="E38" s="191"/>
      <c r="F38" s="194"/>
      <c r="G38" s="193" t="s">
        <v>263</v>
      </c>
      <c r="H38" s="188"/>
      <c r="I38" s="188"/>
    </row>
    <row r="39" spans="1:9" ht="13.5" customHeight="1">
      <c r="A39" s="185">
        <v>30</v>
      </c>
      <c r="B39" s="186" t="s">
        <v>3</v>
      </c>
      <c r="C39" s="186" t="s">
        <v>2</v>
      </c>
      <c r="D39" s="186" t="s">
        <v>3</v>
      </c>
      <c r="E39" s="189"/>
      <c r="F39" s="195" t="s">
        <v>117</v>
      </c>
      <c r="G39" s="192"/>
      <c r="H39" s="188"/>
      <c r="I39" s="188"/>
    </row>
    <row r="40" spans="1:9" ht="13.5" customHeight="1">
      <c r="A40" s="190">
        <v>31</v>
      </c>
      <c r="B40" s="184" t="s">
        <v>3</v>
      </c>
      <c r="C40" s="184" t="s">
        <v>2</v>
      </c>
      <c r="D40" s="184" t="s">
        <v>3</v>
      </c>
      <c r="E40" s="191" t="s">
        <v>117</v>
      </c>
      <c r="F40" s="193"/>
      <c r="G40" s="188"/>
      <c r="H40" s="188"/>
      <c r="I40" s="188"/>
    </row>
    <row r="41" spans="1:9" ht="13.5" customHeight="1">
      <c r="A41" s="190">
        <v>32</v>
      </c>
      <c r="B41" s="184" t="s">
        <v>10</v>
      </c>
      <c r="C41" s="184" t="s">
        <v>388</v>
      </c>
      <c r="D41" s="184" t="s">
        <v>14</v>
      </c>
      <c r="E41" s="193"/>
      <c r="F41" s="188"/>
      <c r="G41" s="188"/>
      <c r="H41" s="188"/>
      <c r="I41" s="188"/>
    </row>
    <row r="42" spans="1:9" ht="13.5" customHeight="1">
      <c r="A42" s="198"/>
      <c r="B42" s="183"/>
      <c r="C42" s="183"/>
      <c r="D42" s="199"/>
      <c r="E42" s="151"/>
      <c r="F42" s="152"/>
      <c r="G42" s="152"/>
      <c r="H42" s="152"/>
      <c r="I42" s="152"/>
    </row>
    <row r="43" spans="1:4" ht="12.75">
      <c r="A43" s="87"/>
      <c r="B43" s="87"/>
      <c r="C43" s="87"/>
      <c r="D43" s="87"/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33" customHeight="1">
      <c r="A1" s="259"/>
    </row>
    <row r="2" ht="12.75">
      <c r="A2" s="255"/>
    </row>
    <row r="3" ht="15">
      <c r="A3" s="256" t="s">
        <v>306</v>
      </c>
    </row>
    <row r="5" ht="15">
      <c r="A5" s="256" t="s">
        <v>307</v>
      </c>
    </row>
    <row r="7" ht="15">
      <c r="A7" s="256" t="s">
        <v>308</v>
      </c>
    </row>
    <row r="8" ht="15">
      <c r="A8" s="256" t="s">
        <v>309</v>
      </c>
    </row>
    <row r="9" ht="15">
      <c r="A9" s="256" t="s">
        <v>310</v>
      </c>
    </row>
    <row r="10" ht="15">
      <c r="A10" s="256" t="s">
        <v>311</v>
      </c>
    </row>
    <row r="13" ht="15">
      <c r="A13" s="256" t="s">
        <v>312</v>
      </c>
    </row>
    <row r="14" ht="15">
      <c r="A14" s="256" t="s">
        <v>313</v>
      </c>
    </row>
    <row r="15" ht="15">
      <c r="A15" s="256" t="s">
        <v>314</v>
      </c>
    </row>
    <row r="17" ht="15">
      <c r="A17" s="256" t="s">
        <v>315</v>
      </c>
    </row>
    <row r="18" ht="15">
      <c r="A18" s="256" t="s">
        <v>316</v>
      </c>
    </row>
    <row r="20" ht="15">
      <c r="A20" s="256" t="s">
        <v>317</v>
      </c>
    </row>
    <row r="21" ht="15">
      <c r="A21" s="256" t="s">
        <v>318</v>
      </c>
    </row>
    <row r="22" ht="15">
      <c r="A22" s="256" t="s">
        <v>319</v>
      </c>
    </row>
    <row r="23" ht="15">
      <c r="A23" s="256" t="s">
        <v>320</v>
      </c>
    </row>
    <row r="24" ht="15">
      <c r="A24" s="256" t="s">
        <v>321</v>
      </c>
    </row>
    <row r="25" ht="15">
      <c r="A25" s="256" t="s">
        <v>322</v>
      </c>
    </row>
    <row r="26" ht="15">
      <c r="A26" s="256" t="s">
        <v>323</v>
      </c>
    </row>
    <row r="27" ht="15">
      <c r="A27" s="256" t="s">
        <v>324</v>
      </c>
    </row>
    <row r="28" ht="15">
      <c r="A28" s="256" t="s">
        <v>325</v>
      </c>
    </row>
    <row r="30" ht="15">
      <c r="A30" s="256" t="s">
        <v>326</v>
      </c>
    </row>
    <row r="31" ht="15">
      <c r="A31" s="256" t="s">
        <v>327</v>
      </c>
    </row>
    <row r="32" ht="15">
      <c r="A32" s="256" t="s">
        <v>328</v>
      </c>
    </row>
    <row r="33" ht="15">
      <c r="A33" s="256" t="s">
        <v>329</v>
      </c>
    </row>
    <row r="34" ht="15">
      <c r="A34" s="256" t="s">
        <v>330</v>
      </c>
    </row>
    <row r="35" ht="15">
      <c r="A35" s="256" t="s">
        <v>331</v>
      </c>
    </row>
    <row r="36" ht="15">
      <c r="A36" s="256" t="s">
        <v>332</v>
      </c>
    </row>
    <row r="37" ht="15">
      <c r="A37" s="256" t="s">
        <v>333</v>
      </c>
    </row>
    <row r="38" ht="15">
      <c r="A38" s="256" t="s">
        <v>334</v>
      </c>
    </row>
    <row r="40" ht="15">
      <c r="A40" s="256" t="s">
        <v>335</v>
      </c>
    </row>
    <row r="41" ht="15">
      <c r="A41" s="256" t="s">
        <v>336</v>
      </c>
    </row>
    <row r="42" ht="15">
      <c r="A42" s="256" t="s">
        <v>337</v>
      </c>
    </row>
    <row r="43" ht="15">
      <c r="A43" s="256" t="s">
        <v>338</v>
      </c>
    </row>
    <row r="44" ht="15">
      <c r="A44" s="256" t="s">
        <v>339</v>
      </c>
    </row>
    <row r="45" ht="15">
      <c r="A45" s="256" t="s">
        <v>340</v>
      </c>
    </row>
    <row r="46" ht="15">
      <c r="A46" s="256" t="s">
        <v>341</v>
      </c>
    </row>
    <row r="47" ht="15">
      <c r="A47" s="256" t="s">
        <v>342</v>
      </c>
    </row>
    <row r="48" ht="15">
      <c r="A48" s="256" t="s">
        <v>343</v>
      </c>
    </row>
    <row r="50" ht="15">
      <c r="A50" s="256" t="s">
        <v>344</v>
      </c>
    </row>
    <row r="51" ht="15">
      <c r="A51" s="257"/>
    </row>
    <row r="52" ht="12.75">
      <c r="A52" s="255"/>
    </row>
    <row r="53" ht="76.5">
      <c r="A53" s="258" t="s">
        <v>345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45" customWidth="1"/>
    <col min="2" max="2" width="5.28125" style="145" customWidth="1"/>
    <col min="3" max="3" width="21.421875" style="145" customWidth="1"/>
    <col min="4" max="4" width="16.28125" style="145" customWidth="1"/>
    <col min="5" max="5" width="7.140625" style="145" customWidth="1"/>
    <col min="6" max="6" width="7.00390625" style="145" customWidth="1"/>
    <col min="7" max="7" width="7.7109375" style="145" customWidth="1"/>
    <col min="8" max="8" width="7.00390625" style="145" customWidth="1"/>
    <col min="9" max="9" width="9.140625" style="145" customWidth="1"/>
    <col min="10" max="10" width="8.28125" style="145" customWidth="1"/>
    <col min="11" max="11" width="19.8515625" style="145" bestFit="1" customWidth="1"/>
    <col min="12" max="12" width="4.140625" style="145" customWidth="1"/>
    <col min="13" max="13" width="3.00390625" style="0" bestFit="1" customWidth="1"/>
    <col min="14" max="23" width="4.421875" style="145" customWidth="1"/>
    <col min="24" max="24" width="3.28125" style="145" customWidth="1"/>
    <col min="25" max="25" width="3.8515625" style="145" customWidth="1"/>
    <col min="26" max="27" width="4.57421875" style="145" customWidth="1"/>
    <col min="28" max="28" width="3.8515625" style="145" customWidth="1"/>
    <col min="29" max="16384" width="9.140625" style="145" customWidth="1"/>
  </cols>
  <sheetData>
    <row r="1" ht="13.5" thickBot="1">
      <c r="M1" s="145"/>
    </row>
    <row r="2" spans="1:13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  <c r="M2" s="146"/>
    </row>
    <row r="3" spans="1:13" ht="15" customHeight="1">
      <c r="A3" s="147"/>
      <c r="B3" s="154" t="s">
        <v>59</v>
      </c>
      <c r="C3" s="155"/>
      <c r="D3" s="155"/>
      <c r="E3" s="156"/>
      <c r="F3" s="151"/>
      <c r="G3" s="152"/>
      <c r="H3" s="152"/>
      <c r="I3" s="153"/>
      <c r="M3" s="146"/>
    </row>
    <row r="4" spans="1:15" ht="15" customHeight="1" thickBot="1">
      <c r="A4" s="147"/>
      <c r="B4" s="157" t="s">
        <v>136</v>
      </c>
      <c r="C4" s="158"/>
      <c r="D4" s="158"/>
      <c r="E4" s="159"/>
      <c r="F4" s="151"/>
      <c r="G4" s="152"/>
      <c r="H4" s="152"/>
      <c r="I4" s="153"/>
      <c r="M4" s="146"/>
      <c r="N4" s="146"/>
      <c r="O4" s="146"/>
    </row>
    <row r="5" spans="1:13" ht="15" customHeight="1">
      <c r="A5" s="160"/>
      <c r="B5" s="161"/>
      <c r="C5" s="161"/>
      <c r="D5" s="161"/>
      <c r="E5" s="161"/>
      <c r="F5" s="160"/>
      <c r="G5" s="160"/>
      <c r="H5" s="160"/>
      <c r="I5" s="162"/>
      <c r="J5" s="162"/>
      <c r="M5" s="146"/>
    </row>
    <row r="6" spans="1:13" ht="14.25" customHeight="1" thickBot="1">
      <c r="A6" s="163"/>
      <c r="B6" s="163" t="s">
        <v>0</v>
      </c>
      <c r="C6" s="164" t="str">
        <f>"Pooli "&amp;CHAR(((ROW()+8)/14)+64)</f>
        <v>Pooli A</v>
      </c>
      <c r="D6" s="163" t="s">
        <v>1</v>
      </c>
      <c r="E6" s="163" t="s">
        <v>45</v>
      </c>
      <c r="F6" s="163" t="s">
        <v>46</v>
      </c>
      <c r="G6" s="163" t="s">
        <v>7</v>
      </c>
      <c r="H6" s="163" t="s">
        <v>47</v>
      </c>
      <c r="I6" s="165"/>
      <c r="J6" s="166"/>
      <c r="M6" s="146"/>
    </row>
    <row r="7" spans="1:28" ht="14.25" customHeight="1" thickBot="1">
      <c r="A7" s="164">
        <v>1</v>
      </c>
      <c r="B7" s="167">
        <v>6</v>
      </c>
      <c r="C7" s="168" t="s">
        <v>346</v>
      </c>
      <c r="D7" s="168" t="s">
        <v>27</v>
      </c>
      <c r="E7" s="169" t="str">
        <f>IF(ISBLANK(C7),"",T7&amp;"-"&amp;U7)</f>
        <v>2-0</v>
      </c>
      <c r="F7" s="169" t="str">
        <f>IF(ISBLANK(C7),"",Q7&amp;"-"&amp;R7)</f>
        <v>6-0</v>
      </c>
      <c r="G7" s="169" t="str">
        <f>IF(ISBLANK(C7),"",N7&amp;"-"&amp;O7)</f>
        <v>66-24</v>
      </c>
      <c r="H7" s="164" t="s">
        <v>160</v>
      </c>
      <c r="I7" s="165"/>
      <c r="J7" s="166"/>
      <c r="L7" s="200">
        <v>1</v>
      </c>
      <c r="N7" s="170">
        <f>N13+P13+R13+T13+V13+N15+P15+R15+T15+V15+N17+P17+R17+T17+V17</f>
        <v>66</v>
      </c>
      <c r="O7" s="171">
        <f>O13+Q13+S13+U13+W13+O15+Q15+S15+U15+W15+O17+Q17+S17+U17+W17</f>
        <v>24</v>
      </c>
      <c r="Q7" s="170">
        <f>Y13+Y15+Y17</f>
        <v>6</v>
      </c>
      <c r="R7" s="171">
        <f>Z13+Z15+Z17</f>
        <v>0</v>
      </c>
      <c r="T7" s="170">
        <f>SUM(W7:Y7)</f>
        <v>2</v>
      </c>
      <c r="U7" s="171">
        <f>SUM(Z7:AB7)</f>
        <v>0</v>
      </c>
      <c r="W7" s="172">
        <f>IF(Y13=3,1,"0")</f>
        <v>1</v>
      </c>
      <c r="X7" s="172">
        <f>IF(Y15=3,1,"0")</f>
        <v>1</v>
      </c>
      <c r="Y7" s="172" t="str">
        <f>IF(Y17=3,1,"0")</f>
        <v>0</v>
      </c>
      <c r="Z7" s="172" t="str">
        <f>IF(Z13=3,1,"0")</f>
        <v>0</v>
      </c>
      <c r="AA7" s="172" t="str">
        <f>IF(Z15=3,1,"0")</f>
        <v>0</v>
      </c>
      <c r="AB7" s="172" t="str">
        <f>IF(Z17=3,1,"0")</f>
        <v>0</v>
      </c>
    </row>
    <row r="8" spans="1:28" ht="14.25" customHeight="1" thickBot="1">
      <c r="A8" s="164">
        <v>2</v>
      </c>
      <c r="B8" s="167"/>
      <c r="C8" s="207" t="s">
        <v>347</v>
      </c>
      <c r="D8" s="207" t="s">
        <v>27</v>
      </c>
      <c r="E8" s="169" t="str">
        <f>IF(ISBLANK(C8),"",T8&amp;"-"&amp;U8)</f>
        <v>0-0</v>
      </c>
      <c r="F8" s="169" t="str">
        <f>IF(ISBLANK(C8),"",Q8&amp;"-"&amp;R8)</f>
        <v>0-0</v>
      </c>
      <c r="G8" s="169" t="str">
        <f>IF(ISBLANK(C8),"",N8&amp;"-"&amp;O8)</f>
        <v>0-0</v>
      </c>
      <c r="H8" s="164"/>
      <c r="I8" s="165"/>
      <c r="J8" s="166"/>
      <c r="L8" s="200">
        <v>2</v>
      </c>
      <c r="N8" s="170">
        <f>N14+P14+R14+T14+V14+N16+P16+R16+T16+V16+O17+Q17+S17+U17+W17</f>
        <v>0</v>
      </c>
      <c r="O8" s="171">
        <f>O14+Q14+S14+U14+W14+O16+Q16+S16+U16+W16+N17+P17+R17+T17+V17</f>
        <v>0</v>
      </c>
      <c r="Q8" s="170">
        <f>Y14+Y16+Z17</f>
        <v>0</v>
      </c>
      <c r="R8" s="171">
        <f>Z14+Z16+Y17</f>
        <v>0</v>
      </c>
      <c r="T8" s="170">
        <f>SUM(W8:Y8)</f>
        <v>0</v>
      </c>
      <c r="U8" s="171">
        <f>SUM(Z8:AB8)</f>
        <v>0</v>
      </c>
      <c r="W8" s="172" t="str">
        <f>IF(Y14=3,1,"0")</f>
        <v>0</v>
      </c>
      <c r="X8" s="172" t="str">
        <f>IF(Y16=3,1,"0")</f>
        <v>0</v>
      </c>
      <c r="Y8" s="172" t="str">
        <f>IF(Z17=3,1,"0")</f>
        <v>0</v>
      </c>
      <c r="Z8" s="172" t="str">
        <f>IF(Z14=3,1,"0")</f>
        <v>0</v>
      </c>
      <c r="AA8" s="172" t="str">
        <f>IF(Z16=3,1,"0")</f>
        <v>0</v>
      </c>
      <c r="AB8" s="172" t="str">
        <f>IF(Y17=3,1,"0")</f>
        <v>0</v>
      </c>
    </row>
    <row r="9" spans="1:28" ht="14.25" customHeight="1" thickBot="1">
      <c r="A9" s="164">
        <v>3</v>
      </c>
      <c r="B9" s="167"/>
      <c r="C9" s="168" t="s">
        <v>348</v>
      </c>
      <c r="D9" s="168" t="s">
        <v>68</v>
      </c>
      <c r="E9" s="169" t="str">
        <f>IF(ISBLANK(C9),"",T9&amp;"-"&amp;U9)</f>
        <v>0-2</v>
      </c>
      <c r="F9" s="169" t="str">
        <f>IF(ISBLANK(C9),"",Q9&amp;"-"&amp;R9)</f>
        <v>1-6</v>
      </c>
      <c r="G9" s="169" t="str">
        <f>IF(ISBLANK(C9),"",N9&amp;"-"&amp;O9)</f>
        <v>42-74</v>
      </c>
      <c r="H9" s="164" t="s">
        <v>161</v>
      </c>
      <c r="I9" s="165"/>
      <c r="J9" s="166"/>
      <c r="L9" s="200">
        <v>3</v>
      </c>
      <c r="N9" s="170">
        <f>O13+Q13+S13+U13+W13+O16+Q16+S16+U16+W16+N18+P18+R18+T18+V18</f>
        <v>42</v>
      </c>
      <c r="O9" s="171">
        <f>N13+P13+R13+T13+V13+N16+P16+R16+T16+V16+O18+Q18+S18+U18+W18</f>
        <v>74</v>
      </c>
      <c r="Q9" s="170">
        <f>Z13+Z16+Y18</f>
        <v>1</v>
      </c>
      <c r="R9" s="171">
        <f>Y13+Y16+Z18</f>
        <v>6</v>
      </c>
      <c r="T9" s="170">
        <f>SUM(W9:Y9)</f>
        <v>0</v>
      </c>
      <c r="U9" s="171">
        <f>SUM(Z9:AB9)</f>
        <v>2</v>
      </c>
      <c r="W9" s="172" t="str">
        <f>IF(Z13=3,1,"0")</f>
        <v>0</v>
      </c>
      <c r="X9" s="172" t="str">
        <f>IF(Z16=3,1,"0")</f>
        <v>0</v>
      </c>
      <c r="Y9" s="172" t="str">
        <f>IF(Y18=3,1,"0")</f>
        <v>0</v>
      </c>
      <c r="Z9" s="172">
        <f>IF(Y13=3,1,"0")</f>
        <v>1</v>
      </c>
      <c r="AA9" s="172" t="str">
        <f>IF(Y16=3,1,"0")</f>
        <v>0</v>
      </c>
      <c r="AB9" s="172">
        <f>IF(Z18=3,1,"0")</f>
        <v>1</v>
      </c>
    </row>
    <row r="10" spans="1:28" ht="14.25" customHeight="1">
      <c r="A10" s="164">
        <v>4</v>
      </c>
      <c r="B10" s="167"/>
      <c r="C10" s="168" t="s">
        <v>349</v>
      </c>
      <c r="D10" s="168" t="s">
        <v>68</v>
      </c>
      <c r="E10" s="169" t="str">
        <f>IF(ISBLANK(C10),"",T10&amp;"-"&amp;U10)</f>
        <v>1-1</v>
      </c>
      <c r="F10" s="169" t="str">
        <f>IF(ISBLANK(C10),"",Q10&amp;"-"&amp;R10)</f>
        <v>3-4</v>
      </c>
      <c r="G10" s="169" t="str">
        <f>IF(ISBLANK(C10),"",N10&amp;"-"&amp;O10)</f>
        <v>57-67</v>
      </c>
      <c r="H10" s="164" t="s">
        <v>162</v>
      </c>
      <c r="I10" s="166"/>
      <c r="J10" s="166"/>
      <c r="L10" s="200">
        <v>4</v>
      </c>
      <c r="N10" s="170">
        <f>O14+Q14+S14+U14+W14+O15+Q15+S15+U15+W15+O18+Q18+S18+U18+W18</f>
        <v>57</v>
      </c>
      <c r="O10" s="171">
        <f>N14+P14+R14+T14+V14+N15+P15+R15+T15+V15+N18+P18+R18+T18+V18</f>
        <v>67</v>
      </c>
      <c r="Q10" s="170">
        <f>Z14+Z15+Z18</f>
        <v>3</v>
      </c>
      <c r="R10" s="171">
        <f>Y14+Y15+Y18</f>
        <v>4</v>
      </c>
      <c r="T10" s="170">
        <f>SUM(W10:Y10)</f>
        <v>1</v>
      </c>
      <c r="U10" s="171">
        <f>SUM(Z10:AB10)</f>
        <v>1</v>
      </c>
      <c r="W10" s="172" t="str">
        <f>IF(Z14=3,1,"0")</f>
        <v>0</v>
      </c>
      <c r="X10" s="172" t="str">
        <f>IF(Z15=3,1,"0")</f>
        <v>0</v>
      </c>
      <c r="Y10" s="172">
        <f>IF(Z18=3,1,"0")</f>
        <v>1</v>
      </c>
      <c r="Z10" s="172" t="str">
        <f>IF(Y14=3,1,"0")</f>
        <v>0</v>
      </c>
      <c r="AA10" s="172">
        <f>IF(Y15=3,1,"0")</f>
        <v>1</v>
      </c>
      <c r="AB10" s="172" t="str">
        <f>IF(Y18=3,1,"0")</f>
        <v>0</v>
      </c>
    </row>
    <row r="11" spans="1:23" ht="15" customHeight="1">
      <c r="A11" s="173"/>
      <c r="B11" s="173"/>
      <c r="C11" s="174"/>
      <c r="D11" s="174"/>
      <c r="E11" s="174"/>
      <c r="F11" s="174"/>
      <c r="G11" s="174"/>
      <c r="H11" s="174"/>
      <c r="I11" s="175"/>
      <c r="J11" s="175"/>
      <c r="U11" s="54"/>
      <c r="V11" s="54"/>
      <c r="W11" s="54"/>
    </row>
    <row r="12" spans="1:16" ht="14.25" customHeight="1" thickBot="1">
      <c r="A12" s="166"/>
      <c r="B12" s="163"/>
      <c r="C12" s="254"/>
      <c r="D12" s="253"/>
      <c r="E12" s="163" t="s">
        <v>48</v>
      </c>
      <c r="F12" s="163" t="s">
        <v>49</v>
      </c>
      <c r="G12" s="163" t="s">
        <v>50</v>
      </c>
      <c r="H12" s="163" t="s">
        <v>51</v>
      </c>
      <c r="I12" s="163" t="s">
        <v>52</v>
      </c>
      <c r="J12" s="163" t="s">
        <v>53</v>
      </c>
      <c r="K12" s="163" t="s">
        <v>54</v>
      </c>
      <c r="L12" s="166"/>
      <c r="N12" s="54" t="s">
        <v>55</v>
      </c>
      <c r="O12" s="54"/>
      <c r="P12" s="54"/>
    </row>
    <row r="13" spans="1:26" ht="14.25" customHeight="1" thickBot="1">
      <c r="A13" s="166"/>
      <c r="B13" s="163" t="s">
        <v>4</v>
      </c>
      <c r="C13" s="252" t="str">
        <f>IF(C7="","",IF(C9="","",C7&amp;"-"&amp;C9))</f>
        <v>Eriksson Paju-Senkovskaja Polina</v>
      </c>
      <c r="D13" s="253"/>
      <c r="E13" s="176">
        <v>2</v>
      </c>
      <c r="F13" s="177">
        <v>5</v>
      </c>
      <c r="G13" s="176">
        <v>1</v>
      </c>
      <c r="H13" s="176"/>
      <c r="I13" s="176"/>
      <c r="J13" s="169" t="str">
        <f aca="true" t="shared" si="0" ref="J13:J18">IF(Y13="0",IF(Z13="0","",Y13&amp;"-"&amp;Z13),Y13&amp;"-"&amp;Z13)</f>
        <v>3-0</v>
      </c>
      <c r="K13" s="164" t="str">
        <f>IF(C13="","",IF(C10="",C8,C10))</f>
        <v>Sherbinskaja Maria</v>
      </c>
      <c r="L13" s="178"/>
      <c r="N13" s="170">
        <f aca="true" t="shared" si="1" ref="N13:N18">IF(E13="",0,IF(LEFT(E13,1)="-",ABS(E13),(IF(E13&gt;9,E13+2,11))))</f>
        <v>11</v>
      </c>
      <c r="O13" s="171">
        <f aca="true" t="shared" si="2" ref="O13:O18">IF(E13="",0,IF(LEFT(E13,1)="-",(IF(ABS(E13)&gt;9,(ABS(E13)+2),11)),E13))</f>
        <v>2</v>
      </c>
      <c r="P13" s="170">
        <f aca="true" t="shared" si="3" ref="P13:P18">IF(F13="",0,IF(LEFT(F13,1)="-",ABS(F13),(IF(F13&gt;9,F13+2,11))))</f>
        <v>11</v>
      </c>
      <c r="Q13" s="171">
        <f aca="true" t="shared" si="4" ref="Q13:Q18">IF(F13="",0,IF(LEFT(F13,1)="-",(IF(ABS(F13)&gt;9,(ABS(F13)+2),11)),F13))</f>
        <v>5</v>
      </c>
      <c r="R13" s="170">
        <f aca="true" t="shared" si="5" ref="R13:R18">IF(G13="",0,IF(LEFT(G13,1)="-",ABS(G13),(IF(G13&gt;9,G13+2,11))))</f>
        <v>11</v>
      </c>
      <c r="S13" s="171">
        <f aca="true" t="shared" si="6" ref="S13:S18">IF(G13="",0,IF(LEFT(G13,1)="-",(IF(ABS(G13)&gt;9,(ABS(G13)+2),11)),G13))</f>
        <v>1</v>
      </c>
      <c r="T13" s="170">
        <f aca="true" t="shared" si="7" ref="T13:T18">IF(H13="",0,IF(LEFT(H13,1)="-",ABS(H13),(IF(H13&gt;9,H13+2,11))))</f>
        <v>0</v>
      </c>
      <c r="U13" s="171">
        <f aca="true" t="shared" si="8" ref="U13:U18">IF(H13="",0,IF(LEFT(H13,1)="-",(IF(ABS(H13)&gt;9,(ABS(H13)+2),11)),H13))</f>
        <v>0</v>
      </c>
      <c r="V13" s="170">
        <f aca="true" t="shared" si="9" ref="V13:V18">IF(I13="",0,IF(LEFT(I13,1)="-",ABS(I13),(IF(I13&gt;9,I13+2,11))))</f>
        <v>0</v>
      </c>
      <c r="W13" s="171">
        <f aca="true" t="shared" si="10" ref="W13:W18">IF(I13="",0,IF(LEFT(I13,1)="-",(IF(ABS(I13)&gt;9,(ABS(I13)+2),11)),I13))</f>
        <v>0</v>
      </c>
      <c r="Y13" s="172">
        <f aca="true" t="shared" si="11" ref="Y13:Y18">IF(ISBLANK(E13),"0",COUNTIF(E13:I13,"&gt;=0"))</f>
        <v>3</v>
      </c>
      <c r="Z13" s="179">
        <f aca="true" t="shared" si="12" ref="Z13:Z18">IF(ISBLANK(E13),"0",(IF(LEFT(E13,1)="-",1,0)+IF(LEFT(F13,1)="-",1,0)+IF(LEFT(G13,1)="-",1,0)+IF(LEFT(H13,1)="-",1,0)+IF(LEFT(I13,1)="-",1,0)))</f>
        <v>0</v>
      </c>
    </row>
    <row r="14" spans="1:26" ht="14.25" customHeight="1" thickBot="1">
      <c r="A14" s="166"/>
      <c r="B14" s="163" t="s">
        <v>12</v>
      </c>
      <c r="C14" s="252" t="str">
        <f>IF(C8="","",IF(C10="","",C8&amp;"-"&amp;C10))</f>
        <v>Eriksson Pihla-Sherbinskaja Maria</v>
      </c>
      <c r="D14" s="253"/>
      <c r="E14" s="176"/>
      <c r="F14" s="177"/>
      <c r="G14" s="176"/>
      <c r="H14" s="176"/>
      <c r="I14" s="176"/>
      <c r="J14" s="169">
        <f t="shared" si="0"/>
      </c>
      <c r="K14" s="164" t="str">
        <f>IF(C14="","",IF(C9="",C7,C9))</f>
        <v>Senkovskaja Polina</v>
      </c>
      <c r="L14" s="178"/>
      <c r="N14" s="170">
        <f t="shared" si="1"/>
        <v>0</v>
      </c>
      <c r="O14" s="171">
        <f t="shared" si="2"/>
        <v>0</v>
      </c>
      <c r="P14" s="170">
        <f t="shared" si="3"/>
        <v>0</v>
      </c>
      <c r="Q14" s="171">
        <f t="shared" si="4"/>
        <v>0</v>
      </c>
      <c r="R14" s="170">
        <f t="shared" si="5"/>
        <v>0</v>
      </c>
      <c r="S14" s="171">
        <f t="shared" si="6"/>
        <v>0</v>
      </c>
      <c r="T14" s="170">
        <f t="shared" si="7"/>
        <v>0</v>
      </c>
      <c r="U14" s="171">
        <f t="shared" si="8"/>
        <v>0</v>
      </c>
      <c r="V14" s="170">
        <f t="shared" si="9"/>
        <v>0</v>
      </c>
      <c r="W14" s="171">
        <f t="shared" si="10"/>
        <v>0</v>
      </c>
      <c r="Y14" s="172" t="str">
        <f t="shared" si="11"/>
        <v>0</v>
      </c>
      <c r="Z14" s="179" t="str">
        <f t="shared" si="12"/>
        <v>0</v>
      </c>
    </row>
    <row r="15" spans="1:26" ht="14.25" customHeight="1" thickBot="1">
      <c r="A15" s="166"/>
      <c r="B15" s="163" t="s">
        <v>11</v>
      </c>
      <c r="C15" s="252" t="str">
        <f>IF(C7="","",IF(C10="","",C7&amp;"-"&amp;C10))</f>
        <v>Eriksson Paju-Sherbinskaja Maria</v>
      </c>
      <c r="D15" s="253"/>
      <c r="E15" s="176">
        <v>4</v>
      </c>
      <c r="F15" s="177">
        <v>7</v>
      </c>
      <c r="G15" s="176">
        <v>5</v>
      </c>
      <c r="H15" s="176"/>
      <c r="I15" s="180"/>
      <c r="J15" s="169" t="str">
        <f t="shared" si="0"/>
        <v>3-0</v>
      </c>
      <c r="K15" s="164" t="str">
        <f>IF(C15="","",IF(C8="",C9,C8))</f>
        <v>Eriksson Pihla</v>
      </c>
      <c r="L15" s="178"/>
      <c r="N15" s="170">
        <f t="shared" si="1"/>
        <v>11</v>
      </c>
      <c r="O15" s="171">
        <f t="shared" si="2"/>
        <v>4</v>
      </c>
      <c r="P15" s="170">
        <f t="shared" si="3"/>
        <v>11</v>
      </c>
      <c r="Q15" s="171">
        <f t="shared" si="4"/>
        <v>7</v>
      </c>
      <c r="R15" s="170">
        <f t="shared" si="5"/>
        <v>11</v>
      </c>
      <c r="S15" s="171">
        <f t="shared" si="6"/>
        <v>5</v>
      </c>
      <c r="T15" s="170">
        <f t="shared" si="7"/>
        <v>0</v>
      </c>
      <c r="U15" s="171">
        <f t="shared" si="8"/>
        <v>0</v>
      </c>
      <c r="V15" s="170">
        <f t="shared" si="9"/>
        <v>0</v>
      </c>
      <c r="W15" s="171">
        <f t="shared" si="10"/>
        <v>0</v>
      </c>
      <c r="Y15" s="172">
        <f t="shared" si="11"/>
        <v>3</v>
      </c>
      <c r="Z15" s="179">
        <f t="shared" si="12"/>
        <v>0</v>
      </c>
    </row>
    <row r="16" spans="1:26" ht="14.25" customHeight="1" thickBot="1">
      <c r="A16" s="166"/>
      <c r="B16" s="163" t="s">
        <v>5</v>
      </c>
      <c r="C16" s="252" t="str">
        <f>IF(C8="","",IF(C9="","",C8&amp;"-"&amp;C9))</f>
        <v>Eriksson Pihla-Senkovskaja Polina</v>
      </c>
      <c r="D16" s="253"/>
      <c r="E16" s="176"/>
      <c r="F16" s="177"/>
      <c r="G16" s="176"/>
      <c r="H16" s="176"/>
      <c r="I16" s="180"/>
      <c r="J16" s="169">
        <f t="shared" si="0"/>
      </c>
      <c r="K16" s="164" t="str">
        <f>IF(C16="","",IF(C10="",C7,C10))</f>
        <v>Sherbinskaja Maria</v>
      </c>
      <c r="L16" s="178"/>
      <c r="N16" s="170">
        <f t="shared" si="1"/>
        <v>0</v>
      </c>
      <c r="O16" s="171">
        <f t="shared" si="2"/>
        <v>0</v>
      </c>
      <c r="P16" s="170">
        <f t="shared" si="3"/>
        <v>0</v>
      </c>
      <c r="Q16" s="171">
        <f t="shared" si="4"/>
        <v>0</v>
      </c>
      <c r="R16" s="170">
        <f t="shared" si="5"/>
        <v>0</v>
      </c>
      <c r="S16" s="171">
        <f t="shared" si="6"/>
        <v>0</v>
      </c>
      <c r="T16" s="170">
        <f t="shared" si="7"/>
        <v>0</v>
      </c>
      <c r="U16" s="171">
        <f t="shared" si="8"/>
        <v>0</v>
      </c>
      <c r="V16" s="170">
        <f t="shared" si="9"/>
        <v>0</v>
      </c>
      <c r="W16" s="171">
        <f t="shared" si="10"/>
        <v>0</v>
      </c>
      <c r="Y16" s="172" t="str">
        <f t="shared" si="11"/>
        <v>0</v>
      </c>
      <c r="Z16" s="179" t="str">
        <f t="shared" si="12"/>
        <v>0</v>
      </c>
    </row>
    <row r="17" spans="1:26" ht="14.25" customHeight="1" thickBot="1">
      <c r="A17" s="166"/>
      <c r="B17" s="163" t="s">
        <v>6</v>
      </c>
      <c r="C17" s="252" t="str">
        <f>IF(C7="","",IF(C8="","",C7&amp;"-"&amp;C8))</f>
        <v>Eriksson Paju-Eriksson Pihla</v>
      </c>
      <c r="D17" s="253"/>
      <c r="E17" s="176"/>
      <c r="F17" s="177"/>
      <c r="G17" s="176"/>
      <c r="H17" s="176"/>
      <c r="I17" s="180"/>
      <c r="J17" s="169">
        <f t="shared" si="0"/>
      </c>
      <c r="K17" s="164" t="str">
        <f>IF(C17="","",IF(C9="",C10,C9))</f>
        <v>Senkovskaja Polina</v>
      </c>
      <c r="L17" s="178"/>
      <c r="N17" s="170">
        <f t="shared" si="1"/>
        <v>0</v>
      </c>
      <c r="O17" s="171">
        <f t="shared" si="2"/>
        <v>0</v>
      </c>
      <c r="P17" s="170">
        <f t="shared" si="3"/>
        <v>0</v>
      </c>
      <c r="Q17" s="171">
        <f t="shared" si="4"/>
        <v>0</v>
      </c>
      <c r="R17" s="170">
        <f t="shared" si="5"/>
        <v>0</v>
      </c>
      <c r="S17" s="171">
        <f t="shared" si="6"/>
        <v>0</v>
      </c>
      <c r="T17" s="170">
        <f t="shared" si="7"/>
        <v>0</v>
      </c>
      <c r="U17" s="171">
        <f t="shared" si="8"/>
        <v>0</v>
      </c>
      <c r="V17" s="170">
        <f t="shared" si="9"/>
        <v>0</v>
      </c>
      <c r="W17" s="171">
        <f t="shared" si="10"/>
        <v>0</v>
      </c>
      <c r="Y17" s="172" t="str">
        <f t="shared" si="11"/>
        <v>0</v>
      </c>
      <c r="Z17" s="179" t="str">
        <f t="shared" si="12"/>
        <v>0</v>
      </c>
    </row>
    <row r="18" spans="1:26" ht="14.25" customHeight="1">
      <c r="A18" s="166"/>
      <c r="B18" s="163" t="s">
        <v>56</v>
      </c>
      <c r="C18" s="252" t="str">
        <f>IF(C9="","",IF(C10="","",C9&amp;"-"&amp;C10))</f>
        <v>Senkovskaja Polina-Sherbinskaja Maria</v>
      </c>
      <c r="D18" s="253"/>
      <c r="E18" s="176">
        <v>-6</v>
      </c>
      <c r="F18" s="177">
        <v>7</v>
      </c>
      <c r="G18" s="176">
        <v>-10</v>
      </c>
      <c r="H18" s="176">
        <v>-7</v>
      </c>
      <c r="I18" s="176"/>
      <c r="J18" s="169" t="str">
        <f t="shared" si="0"/>
        <v>1-3</v>
      </c>
      <c r="K18" s="164" t="str">
        <f>IF(C18="","",IF(C7="",C8,C7))</f>
        <v>Eriksson Paju</v>
      </c>
      <c r="L18" s="178"/>
      <c r="N18" s="170">
        <f t="shared" si="1"/>
        <v>6</v>
      </c>
      <c r="O18" s="171">
        <f t="shared" si="2"/>
        <v>11</v>
      </c>
      <c r="P18" s="170">
        <f t="shared" si="3"/>
        <v>11</v>
      </c>
      <c r="Q18" s="171">
        <f t="shared" si="4"/>
        <v>7</v>
      </c>
      <c r="R18" s="170">
        <f t="shared" si="5"/>
        <v>10</v>
      </c>
      <c r="S18" s="171">
        <f t="shared" si="6"/>
        <v>12</v>
      </c>
      <c r="T18" s="170">
        <f t="shared" si="7"/>
        <v>7</v>
      </c>
      <c r="U18" s="171">
        <f t="shared" si="8"/>
        <v>11</v>
      </c>
      <c r="V18" s="170">
        <f t="shared" si="9"/>
        <v>0</v>
      </c>
      <c r="W18" s="171">
        <f t="shared" si="10"/>
        <v>0</v>
      </c>
      <c r="Y18" s="172">
        <f t="shared" si="11"/>
        <v>1</v>
      </c>
      <c r="Z18" s="179">
        <f t="shared" si="12"/>
        <v>3</v>
      </c>
    </row>
  </sheetData>
  <sheetProtection/>
  <mergeCells count="7">
    <mergeCell ref="C18:D18"/>
    <mergeCell ref="C12:D12"/>
    <mergeCell ref="C13:D13"/>
    <mergeCell ref="C14:D14"/>
    <mergeCell ref="C15:D15"/>
    <mergeCell ref="C16:D16"/>
    <mergeCell ref="C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45" customWidth="1"/>
    <col min="2" max="2" width="5.28125" style="145" customWidth="1"/>
    <col min="3" max="3" width="21.421875" style="145" customWidth="1"/>
    <col min="4" max="4" width="16.28125" style="145" customWidth="1"/>
    <col min="5" max="5" width="7.140625" style="145" customWidth="1"/>
    <col min="6" max="6" width="7.00390625" style="145" customWidth="1"/>
    <col min="7" max="7" width="7.7109375" style="145" customWidth="1"/>
    <col min="8" max="8" width="7.00390625" style="145" customWidth="1"/>
    <col min="9" max="9" width="9.140625" style="145" customWidth="1"/>
    <col min="10" max="10" width="8.28125" style="145" customWidth="1"/>
    <col min="11" max="11" width="19.8515625" style="145" bestFit="1" customWidth="1"/>
    <col min="12" max="12" width="4.140625" style="145" customWidth="1"/>
    <col min="13" max="13" width="3.00390625" style="0" bestFit="1" customWidth="1"/>
    <col min="14" max="23" width="4.421875" style="145" customWidth="1"/>
    <col min="24" max="24" width="3.28125" style="145" customWidth="1"/>
    <col min="25" max="25" width="3.8515625" style="145" customWidth="1"/>
    <col min="26" max="27" width="4.57421875" style="145" customWidth="1"/>
    <col min="28" max="28" width="3.8515625" style="145" customWidth="1"/>
    <col min="29" max="16384" width="9.140625" style="145" customWidth="1"/>
  </cols>
  <sheetData>
    <row r="1" ht="13.5" thickBot="1">
      <c r="M1" s="145"/>
    </row>
    <row r="2" spans="1:13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  <c r="M2" s="146"/>
    </row>
    <row r="3" spans="1:13" ht="15" customHeight="1">
      <c r="A3" s="147"/>
      <c r="B3" s="154" t="s">
        <v>28</v>
      </c>
      <c r="C3" s="155"/>
      <c r="D3" s="155"/>
      <c r="E3" s="156"/>
      <c r="F3" s="151"/>
      <c r="G3" s="152"/>
      <c r="H3" s="152"/>
      <c r="I3" s="153"/>
      <c r="M3" s="146"/>
    </row>
    <row r="4" spans="1:15" ht="15" customHeight="1" thickBot="1">
      <c r="A4" s="147"/>
      <c r="B4" s="157" t="s">
        <v>138</v>
      </c>
      <c r="C4" s="158"/>
      <c r="D4" s="158"/>
      <c r="E4" s="159"/>
      <c r="F4" s="151"/>
      <c r="G4" s="152"/>
      <c r="H4" s="152"/>
      <c r="I4" s="153"/>
      <c r="M4" s="146"/>
      <c r="N4" s="146"/>
      <c r="O4" s="146"/>
    </row>
    <row r="5" spans="1:13" ht="15" customHeight="1">
      <c r="A5" s="160"/>
      <c r="B5" s="161"/>
      <c r="C5" s="161"/>
      <c r="D5" s="161"/>
      <c r="E5" s="161"/>
      <c r="F5" s="160"/>
      <c r="G5" s="160"/>
      <c r="H5" s="160"/>
      <c r="I5" s="162"/>
      <c r="J5" s="162"/>
      <c r="M5" s="146"/>
    </row>
    <row r="6" spans="1:13" ht="14.25" customHeight="1" thickBot="1">
      <c r="A6" s="163"/>
      <c r="B6" s="163" t="s">
        <v>0</v>
      </c>
      <c r="C6" s="164" t="str">
        <f>"Pooli "&amp;CHAR(((ROW()+8)/14)+64)</f>
        <v>Pooli A</v>
      </c>
      <c r="D6" s="163" t="s">
        <v>1</v>
      </c>
      <c r="E6" s="163" t="s">
        <v>45</v>
      </c>
      <c r="F6" s="163" t="s">
        <v>46</v>
      </c>
      <c r="G6" s="163" t="s">
        <v>7</v>
      </c>
      <c r="H6" s="163" t="s">
        <v>47</v>
      </c>
      <c r="I6" s="165"/>
      <c r="J6" s="166"/>
      <c r="M6" s="146"/>
    </row>
    <row r="7" spans="1:28" ht="14.25" customHeight="1" thickBot="1">
      <c r="A7" s="164">
        <v>1</v>
      </c>
      <c r="B7" s="167">
        <v>5</v>
      </c>
      <c r="C7" s="168" t="s">
        <v>350</v>
      </c>
      <c r="D7" s="168" t="s">
        <v>26</v>
      </c>
      <c r="E7" s="169" t="str">
        <f>IF(ISBLANK(C7),"",T7&amp;"-"&amp;U7)</f>
        <v>2-0</v>
      </c>
      <c r="F7" s="169" t="str">
        <f>IF(ISBLANK(C7),"",Q7&amp;"-"&amp;R7)</f>
        <v>6-0</v>
      </c>
      <c r="G7" s="169" t="str">
        <f>IF(ISBLANK(C7),"",N7&amp;"-"&amp;O7)</f>
        <v>66-22</v>
      </c>
      <c r="H7" s="164" t="s">
        <v>160</v>
      </c>
      <c r="I7" s="165"/>
      <c r="J7" s="166"/>
      <c r="L7" s="200">
        <v>1</v>
      </c>
      <c r="N7" s="170">
        <f>N13+P13+R13+T13+V13+N15+P15+R15+T15+V15+N17+P17+R17+T17+V17</f>
        <v>66</v>
      </c>
      <c r="O7" s="171">
        <f>O13+Q13+S13+U13+W13+O15+Q15+S15+U15+W15+O17+Q17+S17+U17+W17</f>
        <v>22</v>
      </c>
      <c r="Q7" s="170">
        <f>Y13+Y15+Y17</f>
        <v>6</v>
      </c>
      <c r="R7" s="171">
        <f>Z13+Z15+Z17</f>
        <v>0</v>
      </c>
      <c r="T7" s="170">
        <f>SUM(W7:Y7)</f>
        <v>2</v>
      </c>
      <c r="U7" s="171">
        <f>SUM(Z7:AB7)</f>
        <v>0</v>
      </c>
      <c r="W7" s="172">
        <f>IF(Y13=3,1,"0")</f>
        <v>1</v>
      </c>
      <c r="X7" s="172" t="str">
        <f>IF(Y15=3,1,"0")</f>
        <v>0</v>
      </c>
      <c r="Y7" s="172">
        <f>IF(Y17=3,1,"0")</f>
        <v>1</v>
      </c>
      <c r="Z7" s="172" t="str">
        <f>IF(Z13=3,1,"0")</f>
        <v>0</v>
      </c>
      <c r="AA7" s="172" t="str">
        <f>IF(Z15=3,1,"0")</f>
        <v>0</v>
      </c>
      <c r="AB7" s="172" t="str">
        <f>IF(Z17=3,1,"0")</f>
        <v>0</v>
      </c>
    </row>
    <row r="8" spans="1:28" ht="14.25" customHeight="1" thickBot="1">
      <c r="A8" s="164">
        <v>2</v>
      </c>
      <c r="B8" s="167">
        <v>16</v>
      </c>
      <c r="C8" s="168" t="s">
        <v>351</v>
      </c>
      <c r="D8" s="168" t="s">
        <v>84</v>
      </c>
      <c r="E8" s="169" t="str">
        <f>IF(ISBLANK(C8),"",T8&amp;"-"&amp;U8)</f>
        <v>1-1</v>
      </c>
      <c r="F8" s="169" t="str">
        <f>IF(ISBLANK(C8),"",Q8&amp;"-"&amp;R8)</f>
        <v>3-4</v>
      </c>
      <c r="G8" s="169" t="str">
        <f>IF(ISBLANK(C8),"",N8&amp;"-"&amp;O8)</f>
        <v>57-61</v>
      </c>
      <c r="H8" s="164" t="s">
        <v>162</v>
      </c>
      <c r="I8" s="165"/>
      <c r="J8" s="166"/>
      <c r="L8" s="200">
        <v>6</v>
      </c>
      <c r="N8" s="170">
        <f>N14+P14+R14+T14+V14+N16+P16+R16+T16+V16+O17+Q17+S17+U17+W17</f>
        <v>57</v>
      </c>
      <c r="O8" s="171">
        <f>O14+Q14+S14+U14+W14+O16+Q16+S16+U16+W16+N17+P17+R17+T17+V17</f>
        <v>61</v>
      </c>
      <c r="Q8" s="170">
        <f>Y14+Y16+Z17</f>
        <v>3</v>
      </c>
      <c r="R8" s="171">
        <f>Z14+Z16+Y17</f>
        <v>4</v>
      </c>
      <c r="T8" s="170">
        <f>SUM(W8:Y8)</f>
        <v>1</v>
      </c>
      <c r="U8" s="171">
        <f>SUM(Z8:AB8)</f>
        <v>1</v>
      </c>
      <c r="W8" s="172" t="str">
        <f>IF(Y14=3,1,"0")</f>
        <v>0</v>
      </c>
      <c r="X8" s="172">
        <f>IF(Y16=3,1,"0")</f>
        <v>1</v>
      </c>
      <c r="Y8" s="172" t="str">
        <f>IF(Z17=3,1,"0")</f>
        <v>0</v>
      </c>
      <c r="Z8" s="172" t="str">
        <f>IF(Z14=3,1,"0")</f>
        <v>0</v>
      </c>
      <c r="AA8" s="172" t="str">
        <f>IF(Z16=3,1,"0")</f>
        <v>0</v>
      </c>
      <c r="AB8" s="172">
        <f>IF(Y17=3,1,"0")</f>
        <v>1</v>
      </c>
    </row>
    <row r="9" spans="1:28" ht="14.25" customHeight="1" thickBot="1">
      <c r="A9" s="164">
        <v>3</v>
      </c>
      <c r="B9" s="167"/>
      <c r="C9" s="168" t="s">
        <v>352</v>
      </c>
      <c r="D9" s="168" t="s">
        <v>9</v>
      </c>
      <c r="E9" s="169" t="str">
        <f>IF(ISBLANK(C9),"",T9&amp;"-"&amp;U9)</f>
        <v>0-2</v>
      </c>
      <c r="F9" s="169" t="str">
        <f>IF(ISBLANK(C9),"",Q9&amp;"-"&amp;R9)</f>
        <v>1-6</v>
      </c>
      <c r="G9" s="169" t="str">
        <f>IF(ISBLANK(C9),"",N9&amp;"-"&amp;O9)</f>
        <v>33-73</v>
      </c>
      <c r="H9" s="164" t="s">
        <v>161</v>
      </c>
      <c r="I9" s="165"/>
      <c r="J9" s="166"/>
      <c r="L9" s="200">
        <v>9</v>
      </c>
      <c r="N9" s="170">
        <f>O13+Q13+S13+U13+W13+O16+Q16+S16+U16+W16+N18+P18+R18+T18+V18</f>
        <v>33</v>
      </c>
      <c r="O9" s="171">
        <f>N13+P13+R13+T13+V13+N16+P16+R16+T16+V16+O18+Q18+S18+U18+W18</f>
        <v>73</v>
      </c>
      <c r="Q9" s="170">
        <f>Z13+Z16+Y18</f>
        <v>1</v>
      </c>
      <c r="R9" s="171">
        <f>Y13+Y16+Z18</f>
        <v>6</v>
      </c>
      <c r="T9" s="170">
        <f>SUM(W9:Y9)</f>
        <v>0</v>
      </c>
      <c r="U9" s="171">
        <f>SUM(Z9:AB9)</f>
        <v>2</v>
      </c>
      <c r="W9" s="172" t="str">
        <f>IF(Z13=3,1,"0")</f>
        <v>0</v>
      </c>
      <c r="X9" s="172" t="str">
        <f>IF(Z16=3,1,"0")</f>
        <v>0</v>
      </c>
      <c r="Y9" s="172" t="str">
        <f>IF(Y18=3,1,"0")</f>
        <v>0</v>
      </c>
      <c r="Z9" s="172">
        <f>IF(Y13=3,1,"0")</f>
        <v>1</v>
      </c>
      <c r="AA9" s="172">
        <f>IF(Y16=3,1,"0")</f>
        <v>1</v>
      </c>
      <c r="AB9" s="172" t="str">
        <f>IF(Z18=3,1,"0")</f>
        <v>0</v>
      </c>
    </row>
    <row r="10" spans="1:28" ht="14.25" customHeight="1">
      <c r="A10" s="164">
        <v>4</v>
      </c>
      <c r="B10" s="167"/>
      <c r="C10" s="168"/>
      <c r="D10" s="168"/>
      <c r="E10" s="169">
        <f>IF(ISBLANK(C10),"",T10&amp;"-"&amp;U10)</f>
      </c>
      <c r="F10" s="169">
        <f>IF(ISBLANK(C10),"",Q10&amp;"-"&amp;R10)</f>
      </c>
      <c r="G10" s="169">
        <f>IF(ISBLANK(C10),"",N10&amp;"-"&amp;O10)</f>
      </c>
      <c r="H10" s="164"/>
      <c r="I10" s="166"/>
      <c r="J10" s="166"/>
      <c r="L10" s="200"/>
      <c r="N10" s="170">
        <f>O14+Q14+S14+U14+W14+O15+Q15+S15+U15+W15+O18+Q18+S18+U18+W18</f>
        <v>0</v>
      </c>
      <c r="O10" s="171">
        <f>N14+P14+R14+T14+V14+N15+P15+R15+T15+V15+N18+P18+R18+T18+V18</f>
        <v>0</v>
      </c>
      <c r="Q10" s="170">
        <f>Z14+Z15+Z18</f>
        <v>0</v>
      </c>
      <c r="R10" s="171">
        <f>Y14+Y15+Y18</f>
        <v>0</v>
      </c>
      <c r="T10" s="170">
        <f>SUM(W10:Y10)</f>
        <v>0</v>
      </c>
      <c r="U10" s="171">
        <f>SUM(Z10:AB10)</f>
        <v>0</v>
      </c>
      <c r="W10" s="172" t="str">
        <f>IF(Z14=3,1,"0")</f>
        <v>0</v>
      </c>
      <c r="X10" s="172" t="str">
        <f>IF(Z15=3,1,"0")</f>
        <v>0</v>
      </c>
      <c r="Y10" s="172" t="str">
        <f>IF(Z18=3,1,"0")</f>
        <v>0</v>
      </c>
      <c r="Z10" s="172" t="str">
        <f>IF(Y14=3,1,"0")</f>
        <v>0</v>
      </c>
      <c r="AA10" s="172" t="str">
        <f>IF(Y15=3,1,"0")</f>
        <v>0</v>
      </c>
      <c r="AB10" s="172" t="str">
        <f>IF(Y18=3,1,"0")</f>
        <v>0</v>
      </c>
    </row>
    <row r="11" spans="1:23" ht="15" customHeight="1">
      <c r="A11" s="173"/>
      <c r="B11" s="173"/>
      <c r="C11" s="174"/>
      <c r="D11" s="174"/>
      <c r="E11" s="174"/>
      <c r="F11" s="174"/>
      <c r="G11" s="174"/>
      <c r="H11" s="174"/>
      <c r="I11" s="175"/>
      <c r="J11" s="175"/>
      <c r="U11" s="54"/>
      <c r="V11" s="54"/>
      <c r="W11" s="54"/>
    </row>
    <row r="12" spans="1:16" ht="14.25" customHeight="1" thickBot="1">
      <c r="A12" s="166"/>
      <c r="B12" s="163"/>
      <c r="C12" s="254"/>
      <c r="D12" s="253"/>
      <c r="E12" s="163" t="s">
        <v>48</v>
      </c>
      <c r="F12" s="163" t="s">
        <v>49</v>
      </c>
      <c r="G12" s="163" t="s">
        <v>50</v>
      </c>
      <c r="H12" s="163" t="s">
        <v>51</v>
      </c>
      <c r="I12" s="163" t="s">
        <v>52</v>
      </c>
      <c r="J12" s="163" t="s">
        <v>53</v>
      </c>
      <c r="K12" s="163" t="s">
        <v>54</v>
      </c>
      <c r="L12" s="166"/>
      <c r="N12" s="54" t="s">
        <v>55</v>
      </c>
      <c r="O12" s="54"/>
      <c r="P12" s="54"/>
    </row>
    <row r="13" spans="1:26" ht="14.25" customHeight="1" thickBot="1">
      <c r="A13" s="166"/>
      <c r="B13" s="163" t="s">
        <v>4</v>
      </c>
      <c r="C13" s="252" t="str">
        <f>IF(C7="","",IF(C9="","",C7&amp;"-"&amp;C9))</f>
        <v>Kantonistov Mikhail-Vanto Otto</v>
      </c>
      <c r="D13" s="253"/>
      <c r="E13" s="176">
        <v>1</v>
      </c>
      <c r="F13" s="177">
        <v>2</v>
      </c>
      <c r="G13" s="176">
        <v>2</v>
      </c>
      <c r="H13" s="176"/>
      <c r="I13" s="176"/>
      <c r="J13" s="169" t="str">
        <f aca="true" t="shared" si="0" ref="J13:J18">IF(Y13="0",IF(Z13="0","",Y13&amp;"-"&amp;Z13),Y13&amp;"-"&amp;Z13)</f>
        <v>3-0</v>
      </c>
      <c r="K13" s="164" t="str">
        <f>IF(C13="","",IF(C10="",C8,C10))</f>
        <v>Keinonen Asko</v>
      </c>
      <c r="L13" s="178"/>
      <c r="N13" s="170">
        <f aca="true" t="shared" si="1" ref="N13:N18">IF(E13="",0,IF(LEFT(E13,1)="-",ABS(E13),(IF(E13&gt;9,E13+2,11))))</f>
        <v>11</v>
      </c>
      <c r="O13" s="171">
        <f aca="true" t="shared" si="2" ref="O13:O18">IF(E13="",0,IF(LEFT(E13,1)="-",(IF(ABS(E13)&gt;9,(ABS(E13)+2),11)),E13))</f>
        <v>1</v>
      </c>
      <c r="P13" s="170">
        <f aca="true" t="shared" si="3" ref="P13:P18">IF(F13="",0,IF(LEFT(F13,1)="-",ABS(F13),(IF(F13&gt;9,F13+2,11))))</f>
        <v>11</v>
      </c>
      <c r="Q13" s="171">
        <f aca="true" t="shared" si="4" ref="Q13:Q18">IF(F13="",0,IF(LEFT(F13,1)="-",(IF(ABS(F13)&gt;9,(ABS(F13)+2),11)),F13))</f>
        <v>2</v>
      </c>
      <c r="R13" s="170">
        <f aca="true" t="shared" si="5" ref="R13:R18">IF(G13="",0,IF(LEFT(G13,1)="-",ABS(G13),(IF(G13&gt;9,G13+2,11))))</f>
        <v>11</v>
      </c>
      <c r="S13" s="171">
        <f aca="true" t="shared" si="6" ref="S13:S18">IF(G13="",0,IF(LEFT(G13,1)="-",(IF(ABS(G13)&gt;9,(ABS(G13)+2),11)),G13))</f>
        <v>2</v>
      </c>
      <c r="T13" s="170">
        <f aca="true" t="shared" si="7" ref="T13:T18">IF(H13="",0,IF(LEFT(H13,1)="-",ABS(H13),(IF(H13&gt;9,H13+2,11))))</f>
        <v>0</v>
      </c>
      <c r="U13" s="171">
        <f aca="true" t="shared" si="8" ref="U13:U18">IF(H13="",0,IF(LEFT(H13,1)="-",(IF(ABS(H13)&gt;9,(ABS(H13)+2),11)),H13))</f>
        <v>0</v>
      </c>
      <c r="V13" s="170">
        <f aca="true" t="shared" si="9" ref="V13:V18">IF(I13="",0,IF(LEFT(I13,1)="-",ABS(I13),(IF(I13&gt;9,I13+2,11))))</f>
        <v>0</v>
      </c>
      <c r="W13" s="171">
        <f aca="true" t="shared" si="10" ref="W13:W18">IF(I13="",0,IF(LEFT(I13,1)="-",(IF(ABS(I13)&gt;9,(ABS(I13)+2),11)),I13))</f>
        <v>0</v>
      </c>
      <c r="Y13" s="172">
        <f aca="true" t="shared" si="11" ref="Y13:Y18">IF(ISBLANK(E13),"0",COUNTIF(E13:I13,"&gt;=0"))</f>
        <v>3</v>
      </c>
      <c r="Z13" s="179">
        <f aca="true" t="shared" si="12" ref="Z13:Z18">IF(ISBLANK(E13),"0",(IF(LEFT(E13,1)="-",1,0)+IF(LEFT(F13,1)="-",1,0)+IF(LEFT(G13,1)="-",1,0)+IF(LEFT(H13,1)="-",1,0)+IF(LEFT(I13,1)="-",1,0)))</f>
        <v>0</v>
      </c>
    </row>
    <row r="14" spans="1:26" ht="14.25" customHeight="1" thickBot="1">
      <c r="A14" s="166"/>
      <c r="B14" s="163" t="s">
        <v>12</v>
      </c>
      <c r="C14" s="252">
        <f>IF(C8="","",IF(C10="","",C8&amp;"-"&amp;C10))</f>
      </c>
      <c r="D14" s="253"/>
      <c r="E14" s="176"/>
      <c r="F14" s="177"/>
      <c r="G14" s="176"/>
      <c r="H14" s="176"/>
      <c r="I14" s="176"/>
      <c r="J14" s="169">
        <f t="shared" si="0"/>
      </c>
      <c r="K14" s="164">
        <f>IF(C14="","",IF(C9="",C7,C9))</f>
      </c>
      <c r="L14" s="178"/>
      <c r="N14" s="170">
        <f t="shared" si="1"/>
        <v>0</v>
      </c>
      <c r="O14" s="171">
        <f t="shared" si="2"/>
        <v>0</v>
      </c>
      <c r="P14" s="170">
        <f t="shared" si="3"/>
        <v>0</v>
      </c>
      <c r="Q14" s="171">
        <f t="shared" si="4"/>
        <v>0</v>
      </c>
      <c r="R14" s="170">
        <f t="shared" si="5"/>
        <v>0</v>
      </c>
      <c r="S14" s="171">
        <f t="shared" si="6"/>
        <v>0</v>
      </c>
      <c r="T14" s="170">
        <f t="shared" si="7"/>
        <v>0</v>
      </c>
      <c r="U14" s="171">
        <f t="shared" si="8"/>
        <v>0</v>
      </c>
      <c r="V14" s="170">
        <f t="shared" si="9"/>
        <v>0</v>
      </c>
      <c r="W14" s="171">
        <f t="shared" si="10"/>
        <v>0</v>
      </c>
      <c r="Y14" s="172" t="str">
        <f t="shared" si="11"/>
        <v>0</v>
      </c>
      <c r="Z14" s="179" t="str">
        <f t="shared" si="12"/>
        <v>0</v>
      </c>
    </row>
    <row r="15" spans="1:26" ht="14.25" customHeight="1" thickBot="1">
      <c r="A15" s="166"/>
      <c r="B15" s="163" t="s">
        <v>11</v>
      </c>
      <c r="C15" s="252">
        <f>IF(C7="","",IF(C10="","",C7&amp;"-"&amp;C10))</f>
      </c>
      <c r="D15" s="253"/>
      <c r="E15" s="176"/>
      <c r="F15" s="177"/>
      <c r="G15" s="176"/>
      <c r="H15" s="176"/>
      <c r="I15" s="180"/>
      <c r="J15" s="169">
        <f t="shared" si="0"/>
      </c>
      <c r="K15" s="164">
        <f>IF(C15="","",IF(C8="",C9,C8))</f>
      </c>
      <c r="L15" s="178"/>
      <c r="N15" s="170">
        <f t="shared" si="1"/>
        <v>0</v>
      </c>
      <c r="O15" s="171">
        <f t="shared" si="2"/>
        <v>0</v>
      </c>
      <c r="P15" s="170">
        <f t="shared" si="3"/>
        <v>0</v>
      </c>
      <c r="Q15" s="171">
        <f t="shared" si="4"/>
        <v>0</v>
      </c>
      <c r="R15" s="170">
        <f t="shared" si="5"/>
        <v>0</v>
      </c>
      <c r="S15" s="171">
        <f t="shared" si="6"/>
        <v>0</v>
      </c>
      <c r="T15" s="170">
        <f t="shared" si="7"/>
        <v>0</v>
      </c>
      <c r="U15" s="171">
        <f t="shared" si="8"/>
        <v>0</v>
      </c>
      <c r="V15" s="170">
        <f t="shared" si="9"/>
        <v>0</v>
      </c>
      <c r="W15" s="171">
        <f t="shared" si="10"/>
        <v>0</v>
      </c>
      <c r="Y15" s="172" t="str">
        <f t="shared" si="11"/>
        <v>0</v>
      </c>
      <c r="Z15" s="179" t="str">
        <f t="shared" si="12"/>
        <v>0</v>
      </c>
    </row>
    <row r="16" spans="1:26" ht="14.25" customHeight="1" thickBot="1">
      <c r="A16" s="166"/>
      <c r="B16" s="163" t="s">
        <v>5</v>
      </c>
      <c r="C16" s="252" t="str">
        <f>IF(C8="","",IF(C9="","",C8&amp;"-"&amp;C9))</f>
        <v>Keinonen Asko-Vanto Otto</v>
      </c>
      <c r="D16" s="253"/>
      <c r="E16" s="176">
        <v>7</v>
      </c>
      <c r="F16" s="177">
        <v>9</v>
      </c>
      <c r="G16" s="176">
        <v>-7</v>
      </c>
      <c r="H16" s="176">
        <v>1</v>
      </c>
      <c r="I16" s="180"/>
      <c r="J16" s="169" t="str">
        <f t="shared" si="0"/>
        <v>3-1</v>
      </c>
      <c r="K16" s="164" t="str">
        <f>IF(C16="","",IF(C10="",C7,C10))</f>
        <v>Kantonistov Mikhail</v>
      </c>
      <c r="L16" s="178"/>
      <c r="N16" s="170">
        <f t="shared" si="1"/>
        <v>11</v>
      </c>
      <c r="O16" s="171">
        <f t="shared" si="2"/>
        <v>7</v>
      </c>
      <c r="P16" s="170">
        <f t="shared" si="3"/>
        <v>11</v>
      </c>
      <c r="Q16" s="171">
        <f t="shared" si="4"/>
        <v>9</v>
      </c>
      <c r="R16" s="170">
        <f t="shared" si="5"/>
        <v>7</v>
      </c>
      <c r="S16" s="171">
        <f t="shared" si="6"/>
        <v>11</v>
      </c>
      <c r="T16" s="170">
        <f t="shared" si="7"/>
        <v>11</v>
      </c>
      <c r="U16" s="171">
        <f t="shared" si="8"/>
        <v>1</v>
      </c>
      <c r="V16" s="170">
        <f t="shared" si="9"/>
        <v>0</v>
      </c>
      <c r="W16" s="171">
        <f t="shared" si="10"/>
        <v>0</v>
      </c>
      <c r="Y16" s="172">
        <f t="shared" si="11"/>
        <v>3</v>
      </c>
      <c r="Z16" s="179">
        <f t="shared" si="12"/>
        <v>1</v>
      </c>
    </row>
    <row r="17" spans="1:26" ht="14.25" customHeight="1" thickBot="1">
      <c r="A17" s="166"/>
      <c r="B17" s="163" t="s">
        <v>6</v>
      </c>
      <c r="C17" s="252" t="str">
        <f>IF(C7="","",IF(C8="","",C7&amp;"-"&amp;C8))</f>
        <v>Kantonistov Mikhail-Keinonen Asko</v>
      </c>
      <c r="D17" s="253"/>
      <c r="E17" s="176">
        <v>7</v>
      </c>
      <c r="F17" s="177">
        <v>2</v>
      </c>
      <c r="G17" s="176">
        <v>8</v>
      </c>
      <c r="H17" s="176"/>
      <c r="I17" s="180"/>
      <c r="J17" s="169" t="str">
        <f t="shared" si="0"/>
        <v>3-0</v>
      </c>
      <c r="K17" s="164" t="str">
        <f>IF(C17="","",IF(C9="",C10,C9))</f>
        <v>Vanto Otto</v>
      </c>
      <c r="L17" s="178"/>
      <c r="N17" s="170">
        <f t="shared" si="1"/>
        <v>11</v>
      </c>
      <c r="O17" s="171">
        <f t="shared" si="2"/>
        <v>7</v>
      </c>
      <c r="P17" s="170">
        <f t="shared" si="3"/>
        <v>11</v>
      </c>
      <c r="Q17" s="171">
        <f t="shared" si="4"/>
        <v>2</v>
      </c>
      <c r="R17" s="170">
        <f t="shared" si="5"/>
        <v>11</v>
      </c>
      <c r="S17" s="171">
        <f t="shared" si="6"/>
        <v>8</v>
      </c>
      <c r="T17" s="170">
        <f t="shared" si="7"/>
        <v>0</v>
      </c>
      <c r="U17" s="171">
        <f t="shared" si="8"/>
        <v>0</v>
      </c>
      <c r="V17" s="170">
        <f t="shared" si="9"/>
        <v>0</v>
      </c>
      <c r="W17" s="171">
        <f t="shared" si="10"/>
        <v>0</v>
      </c>
      <c r="Y17" s="172">
        <f t="shared" si="11"/>
        <v>3</v>
      </c>
      <c r="Z17" s="179">
        <f t="shared" si="12"/>
        <v>0</v>
      </c>
    </row>
    <row r="18" spans="1:26" ht="14.25" customHeight="1">
      <c r="A18" s="166"/>
      <c r="B18" s="163" t="s">
        <v>56</v>
      </c>
      <c r="C18" s="252">
        <f>IF(C9="","",IF(C10="","",C9&amp;"-"&amp;C10))</f>
      </c>
      <c r="D18" s="253"/>
      <c r="E18" s="176"/>
      <c r="F18" s="177"/>
      <c r="G18" s="176"/>
      <c r="H18" s="176"/>
      <c r="I18" s="176"/>
      <c r="J18" s="169">
        <f t="shared" si="0"/>
      </c>
      <c r="K18" s="164">
        <f>IF(C18="","",IF(C7="",C8,C7))</f>
      </c>
      <c r="L18" s="178"/>
      <c r="N18" s="170">
        <f t="shared" si="1"/>
        <v>0</v>
      </c>
      <c r="O18" s="171">
        <f t="shared" si="2"/>
        <v>0</v>
      </c>
      <c r="P18" s="170">
        <f t="shared" si="3"/>
        <v>0</v>
      </c>
      <c r="Q18" s="171">
        <f t="shared" si="4"/>
        <v>0</v>
      </c>
      <c r="R18" s="170">
        <f t="shared" si="5"/>
        <v>0</v>
      </c>
      <c r="S18" s="171">
        <f t="shared" si="6"/>
        <v>0</v>
      </c>
      <c r="T18" s="170">
        <f t="shared" si="7"/>
        <v>0</v>
      </c>
      <c r="U18" s="171">
        <f t="shared" si="8"/>
        <v>0</v>
      </c>
      <c r="V18" s="170">
        <f t="shared" si="9"/>
        <v>0</v>
      </c>
      <c r="W18" s="171">
        <f t="shared" si="10"/>
        <v>0</v>
      </c>
      <c r="Y18" s="172" t="str">
        <f t="shared" si="11"/>
        <v>0</v>
      </c>
      <c r="Z18" s="179" t="str">
        <f t="shared" si="12"/>
        <v>0</v>
      </c>
    </row>
    <row r="20" spans="1:13" ht="14.25" customHeight="1" thickBot="1">
      <c r="A20" s="163"/>
      <c r="B20" s="163" t="s">
        <v>0</v>
      </c>
      <c r="C20" s="164" t="str">
        <f>"Pooli "&amp;CHAR(((ROW()+8)/14)+64)</f>
        <v>Pooli B</v>
      </c>
      <c r="D20" s="163" t="s">
        <v>1</v>
      </c>
      <c r="E20" s="163" t="s">
        <v>45</v>
      </c>
      <c r="F20" s="163" t="s">
        <v>46</v>
      </c>
      <c r="G20" s="163" t="s">
        <v>7</v>
      </c>
      <c r="H20" s="163" t="s">
        <v>47</v>
      </c>
      <c r="I20" s="165"/>
      <c r="J20" s="166"/>
      <c r="M20" s="146"/>
    </row>
    <row r="21" spans="1:28" ht="14.25" customHeight="1" thickBot="1">
      <c r="A21" s="164">
        <v>1</v>
      </c>
      <c r="B21" s="167">
        <v>9</v>
      </c>
      <c r="C21" s="168" t="s">
        <v>353</v>
      </c>
      <c r="D21" s="168" t="s">
        <v>84</v>
      </c>
      <c r="E21" s="169" t="str">
        <f>IF(ISBLANK(C21),"",T21&amp;"-"&amp;U21)</f>
        <v>3-0</v>
      </c>
      <c r="F21" s="169" t="str">
        <f>IF(ISBLANK(C21),"",Q21&amp;"-"&amp;R21)</f>
        <v>9-1</v>
      </c>
      <c r="G21" s="169" t="str">
        <f>IF(ISBLANK(C21),"",N21&amp;"-"&amp;O21)</f>
        <v>103-59</v>
      </c>
      <c r="H21" s="164" t="s">
        <v>160</v>
      </c>
      <c r="I21" s="165"/>
      <c r="J21" s="166"/>
      <c r="L21" s="200">
        <v>2</v>
      </c>
      <c r="N21" s="170">
        <f>N27+P27+R27+T27+V27+N29+P29+R29+T29+V29+N31+P31+R31+T31+V31</f>
        <v>103</v>
      </c>
      <c r="O21" s="171">
        <f>O27+Q27+S27+U27+W27+O29+Q29+S29+U29+W29+O31+Q31+S31+U31+W31</f>
        <v>59</v>
      </c>
      <c r="Q21" s="170">
        <f>Y27+Y29+Y31</f>
        <v>9</v>
      </c>
      <c r="R21" s="171">
        <f>Z27+Z29+Z31</f>
        <v>1</v>
      </c>
      <c r="T21" s="170">
        <f>SUM(W21:Y21)</f>
        <v>3</v>
      </c>
      <c r="U21" s="171">
        <f>SUM(Z21:AB21)</f>
        <v>0</v>
      </c>
      <c r="W21" s="172">
        <f>IF(Y27=3,1,"0")</f>
        <v>1</v>
      </c>
      <c r="X21" s="172">
        <f>IF(Y29=3,1,"0")</f>
        <v>1</v>
      </c>
      <c r="Y21" s="172">
        <f>IF(Y31=3,1,"0")</f>
        <v>1</v>
      </c>
      <c r="Z21" s="172" t="str">
        <f>IF(Z27=3,1,"0")</f>
        <v>0</v>
      </c>
      <c r="AA21" s="172" t="str">
        <f>IF(Z29=3,1,"0")</f>
        <v>0</v>
      </c>
      <c r="AB21" s="172" t="str">
        <f>IF(Z31=3,1,"0")</f>
        <v>0</v>
      </c>
    </row>
    <row r="22" spans="1:28" ht="14.25" customHeight="1" thickBot="1">
      <c r="A22" s="164">
        <v>2</v>
      </c>
      <c r="B22" s="167">
        <v>19</v>
      </c>
      <c r="C22" s="168" t="s">
        <v>354</v>
      </c>
      <c r="D22" s="168" t="s">
        <v>9</v>
      </c>
      <c r="E22" s="169" t="str">
        <f>IF(ISBLANK(C22),"",T22&amp;"-"&amp;U22)</f>
        <v>2-1</v>
      </c>
      <c r="F22" s="169" t="str">
        <f>IF(ISBLANK(C22),"",Q22&amp;"-"&amp;R22)</f>
        <v>6-4</v>
      </c>
      <c r="G22" s="169" t="str">
        <f>IF(ISBLANK(C22),"",N22&amp;"-"&amp;O22)</f>
        <v>102-73</v>
      </c>
      <c r="H22" s="164" t="s">
        <v>162</v>
      </c>
      <c r="I22" s="165"/>
      <c r="J22" s="166"/>
      <c r="L22" s="200">
        <v>5</v>
      </c>
      <c r="N22" s="170">
        <f>N28+P28+R28+T28+V28+N30+P30+R30+T30+V30+O31+Q31+S31+U31+W31</f>
        <v>102</v>
      </c>
      <c r="O22" s="171">
        <f>O28+Q28+S28+U28+W28+O30+Q30+S30+U30+W30+N31+P31+R31+T31+V31</f>
        <v>73</v>
      </c>
      <c r="Q22" s="170">
        <f>Y28+Y30+Z31</f>
        <v>6</v>
      </c>
      <c r="R22" s="171">
        <f>Z28+Z30+Y31</f>
        <v>4</v>
      </c>
      <c r="T22" s="170">
        <f>SUM(W22:Y22)</f>
        <v>2</v>
      </c>
      <c r="U22" s="171">
        <f>SUM(Z22:AB22)</f>
        <v>1</v>
      </c>
      <c r="W22" s="172">
        <f>IF(Y28=3,1,"0")</f>
        <v>1</v>
      </c>
      <c r="X22" s="172">
        <f>IF(Y30=3,1,"0")</f>
        <v>1</v>
      </c>
      <c r="Y22" s="172" t="str">
        <f>IF(Z31=3,1,"0")</f>
        <v>0</v>
      </c>
      <c r="Z22" s="172" t="str">
        <f>IF(Z28=3,1,"0")</f>
        <v>0</v>
      </c>
      <c r="AA22" s="172" t="str">
        <f>IF(Z30=3,1,"0")</f>
        <v>0</v>
      </c>
      <c r="AB22" s="172">
        <f>IF(Y31=3,1,"0")</f>
        <v>1</v>
      </c>
    </row>
    <row r="23" spans="1:28" ht="14.25" customHeight="1" thickBot="1">
      <c r="A23" s="164">
        <v>3</v>
      </c>
      <c r="B23" s="167">
        <v>20</v>
      </c>
      <c r="C23" s="168" t="s">
        <v>355</v>
      </c>
      <c r="D23" s="168" t="s">
        <v>98</v>
      </c>
      <c r="E23" s="169" t="str">
        <f>IF(ISBLANK(C23),"",T23&amp;"-"&amp;U23)</f>
        <v>1-2</v>
      </c>
      <c r="F23" s="169" t="str">
        <f>IF(ISBLANK(C23),"",Q23&amp;"-"&amp;R23)</f>
        <v>5-6</v>
      </c>
      <c r="G23" s="169" t="str">
        <f>IF(ISBLANK(C23),"",N23&amp;"-"&amp;O23)</f>
        <v>87-101</v>
      </c>
      <c r="H23" s="164" t="s">
        <v>161</v>
      </c>
      <c r="I23" s="165"/>
      <c r="J23" s="166"/>
      <c r="L23" s="200">
        <v>8</v>
      </c>
      <c r="N23" s="170">
        <f>O27+Q27+S27+U27+W27+O30+Q30+S30+U30+W30+N32+P32+R32+T32+V32</f>
        <v>87</v>
      </c>
      <c r="O23" s="171">
        <f>N27+P27+R27+T27+V27+N30+P30+R30+T30+V30+O32+Q32+S32+U32+W32</f>
        <v>101</v>
      </c>
      <c r="Q23" s="170">
        <f>Z27+Z30+Y32</f>
        <v>5</v>
      </c>
      <c r="R23" s="171">
        <f>Y27+Y30+Z32</f>
        <v>6</v>
      </c>
      <c r="T23" s="170">
        <f>SUM(W23:Y23)</f>
        <v>1</v>
      </c>
      <c r="U23" s="171">
        <f>SUM(Z23:AB23)</f>
        <v>2</v>
      </c>
      <c r="W23" s="172" t="str">
        <f>IF(Z27=3,1,"0")</f>
        <v>0</v>
      </c>
      <c r="X23" s="172" t="str">
        <f>IF(Z30=3,1,"0")</f>
        <v>0</v>
      </c>
      <c r="Y23" s="172">
        <f>IF(Y32=3,1,"0")</f>
        <v>1</v>
      </c>
      <c r="Z23" s="172">
        <f>IF(Y27=3,1,"0")</f>
        <v>1</v>
      </c>
      <c r="AA23" s="172">
        <f>IF(Y30=3,1,"0")</f>
        <v>1</v>
      </c>
      <c r="AB23" s="172" t="str">
        <f>IF(Z32=3,1,"0")</f>
        <v>0</v>
      </c>
    </row>
    <row r="24" spans="1:28" ht="14.25" customHeight="1">
      <c r="A24" s="164">
        <v>4</v>
      </c>
      <c r="B24" s="167"/>
      <c r="C24" s="168" t="s">
        <v>356</v>
      </c>
      <c r="D24" s="168" t="s">
        <v>68</v>
      </c>
      <c r="E24" s="169" t="str">
        <f>IF(ISBLANK(C24),"",T24&amp;"-"&amp;U24)</f>
        <v>0-3</v>
      </c>
      <c r="F24" s="169" t="str">
        <f>IF(ISBLANK(C24),"",Q24&amp;"-"&amp;R24)</f>
        <v>0-9</v>
      </c>
      <c r="G24" s="169" t="str">
        <f>IF(ISBLANK(C24),"",N24&amp;"-"&amp;O24)</f>
        <v>40-99</v>
      </c>
      <c r="H24" s="164" t="s">
        <v>188</v>
      </c>
      <c r="I24" s="166"/>
      <c r="J24" s="166"/>
      <c r="L24" s="200"/>
      <c r="N24" s="170">
        <f>O28+Q28+S28+U28+W28+O29+Q29+S29+U29+W29+O32+Q32+S32+U32+W32</f>
        <v>40</v>
      </c>
      <c r="O24" s="171">
        <f>N28+P28+R28+T28+V28+N29+P29+R29+T29+V29+N32+P32+R32+T32+V32</f>
        <v>99</v>
      </c>
      <c r="Q24" s="170">
        <f>Z28+Z29+Z32</f>
        <v>0</v>
      </c>
      <c r="R24" s="171">
        <f>Y28+Y29+Y32</f>
        <v>9</v>
      </c>
      <c r="T24" s="170">
        <f>SUM(W24:Y24)</f>
        <v>0</v>
      </c>
      <c r="U24" s="171">
        <f>SUM(Z24:AB24)</f>
        <v>3</v>
      </c>
      <c r="W24" s="172" t="str">
        <f>IF(Z28=3,1,"0")</f>
        <v>0</v>
      </c>
      <c r="X24" s="172" t="str">
        <f>IF(Z29=3,1,"0")</f>
        <v>0</v>
      </c>
      <c r="Y24" s="172" t="str">
        <f>IF(Z32=3,1,"0")</f>
        <v>0</v>
      </c>
      <c r="Z24" s="172">
        <f>IF(Y28=3,1,"0")</f>
        <v>1</v>
      </c>
      <c r="AA24" s="172">
        <f>IF(Y29=3,1,"0")</f>
        <v>1</v>
      </c>
      <c r="AB24" s="172">
        <f>IF(Y32=3,1,"0")</f>
        <v>1</v>
      </c>
    </row>
    <row r="25" spans="1:23" ht="15" customHeight="1">
      <c r="A25" s="173"/>
      <c r="B25" s="173"/>
      <c r="C25" s="174"/>
      <c r="D25" s="174"/>
      <c r="E25" s="174"/>
      <c r="F25" s="174"/>
      <c r="G25" s="174"/>
      <c r="H25" s="174"/>
      <c r="I25" s="175"/>
      <c r="J25" s="175"/>
      <c r="U25" s="54"/>
      <c r="V25" s="54"/>
      <c r="W25" s="54"/>
    </row>
    <row r="26" spans="1:16" ht="14.25" customHeight="1" thickBot="1">
      <c r="A26" s="166"/>
      <c r="B26" s="163"/>
      <c r="C26" s="254"/>
      <c r="D26" s="253"/>
      <c r="E26" s="163" t="s">
        <v>48</v>
      </c>
      <c r="F26" s="163" t="s">
        <v>49</v>
      </c>
      <c r="G26" s="163" t="s">
        <v>50</v>
      </c>
      <c r="H26" s="163" t="s">
        <v>51</v>
      </c>
      <c r="I26" s="163" t="s">
        <v>52</v>
      </c>
      <c r="J26" s="163" t="s">
        <v>53</v>
      </c>
      <c r="K26" s="163" t="s">
        <v>54</v>
      </c>
      <c r="L26" s="166"/>
      <c r="N26" s="54" t="s">
        <v>55</v>
      </c>
      <c r="O26" s="54"/>
      <c r="P26" s="54"/>
    </row>
    <row r="27" spans="1:26" ht="14.25" customHeight="1" thickBot="1">
      <c r="A27" s="166"/>
      <c r="B27" s="163" t="s">
        <v>4</v>
      </c>
      <c r="C27" s="252" t="str">
        <f>IF(C21="","",IF(C23="","",C21&amp;"-"&amp;C23))</f>
        <v>Pitkänen Toni-Nurmiaho Anton</v>
      </c>
      <c r="D27" s="253"/>
      <c r="E27" s="176">
        <v>-4</v>
      </c>
      <c r="F27" s="177">
        <v>4</v>
      </c>
      <c r="G27" s="176">
        <v>3</v>
      </c>
      <c r="H27" s="176">
        <v>4</v>
      </c>
      <c r="I27" s="176"/>
      <c r="J27" s="169" t="str">
        <f aca="true" t="shared" si="13" ref="J27:J32">IF(Y27="0",IF(Z27="0","",Y27&amp;"-"&amp;Z27),Y27&amp;"-"&amp;Z27)</f>
        <v>3-1</v>
      </c>
      <c r="K27" s="164" t="str">
        <f>IF(C27="","",IF(C24="",C22,C24))</f>
        <v>Gavrilov Artem</v>
      </c>
      <c r="L27" s="178"/>
      <c r="N27" s="170">
        <f aca="true" t="shared" si="14" ref="N27:N32">IF(E27="",0,IF(LEFT(E27,1)="-",ABS(E27),(IF(E27&gt;9,E27+2,11))))</f>
        <v>4</v>
      </c>
      <c r="O27" s="171">
        <f aca="true" t="shared" si="15" ref="O27:O32">IF(E27="",0,IF(LEFT(E27,1)="-",(IF(ABS(E27)&gt;9,(ABS(E27)+2),11)),E27))</f>
        <v>11</v>
      </c>
      <c r="P27" s="170">
        <f aca="true" t="shared" si="16" ref="P27:P32">IF(F27="",0,IF(LEFT(F27,1)="-",ABS(F27),(IF(F27&gt;9,F27+2,11))))</f>
        <v>11</v>
      </c>
      <c r="Q27" s="171">
        <f aca="true" t="shared" si="17" ref="Q27:Q32">IF(F27="",0,IF(LEFT(F27,1)="-",(IF(ABS(F27)&gt;9,(ABS(F27)+2),11)),F27))</f>
        <v>4</v>
      </c>
      <c r="R27" s="170">
        <f aca="true" t="shared" si="18" ref="R27:R32">IF(G27="",0,IF(LEFT(G27,1)="-",ABS(G27),(IF(G27&gt;9,G27+2,11))))</f>
        <v>11</v>
      </c>
      <c r="S27" s="171">
        <f aca="true" t="shared" si="19" ref="S27:S32">IF(G27="",0,IF(LEFT(G27,1)="-",(IF(ABS(G27)&gt;9,(ABS(G27)+2),11)),G27))</f>
        <v>3</v>
      </c>
      <c r="T27" s="170">
        <f aca="true" t="shared" si="20" ref="T27:T32">IF(H27="",0,IF(LEFT(H27,1)="-",ABS(H27),(IF(H27&gt;9,H27+2,11))))</f>
        <v>11</v>
      </c>
      <c r="U27" s="171">
        <f aca="true" t="shared" si="21" ref="U27:U32">IF(H27="",0,IF(LEFT(H27,1)="-",(IF(ABS(H27)&gt;9,(ABS(H27)+2),11)),H27))</f>
        <v>4</v>
      </c>
      <c r="V27" s="170">
        <f aca="true" t="shared" si="22" ref="V27:V32">IF(I27="",0,IF(LEFT(I27,1)="-",ABS(I27),(IF(I27&gt;9,I27+2,11))))</f>
        <v>0</v>
      </c>
      <c r="W27" s="171">
        <f aca="true" t="shared" si="23" ref="W27:W32">IF(I27="",0,IF(LEFT(I27,1)="-",(IF(ABS(I27)&gt;9,(ABS(I27)+2),11)),I27))</f>
        <v>0</v>
      </c>
      <c r="Y27" s="172">
        <f aca="true" t="shared" si="24" ref="Y27:Y32">IF(ISBLANK(E27),"0",COUNTIF(E27:I27,"&gt;=0"))</f>
        <v>3</v>
      </c>
      <c r="Z27" s="179">
        <f aca="true" t="shared" si="25" ref="Z27:Z32">IF(ISBLANK(E27),"0",(IF(LEFT(E27,1)="-",1,0)+IF(LEFT(F27,1)="-",1,0)+IF(LEFT(G27,1)="-",1,0)+IF(LEFT(H27,1)="-",1,0)+IF(LEFT(I27,1)="-",1,0)))</f>
        <v>1</v>
      </c>
    </row>
    <row r="28" spans="1:26" ht="14.25" customHeight="1" thickBot="1">
      <c r="A28" s="166"/>
      <c r="B28" s="163" t="s">
        <v>12</v>
      </c>
      <c r="C28" s="252" t="str">
        <f>IF(C22="","",IF(C24="","",C22&amp;"-"&amp;C24))</f>
        <v>Kollanus Konsta-Gavrilov Artem</v>
      </c>
      <c r="D28" s="253"/>
      <c r="E28" s="176">
        <v>1</v>
      </c>
      <c r="F28" s="177">
        <v>1</v>
      </c>
      <c r="G28" s="176">
        <v>6</v>
      </c>
      <c r="H28" s="176"/>
      <c r="I28" s="176"/>
      <c r="J28" s="169" t="str">
        <f t="shared" si="13"/>
        <v>3-0</v>
      </c>
      <c r="K28" s="164" t="str">
        <f>IF(C28="","",IF(C23="",C21,C23))</f>
        <v>Nurmiaho Anton</v>
      </c>
      <c r="L28" s="178"/>
      <c r="N28" s="170">
        <f t="shared" si="14"/>
        <v>11</v>
      </c>
      <c r="O28" s="171">
        <f t="shared" si="15"/>
        <v>1</v>
      </c>
      <c r="P28" s="170">
        <f t="shared" si="16"/>
        <v>11</v>
      </c>
      <c r="Q28" s="171">
        <f t="shared" si="17"/>
        <v>1</v>
      </c>
      <c r="R28" s="170">
        <f t="shared" si="18"/>
        <v>11</v>
      </c>
      <c r="S28" s="171">
        <f t="shared" si="19"/>
        <v>6</v>
      </c>
      <c r="T28" s="170">
        <f t="shared" si="20"/>
        <v>0</v>
      </c>
      <c r="U28" s="171">
        <f t="shared" si="21"/>
        <v>0</v>
      </c>
      <c r="V28" s="170">
        <f t="shared" si="22"/>
        <v>0</v>
      </c>
      <c r="W28" s="171">
        <f t="shared" si="23"/>
        <v>0</v>
      </c>
      <c r="Y28" s="172">
        <f t="shared" si="24"/>
        <v>3</v>
      </c>
      <c r="Z28" s="179">
        <f t="shared" si="25"/>
        <v>0</v>
      </c>
    </row>
    <row r="29" spans="1:26" ht="14.25" customHeight="1" thickBot="1">
      <c r="A29" s="166"/>
      <c r="B29" s="163" t="s">
        <v>11</v>
      </c>
      <c r="C29" s="252" t="str">
        <f>IF(C21="","",IF(C24="","",C21&amp;"-"&amp;C24))</f>
        <v>Pitkänen Toni-Gavrilov Artem</v>
      </c>
      <c r="D29" s="253"/>
      <c r="E29" s="176">
        <v>4</v>
      </c>
      <c r="F29" s="177">
        <v>1</v>
      </c>
      <c r="G29" s="176">
        <v>5</v>
      </c>
      <c r="H29" s="176"/>
      <c r="I29" s="180"/>
      <c r="J29" s="169" t="str">
        <f t="shared" si="13"/>
        <v>3-0</v>
      </c>
      <c r="K29" s="164" t="str">
        <f>IF(C29="","",IF(C22="",C23,C22))</f>
        <v>Kollanus Konsta</v>
      </c>
      <c r="L29" s="178"/>
      <c r="N29" s="170">
        <f t="shared" si="14"/>
        <v>11</v>
      </c>
      <c r="O29" s="171">
        <f t="shared" si="15"/>
        <v>4</v>
      </c>
      <c r="P29" s="170">
        <f t="shared" si="16"/>
        <v>11</v>
      </c>
      <c r="Q29" s="171">
        <f t="shared" si="17"/>
        <v>1</v>
      </c>
      <c r="R29" s="170">
        <f t="shared" si="18"/>
        <v>11</v>
      </c>
      <c r="S29" s="171">
        <f t="shared" si="19"/>
        <v>5</v>
      </c>
      <c r="T29" s="170">
        <f t="shared" si="20"/>
        <v>0</v>
      </c>
      <c r="U29" s="171">
        <f t="shared" si="21"/>
        <v>0</v>
      </c>
      <c r="V29" s="170">
        <f t="shared" si="22"/>
        <v>0</v>
      </c>
      <c r="W29" s="171">
        <f t="shared" si="23"/>
        <v>0</v>
      </c>
      <c r="Y29" s="172">
        <f t="shared" si="24"/>
        <v>3</v>
      </c>
      <c r="Z29" s="179">
        <f t="shared" si="25"/>
        <v>0</v>
      </c>
    </row>
    <row r="30" spans="1:26" ht="14.25" customHeight="1" thickBot="1">
      <c r="A30" s="166"/>
      <c r="B30" s="163" t="s">
        <v>5</v>
      </c>
      <c r="C30" s="252" t="str">
        <f>IF(C22="","",IF(C23="","",C22&amp;"-"&amp;C23))</f>
        <v>Kollanus Konsta-Nurmiaho Anton</v>
      </c>
      <c r="D30" s="253"/>
      <c r="E30" s="176">
        <v>7</v>
      </c>
      <c r="F30" s="177">
        <v>7</v>
      </c>
      <c r="G30" s="176">
        <v>-9</v>
      </c>
      <c r="H30" s="176">
        <v>7</v>
      </c>
      <c r="I30" s="180"/>
      <c r="J30" s="169" t="str">
        <f t="shared" si="13"/>
        <v>3-1</v>
      </c>
      <c r="K30" s="164" t="str">
        <f>IF(C30="","",IF(C24="",C21,C24))</f>
        <v>Gavrilov Artem</v>
      </c>
      <c r="L30" s="178"/>
      <c r="N30" s="170">
        <f t="shared" si="14"/>
        <v>11</v>
      </c>
      <c r="O30" s="171">
        <f t="shared" si="15"/>
        <v>7</v>
      </c>
      <c r="P30" s="170">
        <f t="shared" si="16"/>
        <v>11</v>
      </c>
      <c r="Q30" s="171">
        <f t="shared" si="17"/>
        <v>7</v>
      </c>
      <c r="R30" s="170">
        <f t="shared" si="18"/>
        <v>9</v>
      </c>
      <c r="S30" s="171">
        <f t="shared" si="19"/>
        <v>11</v>
      </c>
      <c r="T30" s="170">
        <f t="shared" si="20"/>
        <v>11</v>
      </c>
      <c r="U30" s="171">
        <f t="shared" si="21"/>
        <v>7</v>
      </c>
      <c r="V30" s="170">
        <f t="shared" si="22"/>
        <v>0</v>
      </c>
      <c r="W30" s="171">
        <f t="shared" si="23"/>
        <v>0</v>
      </c>
      <c r="Y30" s="172">
        <f t="shared" si="24"/>
        <v>3</v>
      </c>
      <c r="Z30" s="179">
        <f t="shared" si="25"/>
        <v>1</v>
      </c>
    </row>
    <row r="31" spans="1:26" ht="14.25" customHeight="1" thickBot="1">
      <c r="A31" s="166"/>
      <c r="B31" s="163" t="s">
        <v>6</v>
      </c>
      <c r="C31" s="252" t="str">
        <f>IF(C21="","",IF(C22="","",C21&amp;"-"&amp;C22))</f>
        <v>Pitkänen Toni-Kollanus Konsta</v>
      </c>
      <c r="D31" s="253"/>
      <c r="E31" s="176">
        <v>9</v>
      </c>
      <c r="F31" s="177">
        <v>9</v>
      </c>
      <c r="G31" s="176">
        <v>9</v>
      </c>
      <c r="H31" s="176"/>
      <c r="I31" s="180"/>
      <c r="J31" s="169" t="str">
        <f t="shared" si="13"/>
        <v>3-0</v>
      </c>
      <c r="K31" s="164" t="str">
        <f>IF(C31="","",IF(C23="",C24,C23))</f>
        <v>Nurmiaho Anton</v>
      </c>
      <c r="L31" s="178"/>
      <c r="N31" s="170">
        <f t="shared" si="14"/>
        <v>11</v>
      </c>
      <c r="O31" s="171">
        <f t="shared" si="15"/>
        <v>9</v>
      </c>
      <c r="P31" s="170">
        <f t="shared" si="16"/>
        <v>11</v>
      </c>
      <c r="Q31" s="171">
        <f t="shared" si="17"/>
        <v>9</v>
      </c>
      <c r="R31" s="170">
        <f t="shared" si="18"/>
        <v>11</v>
      </c>
      <c r="S31" s="171">
        <f t="shared" si="19"/>
        <v>9</v>
      </c>
      <c r="T31" s="170">
        <f t="shared" si="20"/>
        <v>0</v>
      </c>
      <c r="U31" s="171">
        <f t="shared" si="21"/>
        <v>0</v>
      </c>
      <c r="V31" s="170">
        <f t="shared" si="22"/>
        <v>0</v>
      </c>
      <c r="W31" s="171">
        <f t="shared" si="23"/>
        <v>0</v>
      </c>
      <c r="Y31" s="172">
        <f t="shared" si="24"/>
        <v>3</v>
      </c>
      <c r="Z31" s="179">
        <f t="shared" si="25"/>
        <v>0</v>
      </c>
    </row>
    <row r="32" spans="1:26" ht="14.25" customHeight="1">
      <c r="A32" s="166"/>
      <c r="B32" s="163" t="s">
        <v>56</v>
      </c>
      <c r="C32" s="252" t="str">
        <f>IF(C23="","",IF(C24="","",C23&amp;"-"&amp;C24))</f>
        <v>Nurmiaho Anton-Gavrilov Artem</v>
      </c>
      <c r="D32" s="253"/>
      <c r="E32" s="176">
        <v>8</v>
      </c>
      <c r="F32" s="177">
        <v>9</v>
      </c>
      <c r="G32" s="176">
        <v>5</v>
      </c>
      <c r="H32" s="176"/>
      <c r="I32" s="176"/>
      <c r="J32" s="169" t="str">
        <f t="shared" si="13"/>
        <v>3-0</v>
      </c>
      <c r="K32" s="164" t="str">
        <f>IF(C32="","",IF(C21="",C22,C21))</f>
        <v>Pitkänen Toni</v>
      </c>
      <c r="L32" s="178"/>
      <c r="N32" s="170">
        <f t="shared" si="14"/>
        <v>11</v>
      </c>
      <c r="O32" s="171">
        <f t="shared" si="15"/>
        <v>8</v>
      </c>
      <c r="P32" s="170">
        <f t="shared" si="16"/>
        <v>11</v>
      </c>
      <c r="Q32" s="171">
        <f t="shared" si="17"/>
        <v>9</v>
      </c>
      <c r="R32" s="170">
        <f t="shared" si="18"/>
        <v>11</v>
      </c>
      <c r="S32" s="171">
        <f t="shared" si="19"/>
        <v>5</v>
      </c>
      <c r="T32" s="170">
        <f t="shared" si="20"/>
        <v>0</v>
      </c>
      <c r="U32" s="171">
        <f t="shared" si="21"/>
        <v>0</v>
      </c>
      <c r="V32" s="170">
        <f t="shared" si="22"/>
        <v>0</v>
      </c>
      <c r="W32" s="171">
        <f t="shared" si="23"/>
        <v>0</v>
      </c>
      <c r="Y32" s="172">
        <f t="shared" si="24"/>
        <v>3</v>
      </c>
      <c r="Z32" s="179">
        <f t="shared" si="25"/>
        <v>0</v>
      </c>
    </row>
    <row r="34" spans="1:13" ht="14.25" customHeight="1" thickBot="1">
      <c r="A34" s="163"/>
      <c r="B34" s="163" t="s">
        <v>0</v>
      </c>
      <c r="C34" s="164" t="str">
        <f>"Pooli "&amp;CHAR(((ROW()+8)/14)+64)</f>
        <v>Pooli C</v>
      </c>
      <c r="D34" s="163" t="s">
        <v>1</v>
      </c>
      <c r="E34" s="163" t="s">
        <v>45</v>
      </c>
      <c r="F34" s="163" t="s">
        <v>46</v>
      </c>
      <c r="G34" s="163" t="s">
        <v>7</v>
      </c>
      <c r="H34" s="163" t="s">
        <v>47</v>
      </c>
      <c r="I34" s="165"/>
      <c r="J34" s="166"/>
      <c r="M34" s="146"/>
    </row>
    <row r="35" spans="1:28" ht="14.25" customHeight="1" thickBot="1">
      <c r="A35" s="164">
        <v>1</v>
      </c>
      <c r="B35" s="167">
        <v>14</v>
      </c>
      <c r="C35" s="168" t="s">
        <v>357</v>
      </c>
      <c r="D35" s="168" t="s">
        <v>9</v>
      </c>
      <c r="E35" s="169" t="str">
        <f>IF(ISBLANK(C35),"",T35&amp;"-"&amp;U35)</f>
        <v>3-0</v>
      </c>
      <c r="F35" s="169" t="str">
        <f>IF(ISBLANK(C35),"",Q35&amp;"-"&amp;R35)</f>
        <v>9-2</v>
      </c>
      <c r="G35" s="169" t="str">
        <f>IF(ISBLANK(C35),"",N35&amp;"-"&amp;O35)</f>
        <v>114-77</v>
      </c>
      <c r="H35" s="164" t="s">
        <v>160</v>
      </c>
      <c r="I35" s="165"/>
      <c r="J35" s="166"/>
      <c r="L35" s="200">
        <v>3</v>
      </c>
      <c r="N35" s="170">
        <f>N41+P41+R41+T41+V41+N43+P43+R43+T43+V43+N45+P45+R45+T45+V45</f>
        <v>114</v>
      </c>
      <c r="O35" s="171">
        <f>O41+Q41+S41+U41+W41+O43+Q43+S43+U43+W43+O45+Q45+S45+U45+W45</f>
        <v>77</v>
      </c>
      <c r="Q35" s="170">
        <f>Y41+Y43+Y45</f>
        <v>9</v>
      </c>
      <c r="R35" s="171">
        <f>Z41+Z43+Z45</f>
        <v>2</v>
      </c>
      <c r="T35" s="170">
        <f>SUM(W35:Y35)</f>
        <v>3</v>
      </c>
      <c r="U35" s="171">
        <f>SUM(Z35:AB35)</f>
        <v>0</v>
      </c>
      <c r="W35" s="172">
        <f>IF(Y41=3,1,"0")</f>
        <v>1</v>
      </c>
      <c r="X35" s="172">
        <f>IF(Y43=3,1,"0")</f>
        <v>1</v>
      </c>
      <c r="Y35" s="172">
        <f>IF(Y45=3,1,"0")</f>
        <v>1</v>
      </c>
      <c r="Z35" s="172" t="str">
        <f>IF(Z41=3,1,"0")</f>
        <v>0</v>
      </c>
      <c r="AA35" s="172" t="str">
        <f>IF(Z43=3,1,"0")</f>
        <v>0</v>
      </c>
      <c r="AB35" s="172" t="str">
        <f>IF(Z45=3,1,"0")</f>
        <v>0</v>
      </c>
    </row>
    <row r="36" spans="1:28" ht="14.25" customHeight="1" thickBot="1">
      <c r="A36" s="164">
        <v>2</v>
      </c>
      <c r="B36" s="167">
        <v>15</v>
      </c>
      <c r="C36" s="168" t="s">
        <v>358</v>
      </c>
      <c r="D36" s="168" t="s">
        <v>87</v>
      </c>
      <c r="E36" s="169" t="str">
        <f>IF(ISBLANK(C36),"",T36&amp;"-"&amp;U36)</f>
        <v>2-1</v>
      </c>
      <c r="F36" s="169" t="str">
        <f>IF(ISBLANK(C36),"",Q36&amp;"-"&amp;R36)</f>
        <v>8-3</v>
      </c>
      <c r="G36" s="169" t="str">
        <f>IF(ISBLANK(C36),"",N36&amp;"-"&amp;O36)</f>
        <v>108-86</v>
      </c>
      <c r="H36" s="164" t="s">
        <v>162</v>
      </c>
      <c r="I36" s="165"/>
      <c r="J36" s="166"/>
      <c r="L36" s="200">
        <v>4</v>
      </c>
      <c r="N36" s="170">
        <f>N42+P42+R42+T42+V42+N44+P44+R44+T44+V44+O45+Q45+S45+U45+W45</f>
        <v>108</v>
      </c>
      <c r="O36" s="171">
        <f>O42+Q42+S42+U42+W42+O44+Q44+S44+U44+W44+N45+P45+R45+T45+V45</f>
        <v>86</v>
      </c>
      <c r="Q36" s="170">
        <f>Y42+Y44+Z45</f>
        <v>8</v>
      </c>
      <c r="R36" s="171">
        <f>Z42+Z44+Y45</f>
        <v>3</v>
      </c>
      <c r="T36" s="170">
        <f>SUM(W36:Y36)</f>
        <v>2</v>
      </c>
      <c r="U36" s="171">
        <f>SUM(Z36:AB36)</f>
        <v>1</v>
      </c>
      <c r="W36" s="172">
        <f>IF(Y42=3,1,"0")</f>
        <v>1</v>
      </c>
      <c r="X36" s="172">
        <f>IF(Y44=3,1,"0")</f>
        <v>1</v>
      </c>
      <c r="Y36" s="172" t="str">
        <f>IF(Z45=3,1,"0")</f>
        <v>0</v>
      </c>
      <c r="Z36" s="172" t="str">
        <f>IF(Z42=3,1,"0")</f>
        <v>0</v>
      </c>
      <c r="AA36" s="172" t="str">
        <f>IF(Z44=3,1,"0")</f>
        <v>0</v>
      </c>
      <c r="AB36" s="172">
        <f>IF(Y45=3,1,"0")</f>
        <v>1</v>
      </c>
    </row>
    <row r="37" spans="1:28" ht="14.25" customHeight="1" thickBot="1">
      <c r="A37" s="164">
        <v>3</v>
      </c>
      <c r="B37" s="167">
        <v>24</v>
      </c>
      <c r="C37" s="168" t="s">
        <v>359</v>
      </c>
      <c r="D37" s="168" t="s">
        <v>84</v>
      </c>
      <c r="E37" s="169" t="str">
        <f>IF(ISBLANK(C37),"",T37&amp;"-"&amp;U37)</f>
        <v>1-2</v>
      </c>
      <c r="F37" s="169" t="str">
        <f>IF(ISBLANK(C37),"",Q37&amp;"-"&amp;R37)</f>
        <v>3-6</v>
      </c>
      <c r="G37" s="169" t="str">
        <f>IF(ISBLANK(C37),"",N37&amp;"-"&amp;O37)</f>
        <v>77-90</v>
      </c>
      <c r="H37" s="164" t="s">
        <v>161</v>
      </c>
      <c r="I37" s="165"/>
      <c r="J37" s="166"/>
      <c r="L37" s="200">
        <v>7</v>
      </c>
      <c r="N37" s="170">
        <f>O41+Q41+S41+U41+W41+O44+Q44+S44+U44+W44+N46+P46+R46+T46+V46</f>
        <v>77</v>
      </c>
      <c r="O37" s="171">
        <f>N41+P41+R41+T41+V41+N44+P44+R44+T44+V44+O46+Q46+S46+U46+W46</f>
        <v>90</v>
      </c>
      <c r="Q37" s="170">
        <f>Z41+Z44+Y46</f>
        <v>3</v>
      </c>
      <c r="R37" s="171">
        <f>Y41+Y44+Z46</f>
        <v>6</v>
      </c>
      <c r="T37" s="170">
        <f>SUM(W37:Y37)</f>
        <v>1</v>
      </c>
      <c r="U37" s="171">
        <f>SUM(Z37:AB37)</f>
        <v>2</v>
      </c>
      <c r="W37" s="172" t="str">
        <f>IF(Z41=3,1,"0")</f>
        <v>0</v>
      </c>
      <c r="X37" s="172" t="str">
        <f>IF(Z44=3,1,"0")</f>
        <v>0</v>
      </c>
      <c r="Y37" s="172">
        <f>IF(Y46=3,1,"0")</f>
        <v>1</v>
      </c>
      <c r="Z37" s="172">
        <f>IF(Y41=3,1,"0")</f>
        <v>1</v>
      </c>
      <c r="AA37" s="172">
        <f>IF(Y44=3,1,"0")</f>
        <v>1</v>
      </c>
      <c r="AB37" s="172" t="str">
        <f>IF(Z46=3,1,"0")</f>
        <v>0</v>
      </c>
    </row>
    <row r="38" spans="1:28" ht="14.25" customHeight="1">
      <c r="A38" s="164">
        <v>4</v>
      </c>
      <c r="B38" s="167"/>
      <c r="C38" s="168" t="s">
        <v>360</v>
      </c>
      <c r="D38" s="168" t="s">
        <v>98</v>
      </c>
      <c r="E38" s="169" t="str">
        <f>IF(ISBLANK(C38),"",T38&amp;"-"&amp;U38)</f>
        <v>0-3</v>
      </c>
      <c r="F38" s="169" t="str">
        <f>IF(ISBLANK(C38),"",Q38&amp;"-"&amp;R38)</f>
        <v>0-9</v>
      </c>
      <c r="G38" s="169" t="str">
        <f>IF(ISBLANK(C38),"",N38&amp;"-"&amp;O38)</f>
        <v>55-101</v>
      </c>
      <c r="H38" s="164" t="s">
        <v>188</v>
      </c>
      <c r="I38" s="166"/>
      <c r="J38" s="166"/>
      <c r="L38" s="200"/>
      <c r="N38" s="170">
        <f>O42+Q42+S42+U42+W42+O43+Q43+S43+U43+W43+O46+Q46+S46+U46+W46</f>
        <v>55</v>
      </c>
      <c r="O38" s="171">
        <f>N42+P42+R42+T42+V42+N43+P43+R43+T43+V43+N46+P46+R46+T46+V46</f>
        <v>101</v>
      </c>
      <c r="Q38" s="170">
        <f>Z42+Z43+Z46</f>
        <v>0</v>
      </c>
      <c r="R38" s="171">
        <f>Y42+Y43+Y46</f>
        <v>9</v>
      </c>
      <c r="T38" s="170">
        <f>SUM(W38:Y38)</f>
        <v>0</v>
      </c>
      <c r="U38" s="171">
        <f>SUM(Z38:AB38)</f>
        <v>3</v>
      </c>
      <c r="W38" s="172" t="str">
        <f>IF(Z42=3,1,"0")</f>
        <v>0</v>
      </c>
      <c r="X38" s="172" t="str">
        <f>IF(Z43=3,1,"0")</f>
        <v>0</v>
      </c>
      <c r="Y38" s="172" t="str">
        <f>IF(Z46=3,1,"0")</f>
        <v>0</v>
      </c>
      <c r="Z38" s="172">
        <f>IF(Y42=3,1,"0")</f>
        <v>1</v>
      </c>
      <c r="AA38" s="172">
        <f>IF(Y43=3,1,"0")</f>
        <v>1</v>
      </c>
      <c r="AB38" s="172">
        <f>IF(Y46=3,1,"0")</f>
        <v>1</v>
      </c>
    </row>
    <row r="39" spans="1:23" ht="15" customHeight="1">
      <c r="A39" s="173"/>
      <c r="B39" s="173"/>
      <c r="C39" s="174"/>
      <c r="D39" s="174"/>
      <c r="E39" s="174"/>
      <c r="F39" s="174"/>
      <c r="G39" s="174"/>
      <c r="H39" s="174"/>
      <c r="I39" s="175"/>
      <c r="J39" s="175"/>
      <c r="U39" s="54"/>
      <c r="V39" s="54"/>
      <c r="W39" s="54"/>
    </row>
    <row r="40" spans="1:16" ht="14.25" customHeight="1" thickBot="1">
      <c r="A40" s="166"/>
      <c r="B40" s="163"/>
      <c r="C40" s="254"/>
      <c r="D40" s="253"/>
      <c r="E40" s="163" t="s">
        <v>48</v>
      </c>
      <c r="F40" s="163" t="s">
        <v>49</v>
      </c>
      <c r="G40" s="163" t="s">
        <v>50</v>
      </c>
      <c r="H40" s="163" t="s">
        <v>51</v>
      </c>
      <c r="I40" s="163" t="s">
        <v>52</v>
      </c>
      <c r="J40" s="163" t="s">
        <v>53</v>
      </c>
      <c r="K40" s="163" t="s">
        <v>54</v>
      </c>
      <c r="L40" s="166"/>
      <c r="N40" s="54" t="s">
        <v>55</v>
      </c>
      <c r="O40" s="54"/>
      <c r="P40" s="54"/>
    </row>
    <row r="41" spans="1:26" ht="14.25" customHeight="1" thickBot="1">
      <c r="A41" s="166"/>
      <c r="B41" s="163" t="s">
        <v>4</v>
      </c>
      <c r="C41" s="252" t="str">
        <f>IF(C35="","",IF(C37="","",C35&amp;"-"&amp;C37))</f>
        <v>Pihajoki Niko-Pitkänen Tatu</v>
      </c>
      <c r="D41" s="253"/>
      <c r="E41" s="176">
        <v>5</v>
      </c>
      <c r="F41" s="177">
        <v>9</v>
      </c>
      <c r="G41" s="176">
        <v>6</v>
      </c>
      <c r="H41" s="176"/>
      <c r="I41" s="176"/>
      <c r="J41" s="169" t="str">
        <f aca="true" t="shared" si="26" ref="J41:J46">IF(Y41="0",IF(Z41="0","",Y41&amp;"-"&amp;Z41),Y41&amp;"-"&amp;Z41)</f>
        <v>3-0</v>
      </c>
      <c r="K41" s="164" t="str">
        <f>IF(C41="","",IF(C38="",C36,C38))</f>
        <v>Nurmiaho Elma</v>
      </c>
      <c r="L41" s="178"/>
      <c r="N41" s="170">
        <f aca="true" t="shared" si="27" ref="N41:N46">IF(E41="",0,IF(LEFT(E41,1)="-",ABS(E41),(IF(E41&gt;9,E41+2,11))))</f>
        <v>11</v>
      </c>
      <c r="O41" s="171">
        <f aca="true" t="shared" si="28" ref="O41:O46">IF(E41="",0,IF(LEFT(E41,1)="-",(IF(ABS(E41)&gt;9,(ABS(E41)+2),11)),E41))</f>
        <v>5</v>
      </c>
      <c r="P41" s="170">
        <f aca="true" t="shared" si="29" ref="P41:P46">IF(F41="",0,IF(LEFT(F41,1)="-",ABS(F41),(IF(F41&gt;9,F41+2,11))))</f>
        <v>11</v>
      </c>
      <c r="Q41" s="171">
        <f aca="true" t="shared" si="30" ref="Q41:Q46">IF(F41="",0,IF(LEFT(F41,1)="-",(IF(ABS(F41)&gt;9,(ABS(F41)+2),11)),F41))</f>
        <v>9</v>
      </c>
      <c r="R41" s="170">
        <f aca="true" t="shared" si="31" ref="R41:R46">IF(G41="",0,IF(LEFT(G41,1)="-",ABS(G41),(IF(G41&gt;9,G41+2,11))))</f>
        <v>11</v>
      </c>
      <c r="S41" s="171">
        <f aca="true" t="shared" si="32" ref="S41:S46">IF(G41="",0,IF(LEFT(G41,1)="-",(IF(ABS(G41)&gt;9,(ABS(G41)+2),11)),G41))</f>
        <v>6</v>
      </c>
      <c r="T41" s="170">
        <f aca="true" t="shared" si="33" ref="T41:T46">IF(H41="",0,IF(LEFT(H41,1)="-",ABS(H41),(IF(H41&gt;9,H41+2,11))))</f>
        <v>0</v>
      </c>
      <c r="U41" s="171">
        <f aca="true" t="shared" si="34" ref="U41:U46">IF(H41="",0,IF(LEFT(H41,1)="-",(IF(ABS(H41)&gt;9,(ABS(H41)+2),11)),H41))</f>
        <v>0</v>
      </c>
      <c r="V41" s="170">
        <f aca="true" t="shared" si="35" ref="V41:V46">IF(I41="",0,IF(LEFT(I41,1)="-",ABS(I41),(IF(I41&gt;9,I41+2,11))))</f>
        <v>0</v>
      </c>
      <c r="W41" s="171">
        <f aca="true" t="shared" si="36" ref="W41:W46">IF(I41="",0,IF(LEFT(I41,1)="-",(IF(ABS(I41)&gt;9,(ABS(I41)+2),11)),I41))</f>
        <v>0</v>
      </c>
      <c r="Y41" s="172">
        <f aca="true" t="shared" si="37" ref="Y41:Y46">IF(ISBLANK(E41),"0",COUNTIF(E41:I41,"&gt;=0"))</f>
        <v>3</v>
      </c>
      <c r="Z41" s="179">
        <f aca="true" t="shared" si="38" ref="Z41:Z46">IF(ISBLANK(E41),"0",(IF(LEFT(E41,1)="-",1,0)+IF(LEFT(F41,1)="-",1,0)+IF(LEFT(G41,1)="-",1,0)+IF(LEFT(H41,1)="-",1,0)+IF(LEFT(I41,1)="-",1,0)))</f>
        <v>0</v>
      </c>
    </row>
    <row r="42" spans="1:26" ht="14.25" customHeight="1" thickBot="1">
      <c r="A42" s="166"/>
      <c r="B42" s="163" t="s">
        <v>12</v>
      </c>
      <c r="C42" s="252" t="str">
        <f>IF(C36="","",IF(C38="","",C36&amp;"-"&amp;C38))</f>
        <v>Anckar John-Nurmiaho Elma</v>
      </c>
      <c r="D42" s="253"/>
      <c r="E42" s="176">
        <v>4</v>
      </c>
      <c r="F42" s="177">
        <v>5</v>
      </c>
      <c r="G42" s="176">
        <v>7</v>
      </c>
      <c r="H42" s="176"/>
      <c r="I42" s="176"/>
      <c r="J42" s="169" t="str">
        <f t="shared" si="26"/>
        <v>3-0</v>
      </c>
      <c r="K42" s="164" t="str">
        <f>IF(C42="","",IF(C37="",C35,C37))</f>
        <v>Pitkänen Tatu</v>
      </c>
      <c r="L42" s="178"/>
      <c r="N42" s="170">
        <f t="shared" si="27"/>
        <v>11</v>
      </c>
      <c r="O42" s="171">
        <f t="shared" si="28"/>
        <v>4</v>
      </c>
      <c r="P42" s="170">
        <f t="shared" si="29"/>
        <v>11</v>
      </c>
      <c r="Q42" s="171">
        <f t="shared" si="30"/>
        <v>5</v>
      </c>
      <c r="R42" s="170">
        <f t="shared" si="31"/>
        <v>11</v>
      </c>
      <c r="S42" s="171">
        <f t="shared" si="32"/>
        <v>7</v>
      </c>
      <c r="T42" s="170">
        <f t="shared" si="33"/>
        <v>0</v>
      </c>
      <c r="U42" s="171">
        <f t="shared" si="34"/>
        <v>0</v>
      </c>
      <c r="V42" s="170">
        <f t="shared" si="35"/>
        <v>0</v>
      </c>
      <c r="W42" s="171">
        <f t="shared" si="36"/>
        <v>0</v>
      </c>
      <c r="Y42" s="172">
        <f t="shared" si="37"/>
        <v>3</v>
      </c>
      <c r="Z42" s="179">
        <f t="shared" si="38"/>
        <v>0</v>
      </c>
    </row>
    <row r="43" spans="1:26" ht="14.25" customHeight="1" thickBot="1">
      <c r="A43" s="166"/>
      <c r="B43" s="163" t="s">
        <v>11</v>
      </c>
      <c r="C43" s="252" t="str">
        <f>IF(C35="","",IF(C38="","",C35&amp;"-"&amp;C38))</f>
        <v>Pihajoki Niko-Nurmiaho Elma</v>
      </c>
      <c r="D43" s="253"/>
      <c r="E43" s="176">
        <v>6</v>
      </c>
      <c r="F43" s="177">
        <v>8</v>
      </c>
      <c r="G43" s="176">
        <v>3</v>
      </c>
      <c r="H43" s="176"/>
      <c r="I43" s="180"/>
      <c r="J43" s="169" t="str">
        <f t="shared" si="26"/>
        <v>3-0</v>
      </c>
      <c r="K43" s="164" t="str">
        <f>IF(C43="","",IF(C36="",C37,C36))</f>
        <v>Anckar John</v>
      </c>
      <c r="L43" s="178"/>
      <c r="N43" s="170">
        <f t="shared" si="27"/>
        <v>11</v>
      </c>
      <c r="O43" s="171">
        <f t="shared" si="28"/>
        <v>6</v>
      </c>
      <c r="P43" s="170">
        <f t="shared" si="29"/>
        <v>11</v>
      </c>
      <c r="Q43" s="171">
        <f t="shared" si="30"/>
        <v>8</v>
      </c>
      <c r="R43" s="170">
        <f t="shared" si="31"/>
        <v>11</v>
      </c>
      <c r="S43" s="171">
        <f t="shared" si="32"/>
        <v>3</v>
      </c>
      <c r="T43" s="170">
        <f t="shared" si="33"/>
        <v>0</v>
      </c>
      <c r="U43" s="171">
        <f t="shared" si="34"/>
        <v>0</v>
      </c>
      <c r="V43" s="170">
        <f t="shared" si="35"/>
        <v>0</v>
      </c>
      <c r="W43" s="171">
        <f t="shared" si="36"/>
        <v>0</v>
      </c>
      <c r="Y43" s="172">
        <f t="shared" si="37"/>
        <v>3</v>
      </c>
      <c r="Z43" s="179">
        <f t="shared" si="38"/>
        <v>0</v>
      </c>
    </row>
    <row r="44" spans="1:26" ht="14.25" customHeight="1" thickBot="1">
      <c r="A44" s="166"/>
      <c r="B44" s="163" t="s">
        <v>5</v>
      </c>
      <c r="C44" s="252" t="str">
        <f>IF(C36="","",IF(C37="","",C36&amp;"-"&amp;C37))</f>
        <v>Anckar John-Pitkänen Tatu</v>
      </c>
      <c r="D44" s="253"/>
      <c r="E44" s="176">
        <v>11</v>
      </c>
      <c r="F44" s="177">
        <v>5</v>
      </c>
      <c r="G44" s="176">
        <v>6</v>
      </c>
      <c r="H44" s="176"/>
      <c r="I44" s="180"/>
      <c r="J44" s="169" t="str">
        <f t="shared" si="26"/>
        <v>3-0</v>
      </c>
      <c r="K44" s="164" t="str">
        <f>IF(C44="","",IF(C38="",C35,C38))</f>
        <v>Nurmiaho Elma</v>
      </c>
      <c r="L44" s="178"/>
      <c r="N44" s="170">
        <f t="shared" si="27"/>
        <v>13</v>
      </c>
      <c r="O44" s="171">
        <f t="shared" si="28"/>
        <v>11</v>
      </c>
      <c r="P44" s="170">
        <f t="shared" si="29"/>
        <v>11</v>
      </c>
      <c r="Q44" s="171">
        <f t="shared" si="30"/>
        <v>5</v>
      </c>
      <c r="R44" s="170">
        <f t="shared" si="31"/>
        <v>11</v>
      </c>
      <c r="S44" s="171">
        <f t="shared" si="32"/>
        <v>6</v>
      </c>
      <c r="T44" s="170">
        <f t="shared" si="33"/>
        <v>0</v>
      </c>
      <c r="U44" s="171">
        <f t="shared" si="34"/>
        <v>0</v>
      </c>
      <c r="V44" s="170">
        <f t="shared" si="35"/>
        <v>0</v>
      </c>
      <c r="W44" s="171">
        <f t="shared" si="36"/>
        <v>0</v>
      </c>
      <c r="Y44" s="172">
        <f t="shared" si="37"/>
        <v>3</v>
      </c>
      <c r="Z44" s="179">
        <f t="shared" si="38"/>
        <v>0</v>
      </c>
    </row>
    <row r="45" spans="1:26" ht="14.25" customHeight="1" thickBot="1">
      <c r="A45" s="166"/>
      <c r="B45" s="163" t="s">
        <v>6</v>
      </c>
      <c r="C45" s="252" t="str">
        <f>IF(C35="","",IF(C36="","",C35&amp;"-"&amp;C36))</f>
        <v>Pihajoki Niko-Anckar John</v>
      </c>
      <c r="D45" s="253"/>
      <c r="E45" s="176">
        <v>-8</v>
      </c>
      <c r="F45" s="177">
        <v>8</v>
      </c>
      <c r="G45" s="176">
        <v>6</v>
      </c>
      <c r="H45" s="176">
        <v>-7</v>
      </c>
      <c r="I45" s="180">
        <v>4</v>
      </c>
      <c r="J45" s="169" t="str">
        <f t="shared" si="26"/>
        <v>3-2</v>
      </c>
      <c r="K45" s="164" t="str">
        <f>IF(C45="","",IF(C37="",C38,C37))</f>
        <v>Pitkänen Tatu</v>
      </c>
      <c r="L45" s="178"/>
      <c r="N45" s="170">
        <f t="shared" si="27"/>
        <v>8</v>
      </c>
      <c r="O45" s="171">
        <f t="shared" si="28"/>
        <v>11</v>
      </c>
      <c r="P45" s="170">
        <f t="shared" si="29"/>
        <v>11</v>
      </c>
      <c r="Q45" s="171">
        <f t="shared" si="30"/>
        <v>8</v>
      </c>
      <c r="R45" s="170">
        <f t="shared" si="31"/>
        <v>11</v>
      </c>
      <c r="S45" s="171">
        <f t="shared" si="32"/>
        <v>6</v>
      </c>
      <c r="T45" s="170">
        <f t="shared" si="33"/>
        <v>7</v>
      </c>
      <c r="U45" s="171">
        <f t="shared" si="34"/>
        <v>11</v>
      </c>
      <c r="V45" s="170">
        <f t="shared" si="35"/>
        <v>11</v>
      </c>
      <c r="W45" s="171">
        <f t="shared" si="36"/>
        <v>4</v>
      </c>
      <c r="Y45" s="172">
        <f t="shared" si="37"/>
        <v>3</v>
      </c>
      <c r="Z45" s="179">
        <f t="shared" si="38"/>
        <v>2</v>
      </c>
    </row>
    <row r="46" spans="1:26" ht="14.25" customHeight="1">
      <c r="A46" s="166"/>
      <c r="B46" s="163" t="s">
        <v>56</v>
      </c>
      <c r="C46" s="252" t="str">
        <f>IF(C37="","",IF(C38="","",C37&amp;"-"&amp;C38))</f>
        <v>Pitkänen Tatu-Nurmiaho Elma</v>
      </c>
      <c r="D46" s="253"/>
      <c r="E46" s="176">
        <v>11</v>
      </c>
      <c r="F46" s="177">
        <v>3</v>
      </c>
      <c r="G46" s="176">
        <v>8</v>
      </c>
      <c r="H46" s="176"/>
      <c r="I46" s="176"/>
      <c r="J46" s="169" t="str">
        <f t="shared" si="26"/>
        <v>3-0</v>
      </c>
      <c r="K46" s="164" t="str">
        <f>IF(C46="","",IF(C35="",C36,C35))</f>
        <v>Pihajoki Niko</v>
      </c>
      <c r="L46" s="178"/>
      <c r="N46" s="170">
        <f t="shared" si="27"/>
        <v>13</v>
      </c>
      <c r="O46" s="171">
        <f t="shared" si="28"/>
        <v>11</v>
      </c>
      <c r="P46" s="170">
        <f t="shared" si="29"/>
        <v>11</v>
      </c>
      <c r="Q46" s="171">
        <f t="shared" si="30"/>
        <v>3</v>
      </c>
      <c r="R46" s="170">
        <f t="shared" si="31"/>
        <v>11</v>
      </c>
      <c r="S46" s="171">
        <f t="shared" si="32"/>
        <v>8</v>
      </c>
      <c r="T46" s="170">
        <f t="shared" si="33"/>
        <v>0</v>
      </c>
      <c r="U46" s="171">
        <f t="shared" si="34"/>
        <v>0</v>
      </c>
      <c r="V46" s="170">
        <f t="shared" si="35"/>
        <v>0</v>
      </c>
      <c r="W46" s="171">
        <f t="shared" si="36"/>
        <v>0</v>
      </c>
      <c r="Y46" s="172">
        <f t="shared" si="37"/>
        <v>3</v>
      </c>
      <c r="Z46" s="179">
        <f t="shared" si="38"/>
        <v>0</v>
      </c>
    </row>
  </sheetData>
  <sheetProtection/>
  <mergeCells count="21">
    <mergeCell ref="C18:D18"/>
    <mergeCell ref="C12:D12"/>
    <mergeCell ref="C13:D13"/>
    <mergeCell ref="C14:D14"/>
    <mergeCell ref="C15:D15"/>
    <mergeCell ref="C16:D16"/>
    <mergeCell ref="C17:D17"/>
    <mergeCell ref="C26:D26"/>
    <mergeCell ref="C27:D27"/>
    <mergeCell ref="C28:D28"/>
    <mergeCell ref="C29:D29"/>
    <mergeCell ref="C30:D30"/>
    <mergeCell ref="C31:D31"/>
    <mergeCell ref="C45:D45"/>
    <mergeCell ref="C46:D46"/>
    <mergeCell ref="C32:D32"/>
    <mergeCell ref="C40:D40"/>
    <mergeCell ref="C41:D41"/>
    <mergeCell ref="C42:D42"/>
    <mergeCell ref="C43:D43"/>
    <mergeCell ref="C44:D44"/>
  </mergeCells>
  <printOptions/>
  <pageMargins left="0.75" right="0.75" top="1" bottom="1" header="0.5" footer="0.5"/>
  <pageSetup fitToHeight="1" fitToWidth="1" horizontalDpi="600" verticalDpi="600" orientation="landscape" paperSize="9" scale="8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14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3" max="3" width="26.28125" style="0" customWidth="1"/>
    <col min="4" max="4" width="13.8515625" style="0" customWidth="1"/>
    <col min="5" max="5" width="15.28125" style="0" customWidth="1"/>
    <col min="6" max="6" width="14.8515625" style="0" customWidth="1"/>
    <col min="7" max="7" width="14.281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152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44</v>
      </c>
      <c r="C4" s="158"/>
      <c r="D4" s="158"/>
      <c r="E4" s="159"/>
      <c r="F4" s="151"/>
      <c r="G4" s="152"/>
      <c r="H4" s="152"/>
      <c r="I4" s="153"/>
    </row>
    <row r="5" spans="3:4" s="1" customFormat="1" ht="18" customHeight="1">
      <c r="C5" s="7"/>
      <c r="D5" s="7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5" s="1" customFormat="1" ht="18" customHeight="1">
      <c r="A7" s="185">
        <v>1</v>
      </c>
      <c r="B7" s="186" t="s">
        <v>211</v>
      </c>
      <c r="C7" s="186" t="s">
        <v>350</v>
      </c>
      <c r="D7" s="186" t="s">
        <v>26</v>
      </c>
      <c r="E7" s="186" t="s">
        <v>82</v>
      </c>
    </row>
    <row r="8" spans="1:6" s="1" customFormat="1" ht="18" customHeight="1">
      <c r="A8" s="185">
        <v>2</v>
      </c>
      <c r="B8" s="186" t="s">
        <v>3</v>
      </c>
      <c r="C8" s="186" t="s">
        <v>2</v>
      </c>
      <c r="D8" s="186" t="s">
        <v>3</v>
      </c>
      <c r="E8" s="3"/>
      <c r="F8" s="2" t="s">
        <v>82</v>
      </c>
    </row>
    <row r="9" spans="1:6" s="1" customFormat="1" ht="18" customHeight="1">
      <c r="A9" s="190">
        <v>3</v>
      </c>
      <c r="B9" s="184">
        <v>15</v>
      </c>
      <c r="C9" s="184" t="s">
        <v>358</v>
      </c>
      <c r="D9" s="184" t="s">
        <v>87</v>
      </c>
      <c r="E9" s="4" t="s">
        <v>89</v>
      </c>
      <c r="F9" s="5" t="s">
        <v>227</v>
      </c>
    </row>
    <row r="10" spans="1:7" s="1" customFormat="1" ht="18" customHeight="1">
      <c r="A10" s="190">
        <v>4</v>
      </c>
      <c r="B10" s="184">
        <v>19</v>
      </c>
      <c r="C10" s="184" t="s">
        <v>354</v>
      </c>
      <c r="D10" s="184" t="s">
        <v>9</v>
      </c>
      <c r="E10" s="1" t="s">
        <v>224</v>
      </c>
      <c r="F10" s="5"/>
      <c r="G10" s="2" t="s">
        <v>82</v>
      </c>
    </row>
    <row r="11" spans="1:8" s="1" customFormat="1" ht="18" customHeight="1">
      <c r="A11" s="185">
        <v>5</v>
      </c>
      <c r="B11" s="186">
        <v>14</v>
      </c>
      <c r="C11" s="186" t="s">
        <v>357</v>
      </c>
      <c r="D11" s="186" t="s">
        <v>9</v>
      </c>
      <c r="E11" s="2" t="s">
        <v>85</v>
      </c>
      <c r="F11" s="5"/>
      <c r="G11" s="11" t="s">
        <v>240</v>
      </c>
      <c r="H11" s="11"/>
    </row>
    <row r="12" spans="1:8" s="1" customFormat="1" ht="18" customHeight="1">
      <c r="A12" s="185">
        <v>6</v>
      </c>
      <c r="B12" s="186">
        <v>16</v>
      </c>
      <c r="C12" s="186" t="s">
        <v>351</v>
      </c>
      <c r="D12" s="186" t="s">
        <v>84</v>
      </c>
      <c r="E12" s="220" t="s">
        <v>225</v>
      </c>
      <c r="F12" s="6" t="s">
        <v>85</v>
      </c>
      <c r="G12" s="11"/>
      <c r="H12" s="11"/>
    </row>
    <row r="13" spans="1:8" s="1" customFormat="1" ht="18" customHeight="1">
      <c r="A13" s="190">
        <v>7</v>
      </c>
      <c r="B13" s="184" t="s">
        <v>3</v>
      </c>
      <c r="C13" s="184" t="s">
        <v>2</v>
      </c>
      <c r="D13" s="184" t="s">
        <v>3</v>
      </c>
      <c r="E13" s="184" t="s">
        <v>83</v>
      </c>
      <c r="F13" s="1" t="s">
        <v>230</v>
      </c>
      <c r="G13" s="11"/>
      <c r="H13" s="11"/>
    </row>
    <row r="14" spans="1:8" s="1" customFormat="1" ht="18" customHeight="1">
      <c r="A14" s="190">
        <v>8</v>
      </c>
      <c r="B14" s="184">
        <v>9</v>
      </c>
      <c r="C14" s="184" t="s">
        <v>353</v>
      </c>
      <c r="D14" s="184" t="s">
        <v>84</v>
      </c>
      <c r="E14" s="8"/>
      <c r="G14" s="11"/>
      <c r="H14" s="11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4.140625" style="145" customWidth="1"/>
    <col min="2" max="2" width="5.28125" style="145" customWidth="1"/>
    <col min="3" max="3" width="21.421875" style="145" customWidth="1"/>
    <col min="4" max="4" width="16.28125" style="145" customWidth="1"/>
    <col min="5" max="5" width="7.140625" style="145" customWidth="1"/>
    <col min="6" max="6" width="7.00390625" style="145" customWidth="1"/>
    <col min="7" max="7" width="7.7109375" style="145" customWidth="1"/>
    <col min="8" max="8" width="7.00390625" style="145" customWidth="1"/>
    <col min="9" max="9" width="9.140625" style="145" customWidth="1"/>
    <col min="10" max="10" width="8.28125" style="145" customWidth="1"/>
    <col min="11" max="11" width="19.8515625" style="145" bestFit="1" customWidth="1"/>
    <col min="12" max="12" width="4.140625" style="145" customWidth="1"/>
    <col min="13" max="13" width="3.00390625" style="0" bestFit="1" customWidth="1"/>
    <col min="14" max="23" width="4.421875" style="145" customWidth="1"/>
    <col min="24" max="24" width="3.28125" style="145" customWidth="1"/>
    <col min="25" max="25" width="3.8515625" style="145" customWidth="1"/>
    <col min="26" max="27" width="4.57421875" style="145" customWidth="1"/>
    <col min="28" max="28" width="3.8515625" style="145" customWidth="1"/>
    <col min="29" max="16384" width="9.140625" style="145" customWidth="1"/>
  </cols>
  <sheetData>
    <row r="1" ht="13.5" thickBot="1">
      <c r="M1" s="145"/>
    </row>
    <row r="2" spans="1:13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  <c r="M2" s="146"/>
    </row>
    <row r="3" spans="1:13" ht="15" customHeight="1">
      <c r="A3" s="147"/>
      <c r="B3" s="154" t="s">
        <v>30</v>
      </c>
      <c r="C3" s="155"/>
      <c r="D3" s="155"/>
      <c r="E3" s="156"/>
      <c r="F3" s="151"/>
      <c r="G3" s="152"/>
      <c r="H3" s="152"/>
      <c r="I3" s="153"/>
      <c r="M3" s="146"/>
    </row>
    <row r="4" spans="1:15" ht="15" customHeight="1" thickBot="1">
      <c r="A4" s="147"/>
      <c r="B4" s="157" t="s">
        <v>139</v>
      </c>
      <c r="C4" s="158"/>
      <c r="D4" s="158"/>
      <c r="E4" s="159"/>
      <c r="F4" s="151"/>
      <c r="G4" s="152"/>
      <c r="H4" s="152"/>
      <c r="I4" s="153"/>
      <c r="M4" s="146"/>
      <c r="N4" s="146"/>
      <c r="O4" s="146"/>
    </row>
    <row r="5" spans="1:13" ht="15" customHeight="1">
      <c r="A5" s="160"/>
      <c r="B5" s="161"/>
      <c r="C5" s="161"/>
      <c r="D5" s="161"/>
      <c r="E5" s="161"/>
      <c r="F5" s="160"/>
      <c r="G5" s="160"/>
      <c r="H5" s="160"/>
      <c r="I5" s="162"/>
      <c r="J5" s="162"/>
      <c r="M5" s="146"/>
    </row>
    <row r="6" spans="1:13" ht="14.25" customHeight="1" thickBot="1">
      <c r="A6" s="163"/>
      <c r="B6" s="163" t="s">
        <v>0</v>
      </c>
      <c r="C6" s="164" t="str">
        <f>"Pooli "&amp;CHAR(((ROW()+8)/14)+64)</f>
        <v>Pooli A</v>
      </c>
      <c r="D6" s="163" t="s">
        <v>1</v>
      </c>
      <c r="E6" s="163" t="s">
        <v>45</v>
      </c>
      <c r="F6" s="163" t="s">
        <v>46</v>
      </c>
      <c r="G6" s="163" t="s">
        <v>7</v>
      </c>
      <c r="H6" s="163" t="s">
        <v>47</v>
      </c>
      <c r="I6" s="165"/>
      <c r="J6" s="166"/>
      <c r="M6" s="146"/>
    </row>
    <row r="7" spans="1:28" ht="14.25" customHeight="1" thickBot="1">
      <c r="A7" s="164">
        <v>1</v>
      </c>
      <c r="B7" s="167">
        <v>5</v>
      </c>
      <c r="C7" s="168" t="s">
        <v>361</v>
      </c>
      <c r="D7" s="168" t="s">
        <v>70</v>
      </c>
      <c r="E7" s="169" t="str">
        <f>IF(ISBLANK(C7),"",T7&amp;"-"&amp;U7)</f>
        <v>2-0</v>
      </c>
      <c r="F7" s="169" t="str">
        <f>IF(ISBLANK(C7),"",Q7&amp;"-"&amp;R7)</f>
        <v>6-0</v>
      </c>
      <c r="G7" s="169" t="str">
        <f>IF(ISBLANK(C7),"",N7&amp;"-"&amp;O7)</f>
        <v>66-21</v>
      </c>
      <c r="H7" s="164" t="s">
        <v>160</v>
      </c>
      <c r="I7" s="165"/>
      <c r="J7" s="166"/>
      <c r="L7" s="200">
        <v>1</v>
      </c>
      <c r="N7" s="170">
        <f>N13+P13+R13+T13+V13+N15+P15+R15+T15+V15+N17+P17+R17+T17+V17</f>
        <v>66</v>
      </c>
      <c r="O7" s="171">
        <f>O13+Q13+S13+U13+W13+O15+Q15+S15+U15+W15+O17+Q17+S17+U17+W17</f>
        <v>21</v>
      </c>
      <c r="Q7" s="170">
        <f>Y13+Y15+Y17</f>
        <v>6</v>
      </c>
      <c r="R7" s="171">
        <f>Z13+Z15+Z17</f>
        <v>0</v>
      </c>
      <c r="T7" s="170">
        <f>SUM(W7:Y7)</f>
        <v>2</v>
      </c>
      <c r="U7" s="171">
        <f>SUM(Z7:AB7)</f>
        <v>0</v>
      </c>
      <c r="W7" s="172">
        <f>IF(Y13=3,1,"0")</f>
        <v>1</v>
      </c>
      <c r="X7" s="172" t="str">
        <f>IF(Y15=3,1,"0")</f>
        <v>0</v>
      </c>
      <c r="Y7" s="172">
        <f>IF(Y17=3,1,"0")</f>
        <v>1</v>
      </c>
      <c r="Z7" s="172" t="str">
        <f>IF(Z13=3,1,"0")</f>
        <v>0</v>
      </c>
      <c r="AA7" s="172" t="str">
        <f>IF(Z15=3,1,"0")</f>
        <v>0</v>
      </c>
      <c r="AB7" s="172" t="str">
        <f>IF(Z17=3,1,"0")</f>
        <v>0</v>
      </c>
    </row>
    <row r="8" spans="1:28" ht="14.25" customHeight="1" thickBot="1">
      <c r="A8" s="164">
        <v>2</v>
      </c>
      <c r="B8" s="167"/>
      <c r="C8" s="168" t="s">
        <v>356</v>
      </c>
      <c r="D8" s="168" t="s">
        <v>68</v>
      </c>
      <c r="E8" s="169" t="str">
        <f>IF(ISBLANK(C8),"",T8&amp;"-"&amp;U8)</f>
        <v>0-2</v>
      </c>
      <c r="F8" s="169" t="str">
        <f>IF(ISBLANK(C8),"",Q8&amp;"-"&amp;R8)</f>
        <v>0-6</v>
      </c>
      <c r="G8" s="169" t="str">
        <f>IF(ISBLANK(C8),"",N8&amp;"-"&amp;O8)</f>
        <v>23-66</v>
      </c>
      <c r="H8" s="164" t="s">
        <v>161</v>
      </c>
      <c r="I8" s="165"/>
      <c r="J8" s="166"/>
      <c r="L8" s="200">
        <v>8</v>
      </c>
      <c r="N8" s="170">
        <f>N14+P14+R14+T14+V14+N16+P16+R16+T16+V16+O17+Q17+S17+U17+W17</f>
        <v>23</v>
      </c>
      <c r="O8" s="171">
        <f>O14+Q14+S14+U14+W14+O16+Q16+S16+U16+W16+N17+P17+R17+T17+V17</f>
        <v>66</v>
      </c>
      <c r="Q8" s="170">
        <f>Y14+Y16+Z17</f>
        <v>0</v>
      </c>
      <c r="R8" s="171">
        <f>Z14+Z16+Y17</f>
        <v>6</v>
      </c>
      <c r="T8" s="170">
        <f>SUM(W8:Y8)</f>
        <v>0</v>
      </c>
      <c r="U8" s="171">
        <f>SUM(Z8:AB8)</f>
        <v>2</v>
      </c>
      <c r="W8" s="172" t="str">
        <f>IF(Y14=3,1,"0")</f>
        <v>0</v>
      </c>
      <c r="X8" s="172" t="str">
        <f>IF(Y16=3,1,"0")</f>
        <v>0</v>
      </c>
      <c r="Y8" s="172" t="str">
        <f>IF(Z17=3,1,"0")</f>
        <v>0</v>
      </c>
      <c r="Z8" s="172" t="str">
        <f>IF(Z14=3,1,"0")</f>
        <v>0</v>
      </c>
      <c r="AA8" s="172">
        <f>IF(Z16=3,1,"0")</f>
        <v>1</v>
      </c>
      <c r="AB8" s="172">
        <f>IF(Y17=3,1,"0")</f>
        <v>1</v>
      </c>
    </row>
    <row r="9" spans="1:28" ht="14.25" customHeight="1" thickBot="1">
      <c r="A9" s="164">
        <v>3</v>
      </c>
      <c r="B9" s="167"/>
      <c r="C9" s="168" t="s">
        <v>359</v>
      </c>
      <c r="D9" s="168" t="s">
        <v>84</v>
      </c>
      <c r="E9" s="169" t="str">
        <f>IF(ISBLANK(C9),"",T9&amp;"-"&amp;U9)</f>
        <v>1-1</v>
      </c>
      <c r="F9" s="169" t="str">
        <f>IF(ISBLANK(C9),"",Q9&amp;"-"&amp;R9)</f>
        <v>3-3</v>
      </c>
      <c r="G9" s="169" t="str">
        <f>IF(ISBLANK(C9),"",N9&amp;"-"&amp;O9)</f>
        <v>50-52</v>
      </c>
      <c r="H9" s="164" t="s">
        <v>162</v>
      </c>
      <c r="I9" s="165"/>
      <c r="J9" s="166"/>
      <c r="L9" s="200">
        <v>12</v>
      </c>
      <c r="N9" s="170">
        <f>O13+Q13+S13+U13+W13+O16+Q16+S16+U16+W16+N18+P18+R18+T18+V18</f>
        <v>50</v>
      </c>
      <c r="O9" s="171">
        <f>N13+P13+R13+T13+V13+N16+P16+R16+T16+V16+O18+Q18+S18+U18+W18</f>
        <v>52</v>
      </c>
      <c r="Q9" s="170">
        <f>Z13+Z16+Y18</f>
        <v>3</v>
      </c>
      <c r="R9" s="171">
        <f>Y13+Y16+Z18</f>
        <v>3</v>
      </c>
      <c r="T9" s="170">
        <f>SUM(W9:Y9)</f>
        <v>1</v>
      </c>
      <c r="U9" s="171">
        <f>SUM(Z9:AB9)</f>
        <v>1</v>
      </c>
      <c r="W9" s="172" t="str">
        <f>IF(Z13=3,1,"0")</f>
        <v>0</v>
      </c>
      <c r="X9" s="172">
        <f>IF(Z16=3,1,"0")</f>
        <v>1</v>
      </c>
      <c r="Y9" s="172" t="str">
        <f>IF(Y18=3,1,"0")</f>
        <v>0</v>
      </c>
      <c r="Z9" s="172">
        <f>IF(Y13=3,1,"0")</f>
        <v>1</v>
      </c>
      <c r="AA9" s="172" t="str">
        <f>IF(Y16=3,1,"0")</f>
        <v>0</v>
      </c>
      <c r="AB9" s="172" t="str">
        <f>IF(Z18=3,1,"0")</f>
        <v>0</v>
      </c>
    </row>
    <row r="10" spans="1:28" ht="14.25" customHeight="1">
      <c r="A10" s="164">
        <v>4</v>
      </c>
      <c r="B10" s="167"/>
      <c r="C10" s="168"/>
      <c r="D10" s="168"/>
      <c r="E10" s="169">
        <f>IF(ISBLANK(C10),"",T10&amp;"-"&amp;U10)</f>
      </c>
      <c r="F10" s="169">
        <f>IF(ISBLANK(C10),"",Q10&amp;"-"&amp;R10)</f>
      </c>
      <c r="G10" s="169">
        <f>IF(ISBLANK(C10),"",N10&amp;"-"&amp;O10)</f>
      </c>
      <c r="H10" s="164"/>
      <c r="I10" s="166"/>
      <c r="J10" s="166"/>
      <c r="L10" s="200"/>
      <c r="N10" s="170">
        <f>O14+Q14+S14+U14+W14+O15+Q15+S15+U15+W15+O18+Q18+S18+U18+W18</f>
        <v>0</v>
      </c>
      <c r="O10" s="171">
        <f>N14+P14+R14+T14+V14+N15+P15+R15+T15+V15+N18+P18+R18+T18+V18</f>
        <v>0</v>
      </c>
      <c r="Q10" s="170">
        <f>Z14+Z15+Z18</f>
        <v>0</v>
      </c>
      <c r="R10" s="171">
        <f>Y14+Y15+Y18</f>
        <v>0</v>
      </c>
      <c r="T10" s="170">
        <f>SUM(W10:Y10)</f>
        <v>0</v>
      </c>
      <c r="U10" s="171">
        <f>SUM(Z10:AB10)</f>
        <v>0</v>
      </c>
      <c r="W10" s="172" t="str">
        <f>IF(Z14=3,1,"0")</f>
        <v>0</v>
      </c>
      <c r="X10" s="172" t="str">
        <f>IF(Z15=3,1,"0")</f>
        <v>0</v>
      </c>
      <c r="Y10" s="172" t="str">
        <f>IF(Z18=3,1,"0")</f>
        <v>0</v>
      </c>
      <c r="Z10" s="172" t="str">
        <f>IF(Y14=3,1,"0")</f>
        <v>0</v>
      </c>
      <c r="AA10" s="172" t="str">
        <f>IF(Y15=3,1,"0")</f>
        <v>0</v>
      </c>
      <c r="AB10" s="172" t="str">
        <f>IF(Y18=3,1,"0")</f>
        <v>0</v>
      </c>
    </row>
    <row r="11" spans="1:23" ht="15" customHeight="1">
      <c r="A11" s="173"/>
      <c r="B11" s="173"/>
      <c r="C11" s="174"/>
      <c r="D11" s="174"/>
      <c r="E11" s="174"/>
      <c r="F11" s="174"/>
      <c r="G11" s="174"/>
      <c r="H11" s="174"/>
      <c r="I11" s="175"/>
      <c r="J11" s="175"/>
      <c r="U11" s="54"/>
      <c r="V11" s="54"/>
      <c r="W11" s="54"/>
    </row>
    <row r="12" spans="1:16" ht="14.25" customHeight="1" thickBot="1">
      <c r="A12" s="166"/>
      <c r="B12" s="163"/>
      <c r="C12" s="254"/>
      <c r="D12" s="253"/>
      <c r="E12" s="163" t="s">
        <v>48</v>
      </c>
      <c r="F12" s="163" t="s">
        <v>49</v>
      </c>
      <c r="G12" s="163" t="s">
        <v>50</v>
      </c>
      <c r="H12" s="163" t="s">
        <v>51</v>
      </c>
      <c r="I12" s="163" t="s">
        <v>52</v>
      </c>
      <c r="J12" s="163" t="s">
        <v>53</v>
      </c>
      <c r="K12" s="163" t="s">
        <v>54</v>
      </c>
      <c r="L12" s="166"/>
      <c r="N12" s="54" t="s">
        <v>55</v>
      </c>
      <c r="O12" s="54"/>
      <c r="P12" s="54"/>
    </row>
    <row r="13" spans="1:26" ht="14.25" customHeight="1" thickBot="1">
      <c r="A13" s="166"/>
      <c r="B13" s="163" t="s">
        <v>4</v>
      </c>
      <c r="C13" s="252" t="str">
        <f>IF(C7="","",IF(C9="","",C7&amp;"-"&amp;C9))</f>
        <v>Ruohonen Sami-Pitkänen Tatu</v>
      </c>
      <c r="D13" s="253"/>
      <c r="E13" s="203">
        <v>9</v>
      </c>
      <c r="F13" s="204">
        <v>3</v>
      </c>
      <c r="G13" s="203">
        <v>5</v>
      </c>
      <c r="H13" s="176"/>
      <c r="I13" s="176"/>
      <c r="J13" s="169" t="str">
        <f aca="true" t="shared" si="0" ref="J13:J18">IF(Y13="0",IF(Z13="0","",Y13&amp;"-"&amp;Z13),Y13&amp;"-"&amp;Z13)</f>
        <v>3-0</v>
      </c>
      <c r="K13" s="164" t="str">
        <f>IF(C13="","",IF(C10="",C8,C10))</f>
        <v>Gavrilov Artem</v>
      </c>
      <c r="L13" s="178"/>
      <c r="N13" s="170">
        <f aca="true" t="shared" si="1" ref="N13:N18">IF(E13="",0,IF(LEFT(E13,1)="-",ABS(E13),(IF(E13&gt;9,E13+2,11))))</f>
        <v>11</v>
      </c>
      <c r="O13" s="171">
        <f aca="true" t="shared" si="2" ref="O13:O18">IF(E13="",0,IF(LEFT(E13,1)="-",(IF(ABS(E13)&gt;9,(ABS(E13)+2),11)),E13))</f>
        <v>9</v>
      </c>
      <c r="P13" s="170">
        <f aca="true" t="shared" si="3" ref="P13:P18">IF(F13="",0,IF(LEFT(F13,1)="-",ABS(F13),(IF(F13&gt;9,F13+2,11))))</f>
        <v>11</v>
      </c>
      <c r="Q13" s="171">
        <f aca="true" t="shared" si="4" ref="Q13:Q18">IF(F13="",0,IF(LEFT(F13,1)="-",(IF(ABS(F13)&gt;9,(ABS(F13)+2),11)),F13))</f>
        <v>3</v>
      </c>
      <c r="R13" s="170">
        <f aca="true" t="shared" si="5" ref="R13:R18">IF(G13="",0,IF(LEFT(G13,1)="-",ABS(G13),(IF(G13&gt;9,G13+2,11))))</f>
        <v>11</v>
      </c>
      <c r="S13" s="171">
        <f aca="true" t="shared" si="6" ref="S13:S18">IF(G13="",0,IF(LEFT(G13,1)="-",(IF(ABS(G13)&gt;9,(ABS(G13)+2),11)),G13))</f>
        <v>5</v>
      </c>
      <c r="T13" s="170">
        <f aca="true" t="shared" si="7" ref="T13:T18">IF(H13="",0,IF(LEFT(H13,1)="-",ABS(H13),(IF(H13&gt;9,H13+2,11))))</f>
        <v>0</v>
      </c>
      <c r="U13" s="171">
        <f aca="true" t="shared" si="8" ref="U13:U18">IF(H13="",0,IF(LEFT(H13,1)="-",(IF(ABS(H13)&gt;9,(ABS(H13)+2),11)),H13))</f>
        <v>0</v>
      </c>
      <c r="V13" s="170">
        <f aca="true" t="shared" si="9" ref="V13:V18">IF(I13="",0,IF(LEFT(I13,1)="-",ABS(I13),(IF(I13&gt;9,I13+2,11))))</f>
        <v>0</v>
      </c>
      <c r="W13" s="171">
        <f aca="true" t="shared" si="10" ref="W13:W18">IF(I13="",0,IF(LEFT(I13,1)="-",(IF(ABS(I13)&gt;9,(ABS(I13)+2),11)),I13))</f>
        <v>0</v>
      </c>
      <c r="Y13" s="172">
        <f aca="true" t="shared" si="11" ref="Y13:Y18">IF(ISBLANK(E13),"0",COUNTIF(E13:I13,"&gt;=0"))</f>
        <v>3</v>
      </c>
      <c r="Z13" s="179">
        <f aca="true" t="shared" si="12" ref="Z13:Z18">IF(ISBLANK(E13),"0",(IF(LEFT(E13,1)="-",1,0)+IF(LEFT(F13,1)="-",1,0)+IF(LEFT(G13,1)="-",1,0)+IF(LEFT(H13,1)="-",1,0)+IF(LEFT(I13,1)="-",1,0)))</f>
        <v>0</v>
      </c>
    </row>
    <row r="14" spans="1:26" ht="14.25" customHeight="1" thickBot="1">
      <c r="A14" s="166"/>
      <c r="B14" s="163" t="s">
        <v>12</v>
      </c>
      <c r="C14" s="252">
        <f>IF(C8="","",IF(C10="","",C8&amp;"-"&amp;C10))</f>
      </c>
      <c r="D14" s="253"/>
      <c r="E14" s="176"/>
      <c r="F14" s="177"/>
      <c r="G14" s="176"/>
      <c r="H14" s="176"/>
      <c r="I14" s="176"/>
      <c r="J14" s="169">
        <f t="shared" si="0"/>
      </c>
      <c r="K14" s="164">
        <f>IF(C14="","",IF(C9="",C7,C9))</f>
      </c>
      <c r="L14" s="178"/>
      <c r="N14" s="170">
        <f t="shared" si="1"/>
        <v>0</v>
      </c>
      <c r="O14" s="171">
        <f t="shared" si="2"/>
        <v>0</v>
      </c>
      <c r="P14" s="170">
        <f t="shared" si="3"/>
        <v>0</v>
      </c>
      <c r="Q14" s="171">
        <f t="shared" si="4"/>
        <v>0</v>
      </c>
      <c r="R14" s="170">
        <f t="shared" si="5"/>
        <v>0</v>
      </c>
      <c r="S14" s="171">
        <f t="shared" si="6"/>
        <v>0</v>
      </c>
      <c r="T14" s="170">
        <f t="shared" si="7"/>
        <v>0</v>
      </c>
      <c r="U14" s="171">
        <f t="shared" si="8"/>
        <v>0</v>
      </c>
      <c r="V14" s="170">
        <f t="shared" si="9"/>
        <v>0</v>
      </c>
      <c r="W14" s="171">
        <f t="shared" si="10"/>
        <v>0</v>
      </c>
      <c r="Y14" s="172" t="str">
        <f t="shared" si="11"/>
        <v>0</v>
      </c>
      <c r="Z14" s="179" t="str">
        <f t="shared" si="12"/>
        <v>0</v>
      </c>
    </row>
    <row r="15" spans="1:26" ht="14.25" customHeight="1" thickBot="1">
      <c r="A15" s="166"/>
      <c r="B15" s="163" t="s">
        <v>11</v>
      </c>
      <c r="C15" s="252">
        <f>IF(C7="","",IF(C10="","",C7&amp;"-"&amp;C10))</f>
      </c>
      <c r="D15" s="253"/>
      <c r="E15" s="176"/>
      <c r="F15" s="177"/>
      <c r="G15" s="176"/>
      <c r="H15" s="176"/>
      <c r="I15" s="180"/>
      <c r="J15" s="169">
        <f t="shared" si="0"/>
      </c>
      <c r="K15" s="164">
        <f>IF(C15="","",IF(C8="",C9,C8))</f>
      </c>
      <c r="L15" s="178"/>
      <c r="N15" s="170">
        <f t="shared" si="1"/>
        <v>0</v>
      </c>
      <c r="O15" s="171">
        <f t="shared" si="2"/>
        <v>0</v>
      </c>
      <c r="P15" s="170">
        <f t="shared" si="3"/>
        <v>0</v>
      </c>
      <c r="Q15" s="171">
        <f t="shared" si="4"/>
        <v>0</v>
      </c>
      <c r="R15" s="170">
        <f t="shared" si="5"/>
        <v>0</v>
      </c>
      <c r="S15" s="171">
        <f t="shared" si="6"/>
        <v>0</v>
      </c>
      <c r="T15" s="170">
        <f t="shared" si="7"/>
        <v>0</v>
      </c>
      <c r="U15" s="171">
        <f t="shared" si="8"/>
        <v>0</v>
      </c>
      <c r="V15" s="170">
        <f t="shared" si="9"/>
        <v>0</v>
      </c>
      <c r="W15" s="171">
        <f t="shared" si="10"/>
        <v>0</v>
      </c>
      <c r="Y15" s="172" t="str">
        <f t="shared" si="11"/>
        <v>0</v>
      </c>
      <c r="Z15" s="179" t="str">
        <f t="shared" si="12"/>
        <v>0</v>
      </c>
    </row>
    <row r="16" spans="1:26" ht="14.25" customHeight="1" thickBot="1">
      <c r="A16" s="166"/>
      <c r="B16" s="163" t="s">
        <v>5</v>
      </c>
      <c r="C16" s="252" t="str">
        <f>IF(C8="","",IF(C9="","",C8&amp;"-"&amp;C9))</f>
        <v>Gavrilov Artem-Pitkänen Tatu</v>
      </c>
      <c r="D16" s="253"/>
      <c r="E16" s="176">
        <v>-5</v>
      </c>
      <c r="F16" s="177">
        <v>-7</v>
      </c>
      <c r="G16" s="176">
        <v>-7</v>
      </c>
      <c r="H16" s="176"/>
      <c r="I16" s="180"/>
      <c r="J16" s="169" t="str">
        <f t="shared" si="0"/>
        <v>0-3</v>
      </c>
      <c r="K16" s="164" t="str">
        <f>IF(C16="","",IF(C10="",C7,C10))</f>
        <v>Ruohonen Sami</v>
      </c>
      <c r="L16" s="178"/>
      <c r="N16" s="170">
        <f t="shared" si="1"/>
        <v>5</v>
      </c>
      <c r="O16" s="171">
        <f t="shared" si="2"/>
        <v>11</v>
      </c>
      <c r="P16" s="170">
        <f t="shared" si="3"/>
        <v>7</v>
      </c>
      <c r="Q16" s="171">
        <f t="shared" si="4"/>
        <v>11</v>
      </c>
      <c r="R16" s="170">
        <f t="shared" si="5"/>
        <v>7</v>
      </c>
      <c r="S16" s="171">
        <f t="shared" si="6"/>
        <v>11</v>
      </c>
      <c r="T16" s="170">
        <f t="shared" si="7"/>
        <v>0</v>
      </c>
      <c r="U16" s="171">
        <f t="shared" si="8"/>
        <v>0</v>
      </c>
      <c r="V16" s="170">
        <f t="shared" si="9"/>
        <v>0</v>
      </c>
      <c r="W16" s="171">
        <f t="shared" si="10"/>
        <v>0</v>
      </c>
      <c r="Y16" s="172">
        <f t="shared" si="11"/>
        <v>0</v>
      </c>
      <c r="Z16" s="179">
        <f t="shared" si="12"/>
        <v>3</v>
      </c>
    </row>
    <row r="17" spans="1:26" ht="14.25" customHeight="1" thickBot="1">
      <c r="A17" s="166"/>
      <c r="B17" s="163" t="s">
        <v>6</v>
      </c>
      <c r="C17" s="252" t="str">
        <f>IF(C7="","",IF(C8="","",C7&amp;"-"&amp;C8))</f>
        <v>Ruohonen Sami-Gavrilov Artem</v>
      </c>
      <c r="D17" s="253"/>
      <c r="E17" s="176">
        <v>3</v>
      </c>
      <c r="F17" s="177">
        <v>1</v>
      </c>
      <c r="G17" s="176">
        <v>0</v>
      </c>
      <c r="H17" s="176"/>
      <c r="I17" s="180"/>
      <c r="J17" s="169" t="str">
        <f t="shared" si="0"/>
        <v>3-0</v>
      </c>
      <c r="K17" s="164" t="str">
        <f>IF(C17="","",IF(C9="",C10,C9))</f>
        <v>Pitkänen Tatu</v>
      </c>
      <c r="L17" s="178"/>
      <c r="N17" s="170">
        <f t="shared" si="1"/>
        <v>11</v>
      </c>
      <c r="O17" s="171">
        <f t="shared" si="2"/>
        <v>3</v>
      </c>
      <c r="P17" s="170">
        <f t="shared" si="3"/>
        <v>11</v>
      </c>
      <c r="Q17" s="171">
        <f t="shared" si="4"/>
        <v>1</v>
      </c>
      <c r="R17" s="170">
        <f t="shared" si="5"/>
        <v>11</v>
      </c>
      <c r="S17" s="171">
        <f t="shared" si="6"/>
        <v>0</v>
      </c>
      <c r="T17" s="170">
        <f t="shared" si="7"/>
        <v>0</v>
      </c>
      <c r="U17" s="171">
        <f t="shared" si="8"/>
        <v>0</v>
      </c>
      <c r="V17" s="170">
        <f t="shared" si="9"/>
        <v>0</v>
      </c>
      <c r="W17" s="171">
        <f t="shared" si="10"/>
        <v>0</v>
      </c>
      <c r="Y17" s="172">
        <f t="shared" si="11"/>
        <v>3</v>
      </c>
      <c r="Z17" s="179">
        <f t="shared" si="12"/>
        <v>0</v>
      </c>
    </row>
    <row r="18" spans="1:26" ht="14.25" customHeight="1">
      <c r="A18" s="166"/>
      <c r="B18" s="163" t="s">
        <v>56</v>
      </c>
      <c r="C18" s="252">
        <f>IF(C9="","",IF(C10="","",C9&amp;"-"&amp;C10))</f>
      </c>
      <c r="D18" s="253"/>
      <c r="E18" s="176"/>
      <c r="F18" s="177"/>
      <c r="G18" s="176"/>
      <c r="H18" s="176"/>
      <c r="I18" s="176"/>
      <c r="J18" s="169">
        <f t="shared" si="0"/>
      </c>
      <c r="K18" s="164">
        <f>IF(C18="","",IF(C7="",C8,C7))</f>
      </c>
      <c r="L18" s="178"/>
      <c r="N18" s="170">
        <f t="shared" si="1"/>
        <v>0</v>
      </c>
      <c r="O18" s="171">
        <f t="shared" si="2"/>
        <v>0</v>
      </c>
      <c r="P18" s="170">
        <f t="shared" si="3"/>
        <v>0</v>
      </c>
      <c r="Q18" s="171">
        <f t="shared" si="4"/>
        <v>0</v>
      </c>
      <c r="R18" s="170">
        <f t="shared" si="5"/>
        <v>0</v>
      </c>
      <c r="S18" s="171">
        <f t="shared" si="6"/>
        <v>0</v>
      </c>
      <c r="T18" s="170">
        <f t="shared" si="7"/>
        <v>0</v>
      </c>
      <c r="U18" s="171">
        <f t="shared" si="8"/>
        <v>0</v>
      </c>
      <c r="V18" s="170">
        <f t="shared" si="9"/>
        <v>0</v>
      </c>
      <c r="W18" s="171">
        <f t="shared" si="10"/>
        <v>0</v>
      </c>
      <c r="Y18" s="172" t="str">
        <f t="shared" si="11"/>
        <v>0</v>
      </c>
      <c r="Z18" s="179" t="str">
        <f t="shared" si="12"/>
        <v>0</v>
      </c>
    </row>
    <row r="20" spans="1:13" ht="14.25" customHeight="1" thickBot="1">
      <c r="A20" s="163"/>
      <c r="B20" s="163" t="s">
        <v>0</v>
      </c>
      <c r="C20" s="164" t="str">
        <f>"Pooli "&amp;CHAR(((ROW()+8)/14)+64)</f>
        <v>Pooli B</v>
      </c>
      <c r="D20" s="163" t="s">
        <v>1</v>
      </c>
      <c r="E20" s="163" t="s">
        <v>45</v>
      </c>
      <c r="F20" s="163" t="s">
        <v>46</v>
      </c>
      <c r="G20" s="163" t="s">
        <v>7</v>
      </c>
      <c r="H20" s="163" t="s">
        <v>47</v>
      </c>
      <c r="I20" s="165"/>
      <c r="J20" s="166"/>
      <c r="M20" s="146"/>
    </row>
    <row r="21" spans="1:28" ht="14.25" customHeight="1" thickBot="1">
      <c r="A21" s="164">
        <v>1</v>
      </c>
      <c r="B21" s="167">
        <v>10</v>
      </c>
      <c r="C21" s="168" t="s">
        <v>350</v>
      </c>
      <c r="D21" s="168" t="s">
        <v>26</v>
      </c>
      <c r="E21" s="169" t="str">
        <f>IF(ISBLANK(C21),"",T21&amp;"-"&amp;U21)</f>
        <v>3-0</v>
      </c>
      <c r="F21" s="169" t="str">
        <f>IF(ISBLANK(C21),"",Q21&amp;"-"&amp;R21)</f>
        <v>9-1</v>
      </c>
      <c r="G21" s="169" t="str">
        <f>IF(ISBLANK(C21),"",N21&amp;"-"&amp;O21)</f>
        <v>107-46</v>
      </c>
      <c r="H21" s="164" t="s">
        <v>160</v>
      </c>
      <c r="I21" s="165"/>
      <c r="J21" s="166"/>
      <c r="L21" s="200">
        <v>2</v>
      </c>
      <c r="N21" s="170">
        <f>N27+P27+R27+T27+V27+N29+P29+R29+T29+V29+N31+P31+R31+T31+V31</f>
        <v>107</v>
      </c>
      <c r="O21" s="171">
        <f>O27+Q27+S27+U27+W27+O29+Q29+S29+U29+W29+O31+Q31+S31+U31+W31</f>
        <v>46</v>
      </c>
      <c r="Q21" s="170">
        <f>Y27+Y29+Y31</f>
        <v>9</v>
      </c>
      <c r="R21" s="171">
        <f>Z27+Z29+Z31</f>
        <v>1</v>
      </c>
      <c r="T21" s="170">
        <f>SUM(W21:Y21)</f>
        <v>3</v>
      </c>
      <c r="U21" s="171">
        <f>SUM(Z21:AB21)</f>
        <v>0</v>
      </c>
      <c r="W21" s="172">
        <f>IF(Y27=3,1,"0")</f>
        <v>1</v>
      </c>
      <c r="X21" s="172">
        <f>IF(Y29=3,1,"0")</f>
        <v>1</v>
      </c>
      <c r="Y21" s="172">
        <f>IF(Y31=3,1,"0")</f>
        <v>1</v>
      </c>
      <c r="Z21" s="172" t="str">
        <f>IF(Z27=3,1,"0")</f>
        <v>0</v>
      </c>
      <c r="AA21" s="172" t="str">
        <f>IF(Z29=3,1,"0")</f>
        <v>0</v>
      </c>
      <c r="AB21" s="172" t="str">
        <f>IF(Z31=3,1,"0")</f>
        <v>0</v>
      </c>
    </row>
    <row r="22" spans="1:28" ht="14.25" customHeight="1" thickBot="1">
      <c r="A22" s="164">
        <v>2</v>
      </c>
      <c r="B22" s="167">
        <v>29</v>
      </c>
      <c r="C22" s="168" t="s">
        <v>358</v>
      </c>
      <c r="D22" s="168" t="s">
        <v>87</v>
      </c>
      <c r="E22" s="169" t="str">
        <f>IF(ISBLANK(C22),"",T22&amp;"-"&amp;U22)</f>
        <v>1-2</v>
      </c>
      <c r="F22" s="169" t="str">
        <f>IF(ISBLANK(C22),"",Q22&amp;"-"&amp;R22)</f>
        <v>3-6</v>
      </c>
      <c r="G22" s="169" t="str">
        <f>IF(ISBLANK(C22),"",N22&amp;"-"&amp;O22)</f>
        <v>58-83</v>
      </c>
      <c r="H22" s="164" t="s">
        <v>161</v>
      </c>
      <c r="I22" s="165"/>
      <c r="J22" s="166"/>
      <c r="L22" s="200">
        <v>7</v>
      </c>
      <c r="N22" s="170">
        <f>N28+P28+R28+T28+V28+N30+P30+R30+T30+V30+O31+Q31+S31+U31+W31</f>
        <v>58</v>
      </c>
      <c r="O22" s="171">
        <f>O28+Q28+S28+U28+W28+O30+Q30+S30+U30+W30+N31+P31+R31+T31+V31</f>
        <v>83</v>
      </c>
      <c r="Q22" s="170">
        <f>Y28+Y30+Z31</f>
        <v>3</v>
      </c>
      <c r="R22" s="171">
        <f>Z28+Z30+Y31</f>
        <v>6</v>
      </c>
      <c r="T22" s="170">
        <f>SUM(W22:Y22)</f>
        <v>1</v>
      </c>
      <c r="U22" s="171">
        <f>SUM(Z22:AB22)</f>
        <v>2</v>
      </c>
      <c r="W22" s="172">
        <f>IF(Y28=3,1,"0")</f>
        <v>1</v>
      </c>
      <c r="X22" s="172" t="str">
        <f>IF(Y30=3,1,"0")</f>
        <v>0</v>
      </c>
      <c r="Y22" s="172" t="str">
        <f>IF(Z31=3,1,"0")</f>
        <v>0</v>
      </c>
      <c r="Z22" s="172" t="str">
        <f>IF(Z28=3,1,"0")</f>
        <v>0</v>
      </c>
      <c r="AA22" s="172">
        <f>IF(Z30=3,1,"0")</f>
        <v>1</v>
      </c>
      <c r="AB22" s="172">
        <f>IF(Y31=3,1,"0")</f>
        <v>1</v>
      </c>
    </row>
    <row r="23" spans="1:28" ht="14.25" customHeight="1" thickBot="1">
      <c r="A23" s="164">
        <v>3</v>
      </c>
      <c r="B23" s="167"/>
      <c r="C23" s="168" t="s">
        <v>354</v>
      </c>
      <c r="D23" s="168" t="s">
        <v>9</v>
      </c>
      <c r="E23" s="169" t="str">
        <f>IF(ISBLANK(C23),"",T23&amp;"-"&amp;U23)</f>
        <v>2-1</v>
      </c>
      <c r="F23" s="169" t="str">
        <f>IF(ISBLANK(C23),"",Q23&amp;"-"&amp;R23)</f>
        <v>7-3</v>
      </c>
      <c r="G23" s="169" t="str">
        <f>IF(ISBLANK(C23),"",N23&amp;"-"&amp;O23)</f>
        <v>98-77</v>
      </c>
      <c r="H23" s="164" t="s">
        <v>162</v>
      </c>
      <c r="I23" s="165"/>
      <c r="J23" s="166"/>
      <c r="L23" s="200">
        <v>11</v>
      </c>
      <c r="N23" s="170">
        <f>O27+Q27+S27+U27+W27+O30+Q30+S30+U30+W30+N32+P32+R32+T32+V32</f>
        <v>98</v>
      </c>
      <c r="O23" s="171">
        <f>N27+P27+R27+T27+V27+N30+P30+R30+T30+V30+O32+Q32+S32+U32+W32</f>
        <v>77</v>
      </c>
      <c r="Q23" s="170">
        <f>Z27+Z30+Y32</f>
        <v>7</v>
      </c>
      <c r="R23" s="171">
        <f>Y27+Y30+Z32</f>
        <v>3</v>
      </c>
      <c r="T23" s="170">
        <f>SUM(W23:Y23)</f>
        <v>2</v>
      </c>
      <c r="U23" s="171">
        <f>SUM(Z23:AB23)</f>
        <v>1</v>
      </c>
      <c r="W23" s="172" t="str">
        <f>IF(Z27=3,1,"0")</f>
        <v>0</v>
      </c>
      <c r="X23" s="172">
        <f>IF(Z30=3,1,"0")</f>
        <v>1</v>
      </c>
      <c r="Y23" s="172">
        <f>IF(Y32=3,1,"0")</f>
        <v>1</v>
      </c>
      <c r="Z23" s="172">
        <f>IF(Y27=3,1,"0")</f>
        <v>1</v>
      </c>
      <c r="AA23" s="172" t="str">
        <f>IF(Y30=3,1,"0")</f>
        <v>0</v>
      </c>
      <c r="AB23" s="172" t="str">
        <f>IF(Z32=3,1,"0")</f>
        <v>0</v>
      </c>
    </row>
    <row r="24" spans="1:28" ht="14.25" customHeight="1">
      <c r="A24" s="164">
        <v>4</v>
      </c>
      <c r="B24" s="167"/>
      <c r="C24" s="168" t="s">
        <v>360</v>
      </c>
      <c r="D24" s="168" t="s">
        <v>98</v>
      </c>
      <c r="E24" s="169" t="str">
        <f>IF(ISBLANK(C24),"",T24&amp;"-"&amp;U24)</f>
        <v>0-3</v>
      </c>
      <c r="F24" s="169" t="str">
        <f>IF(ISBLANK(C24),"",Q24&amp;"-"&amp;R24)</f>
        <v>0-9</v>
      </c>
      <c r="G24" s="169" t="str">
        <f>IF(ISBLANK(C24),"",N24&amp;"-"&amp;O24)</f>
        <v>44-101</v>
      </c>
      <c r="H24" s="164" t="s">
        <v>188</v>
      </c>
      <c r="I24" s="166"/>
      <c r="J24" s="166"/>
      <c r="L24" s="200"/>
      <c r="N24" s="170">
        <f>O28+Q28+S28+U28+W28+O29+Q29+S29+U29+W29+O32+Q32+S32+U32+W32</f>
        <v>44</v>
      </c>
      <c r="O24" s="171">
        <f>N28+P28+R28+T28+V28+N29+P29+R29+T29+V29+N32+P32+R32+T32+V32</f>
        <v>101</v>
      </c>
      <c r="Q24" s="170">
        <f>Z28+Z29+Z32</f>
        <v>0</v>
      </c>
      <c r="R24" s="171">
        <f>Y28+Y29+Y32</f>
        <v>9</v>
      </c>
      <c r="T24" s="170">
        <f>SUM(W24:Y24)</f>
        <v>0</v>
      </c>
      <c r="U24" s="171">
        <f>SUM(Z24:AB24)</f>
        <v>3</v>
      </c>
      <c r="W24" s="172" t="str">
        <f>IF(Z28=3,1,"0")</f>
        <v>0</v>
      </c>
      <c r="X24" s="172" t="str">
        <f>IF(Z29=3,1,"0")</f>
        <v>0</v>
      </c>
      <c r="Y24" s="172" t="str">
        <f>IF(Z32=3,1,"0")</f>
        <v>0</v>
      </c>
      <c r="Z24" s="172">
        <f>IF(Y28=3,1,"0")</f>
        <v>1</v>
      </c>
      <c r="AA24" s="172">
        <f>IF(Y29=3,1,"0")</f>
        <v>1</v>
      </c>
      <c r="AB24" s="172">
        <f>IF(Y32=3,1,"0")</f>
        <v>1</v>
      </c>
    </row>
    <row r="25" spans="1:23" ht="15" customHeight="1">
      <c r="A25" s="173"/>
      <c r="B25" s="173"/>
      <c r="C25" s="174"/>
      <c r="D25" s="174"/>
      <c r="E25" s="174"/>
      <c r="F25" s="174"/>
      <c r="G25" s="174"/>
      <c r="H25" s="174"/>
      <c r="I25" s="175"/>
      <c r="J25" s="175"/>
      <c r="U25" s="54"/>
      <c r="V25" s="54"/>
      <c r="W25" s="54"/>
    </row>
    <row r="26" spans="1:16" ht="14.25" customHeight="1" thickBot="1">
      <c r="A26" s="166"/>
      <c r="B26" s="163"/>
      <c r="C26" s="254"/>
      <c r="D26" s="253"/>
      <c r="E26" s="163" t="s">
        <v>48</v>
      </c>
      <c r="F26" s="163" t="s">
        <v>49</v>
      </c>
      <c r="G26" s="163" t="s">
        <v>50</v>
      </c>
      <c r="H26" s="163" t="s">
        <v>51</v>
      </c>
      <c r="I26" s="163" t="s">
        <v>52</v>
      </c>
      <c r="J26" s="163" t="s">
        <v>53</v>
      </c>
      <c r="K26" s="163" t="s">
        <v>54</v>
      </c>
      <c r="L26" s="166"/>
      <c r="N26" s="54" t="s">
        <v>55</v>
      </c>
      <c r="O26" s="54"/>
      <c r="P26" s="54"/>
    </row>
    <row r="27" spans="1:26" ht="14.25" customHeight="1" thickBot="1">
      <c r="A27" s="166"/>
      <c r="B27" s="163" t="s">
        <v>4</v>
      </c>
      <c r="C27" s="252" t="str">
        <f>IF(C21="","",IF(C23="","",C21&amp;"-"&amp;C23))</f>
        <v>Kantonistov Mikhail-Kollanus Konsta</v>
      </c>
      <c r="D27" s="253"/>
      <c r="E27" s="176">
        <v>9</v>
      </c>
      <c r="F27" s="177">
        <v>-8</v>
      </c>
      <c r="G27" s="176">
        <v>4</v>
      </c>
      <c r="H27" s="176">
        <v>8</v>
      </c>
      <c r="I27" s="176"/>
      <c r="J27" s="169" t="str">
        <f aca="true" t="shared" si="13" ref="J27:J32">IF(Y27="0",IF(Z27="0","",Y27&amp;"-"&amp;Z27),Y27&amp;"-"&amp;Z27)</f>
        <v>3-1</v>
      </c>
      <c r="K27" s="164" t="str">
        <f>IF(C27="","",IF(C24="",C22,C24))</f>
        <v>Nurmiaho Elma</v>
      </c>
      <c r="L27" s="178"/>
      <c r="N27" s="170">
        <f aca="true" t="shared" si="14" ref="N27:N32">IF(E27="",0,IF(LEFT(E27,1)="-",ABS(E27),(IF(E27&gt;9,E27+2,11))))</f>
        <v>11</v>
      </c>
      <c r="O27" s="171">
        <f aca="true" t="shared" si="15" ref="O27:O32">IF(E27="",0,IF(LEFT(E27,1)="-",(IF(ABS(E27)&gt;9,(ABS(E27)+2),11)),E27))</f>
        <v>9</v>
      </c>
      <c r="P27" s="170">
        <f aca="true" t="shared" si="16" ref="P27:P32">IF(F27="",0,IF(LEFT(F27,1)="-",ABS(F27),(IF(F27&gt;9,F27+2,11))))</f>
        <v>8</v>
      </c>
      <c r="Q27" s="171">
        <f aca="true" t="shared" si="17" ref="Q27:Q32">IF(F27="",0,IF(LEFT(F27,1)="-",(IF(ABS(F27)&gt;9,(ABS(F27)+2),11)),F27))</f>
        <v>11</v>
      </c>
      <c r="R27" s="170">
        <f aca="true" t="shared" si="18" ref="R27:R32">IF(G27="",0,IF(LEFT(G27,1)="-",ABS(G27),(IF(G27&gt;9,G27+2,11))))</f>
        <v>11</v>
      </c>
      <c r="S27" s="171">
        <f aca="true" t="shared" si="19" ref="S27:S32">IF(G27="",0,IF(LEFT(G27,1)="-",(IF(ABS(G27)&gt;9,(ABS(G27)+2),11)),G27))</f>
        <v>4</v>
      </c>
      <c r="T27" s="170">
        <f aca="true" t="shared" si="20" ref="T27:T32">IF(H27="",0,IF(LEFT(H27,1)="-",ABS(H27),(IF(H27&gt;9,H27+2,11))))</f>
        <v>11</v>
      </c>
      <c r="U27" s="171">
        <f aca="true" t="shared" si="21" ref="U27:U32">IF(H27="",0,IF(LEFT(H27,1)="-",(IF(ABS(H27)&gt;9,(ABS(H27)+2),11)),H27))</f>
        <v>8</v>
      </c>
      <c r="V27" s="170">
        <f aca="true" t="shared" si="22" ref="V27:V32">IF(I27="",0,IF(LEFT(I27,1)="-",ABS(I27),(IF(I27&gt;9,I27+2,11))))</f>
        <v>0</v>
      </c>
      <c r="W27" s="171">
        <f aca="true" t="shared" si="23" ref="W27:W32">IF(I27="",0,IF(LEFT(I27,1)="-",(IF(ABS(I27)&gt;9,(ABS(I27)+2),11)),I27))</f>
        <v>0</v>
      </c>
      <c r="Y27" s="172">
        <f aca="true" t="shared" si="24" ref="Y27:Y32">IF(ISBLANK(E27),"0",COUNTIF(E27:I27,"&gt;=0"))</f>
        <v>3</v>
      </c>
      <c r="Z27" s="179">
        <f aca="true" t="shared" si="25" ref="Z27:Z32">IF(ISBLANK(E27),"0",(IF(LEFT(E27,1)="-",1,0)+IF(LEFT(F27,1)="-",1,0)+IF(LEFT(G27,1)="-",1,0)+IF(LEFT(H27,1)="-",1,0)+IF(LEFT(I27,1)="-",1,0)))</f>
        <v>1</v>
      </c>
    </row>
    <row r="28" spans="1:26" ht="14.25" customHeight="1" thickBot="1">
      <c r="A28" s="166"/>
      <c r="B28" s="163" t="s">
        <v>12</v>
      </c>
      <c r="C28" s="252" t="str">
        <f>IF(C22="","",IF(C24="","",C22&amp;"-"&amp;C24))</f>
        <v>Anckar John-Nurmiaho Elma</v>
      </c>
      <c r="D28" s="253"/>
      <c r="E28" s="176">
        <v>0</v>
      </c>
      <c r="F28" s="177">
        <v>6</v>
      </c>
      <c r="G28" s="176">
        <v>11</v>
      </c>
      <c r="H28" s="176"/>
      <c r="I28" s="176"/>
      <c r="J28" s="169" t="str">
        <f t="shared" si="13"/>
        <v>3-0</v>
      </c>
      <c r="K28" s="164" t="str">
        <f>IF(C28="","",IF(C23="",C21,C23))</f>
        <v>Kollanus Konsta</v>
      </c>
      <c r="L28" s="178"/>
      <c r="N28" s="170">
        <f t="shared" si="14"/>
        <v>11</v>
      </c>
      <c r="O28" s="171">
        <f t="shared" si="15"/>
        <v>0</v>
      </c>
      <c r="P28" s="170">
        <f t="shared" si="16"/>
        <v>11</v>
      </c>
      <c r="Q28" s="171">
        <f t="shared" si="17"/>
        <v>6</v>
      </c>
      <c r="R28" s="170">
        <f t="shared" si="18"/>
        <v>13</v>
      </c>
      <c r="S28" s="171">
        <f t="shared" si="19"/>
        <v>11</v>
      </c>
      <c r="T28" s="170">
        <f t="shared" si="20"/>
        <v>0</v>
      </c>
      <c r="U28" s="171">
        <f t="shared" si="21"/>
        <v>0</v>
      </c>
      <c r="V28" s="170">
        <f t="shared" si="22"/>
        <v>0</v>
      </c>
      <c r="W28" s="171">
        <f t="shared" si="23"/>
        <v>0</v>
      </c>
      <c r="Y28" s="172">
        <f t="shared" si="24"/>
        <v>3</v>
      </c>
      <c r="Z28" s="179">
        <f t="shared" si="25"/>
        <v>0</v>
      </c>
    </row>
    <row r="29" spans="1:26" ht="14.25" customHeight="1" thickBot="1">
      <c r="A29" s="166"/>
      <c r="B29" s="163" t="s">
        <v>11</v>
      </c>
      <c r="C29" s="252" t="str">
        <f>IF(C21="","",IF(C24="","",C21&amp;"-"&amp;C24))</f>
        <v>Kantonistov Mikhail-Nurmiaho Elma</v>
      </c>
      <c r="D29" s="253"/>
      <c r="E29" s="176">
        <v>3</v>
      </c>
      <c r="F29" s="177">
        <v>2</v>
      </c>
      <c r="G29" s="176">
        <v>2</v>
      </c>
      <c r="H29" s="176"/>
      <c r="I29" s="180"/>
      <c r="J29" s="169" t="str">
        <f t="shared" si="13"/>
        <v>3-0</v>
      </c>
      <c r="K29" s="164" t="str">
        <f>IF(C29="","",IF(C22="",C23,C22))</f>
        <v>Anckar John</v>
      </c>
      <c r="L29" s="178"/>
      <c r="N29" s="170">
        <f t="shared" si="14"/>
        <v>11</v>
      </c>
      <c r="O29" s="171">
        <f t="shared" si="15"/>
        <v>3</v>
      </c>
      <c r="P29" s="170">
        <f t="shared" si="16"/>
        <v>11</v>
      </c>
      <c r="Q29" s="171">
        <f t="shared" si="17"/>
        <v>2</v>
      </c>
      <c r="R29" s="170">
        <f t="shared" si="18"/>
        <v>11</v>
      </c>
      <c r="S29" s="171">
        <f t="shared" si="19"/>
        <v>2</v>
      </c>
      <c r="T29" s="170">
        <f t="shared" si="20"/>
        <v>0</v>
      </c>
      <c r="U29" s="171">
        <f t="shared" si="21"/>
        <v>0</v>
      </c>
      <c r="V29" s="170">
        <f t="shared" si="22"/>
        <v>0</v>
      </c>
      <c r="W29" s="171">
        <f t="shared" si="23"/>
        <v>0</v>
      </c>
      <c r="Y29" s="172">
        <f t="shared" si="24"/>
        <v>3</v>
      </c>
      <c r="Z29" s="179">
        <f t="shared" si="25"/>
        <v>0</v>
      </c>
    </row>
    <row r="30" spans="1:26" ht="14.25" customHeight="1" thickBot="1">
      <c r="A30" s="166"/>
      <c r="B30" s="163" t="s">
        <v>5</v>
      </c>
      <c r="C30" s="252" t="str">
        <f>IF(C22="","",IF(C23="","",C22&amp;"-"&amp;C23))</f>
        <v>Anckar John-Kollanus Konsta</v>
      </c>
      <c r="D30" s="253"/>
      <c r="E30" s="176">
        <v>-9</v>
      </c>
      <c r="F30" s="177">
        <v>-3</v>
      </c>
      <c r="G30" s="176">
        <v>-4</v>
      </c>
      <c r="H30" s="176"/>
      <c r="I30" s="180"/>
      <c r="J30" s="169" t="str">
        <f t="shared" si="13"/>
        <v>0-3</v>
      </c>
      <c r="K30" s="164" t="str">
        <f>IF(C30="","",IF(C24="",C21,C24))</f>
        <v>Nurmiaho Elma</v>
      </c>
      <c r="L30" s="178"/>
      <c r="N30" s="170">
        <f t="shared" si="14"/>
        <v>9</v>
      </c>
      <c r="O30" s="171">
        <f t="shared" si="15"/>
        <v>11</v>
      </c>
      <c r="P30" s="170">
        <f t="shared" si="16"/>
        <v>3</v>
      </c>
      <c r="Q30" s="171">
        <f t="shared" si="17"/>
        <v>11</v>
      </c>
      <c r="R30" s="170">
        <f t="shared" si="18"/>
        <v>4</v>
      </c>
      <c r="S30" s="171">
        <f t="shared" si="19"/>
        <v>11</v>
      </c>
      <c r="T30" s="170">
        <f t="shared" si="20"/>
        <v>0</v>
      </c>
      <c r="U30" s="171">
        <f t="shared" si="21"/>
        <v>0</v>
      </c>
      <c r="V30" s="170">
        <f t="shared" si="22"/>
        <v>0</v>
      </c>
      <c r="W30" s="171">
        <f t="shared" si="23"/>
        <v>0</v>
      </c>
      <c r="Y30" s="172">
        <f t="shared" si="24"/>
        <v>0</v>
      </c>
      <c r="Z30" s="179">
        <f t="shared" si="25"/>
        <v>3</v>
      </c>
    </row>
    <row r="31" spans="1:26" ht="14.25" customHeight="1" thickBot="1">
      <c r="A31" s="166"/>
      <c r="B31" s="163" t="s">
        <v>6</v>
      </c>
      <c r="C31" s="252" t="str">
        <f>IF(C21="","",IF(C22="","",C21&amp;"-"&amp;C22))</f>
        <v>Kantonistov Mikhail-Anckar John</v>
      </c>
      <c r="D31" s="253"/>
      <c r="E31" s="176">
        <v>2</v>
      </c>
      <c r="F31" s="177">
        <v>2</v>
      </c>
      <c r="G31" s="176">
        <v>3</v>
      </c>
      <c r="H31" s="176"/>
      <c r="I31" s="180"/>
      <c r="J31" s="169" t="str">
        <f t="shared" si="13"/>
        <v>3-0</v>
      </c>
      <c r="K31" s="164" t="str">
        <f>IF(C31="","",IF(C23="",C24,C23))</f>
        <v>Kollanus Konsta</v>
      </c>
      <c r="L31" s="178"/>
      <c r="N31" s="170">
        <f t="shared" si="14"/>
        <v>11</v>
      </c>
      <c r="O31" s="171">
        <f t="shared" si="15"/>
        <v>2</v>
      </c>
      <c r="P31" s="170">
        <f t="shared" si="16"/>
        <v>11</v>
      </c>
      <c r="Q31" s="171">
        <f t="shared" si="17"/>
        <v>2</v>
      </c>
      <c r="R31" s="170">
        <f t="shared" si="18"/>
        <v>11</v>
      </c>
      <c r="S31" s="171">
        <f t="shared" si="19"/>
        <v>3</v>
      </c>
      <c r="T31" s="170">
        <f t="shared" si="20"/>
        <v>0</v>
      </c>
      <c r="U31" s="171">
        <f t="shared" si="21"/>
        <v>0</v>
      </c>
      <c r="V31" s="170">
        <f t="shared" si="22"/>
        <v>0</v>
      </c>
      <c r="W31" s="171">
        <f t="shared" si="23"/>
        <v>0</v>
      </c>
      <c r="Y31" s="172">
        <f t="shared" si="24"/>
        <v>3</v>
      </c>
      <c r="Z31" s="179">
        <f t="shared" si="25"/>
        <v>0</v>
      </c>
    </row>
    <row r="32" spans="1:26" ht="14.25" customHeight="1">
      <c r="A32" s="166"/>
      <c r="B32" s="163" t="s">
        <v>56</v>
      </c>
      <c r="C32" s="252" t="str">
        <f>IF(C23="","",IF(C24="","",C23&amp;"-"&amp;C24))</f>
        <v>Kollanus Konsta-Nurmiaho Elma</v>
      </c>
      <c r="D32" s="253"/>
      <c r="E32" s="176">
        <v>5</v>
      </c>
      <c r="F32" s="177">
        <v>8</v>
      </c>
      <c r="G32" s="176">
        <v>7</v>
      </c>
      <c r="H32" s="176"/>
      <c r="I32" s="176"/>
      <c r="J32" s="169" t="str">
        <f t="shared" si="13"/>
        <v>3-0</v>
      </c>
      <c r="K32" s="164" t="str">
        <f>IF(C32="","",IF(C21="",C22,C21))</f>
        <v>Kantonistov Mikhail</v>
      </c>
      <c r="L32" s="178"/>
      <c r="N32" s="170">
        <f t="shared" si="14"/>
        <v>11</v>
      </c>
      <c r="O32" s="171">
        <f t="shared" si="15"/>
        <v>5</v>
      </c>
      <c r="P32" s="170">
        <f t="shared" si="16"/>
        <v>11</v>
      </c>
      <c r="Q32" s="171">
        <f t="shared" si="17"/>
        <v>8</v>
      </c>
      <c r="R32" s="170">
        <f t="shared" si="18"/>
        <v>11</v>
      </c>
      <c r="S32" s="171">
        <f t="shared" si="19"/>
        <v>7</v>
      </c>
      <c r="T32" s="170">
        <f t="shared" si="20"/>
        <v>0</v>
      </c>
      <c r="U32" s="171">
        <f t="shared" si="21"/>
        <v>0</v>
      </c>
      <c r="V32" s="170">
        <f t="shared" si="22"/>
        <v>0</v>
      </c>
      <c r="W32" s="171">
        <f t="shared" si="23"/>
        <v>0</v>
      </c>
      <c r="Y32" s="172">
        <f t="shared" si="24"/>
        <v>3</v>
      </c>
      <c r="Z32" s="179">
        <f t="shared" si="25"/>
        <v>0</v>
      </c>
    </row>
    <row r="34" spans="1:13" ht="14.25" customHeight="1" thickBot="1">
      <c r="A34" s="163"/>
      <c r="B34" s="163" t="s">
        <v>0</v>
      </c>
      <c r="C34" s="164" t="str">
        <f>"Pooli "&amp;CHAR(((ROW()+8)/14)+64)</f>
        <v>Pooli C</v>
      </c>
      <c r="D34" s="163" t="s">
        <v>1</v>
      </c>
      <c r="E34" s="163" t="s">
        <v>45</v>
      </c>
      <c r="F34" s="163" t="s">
        <v>46</v>
      </c>
      <c r="G34" s="163" t="s">
        <v>7</v>
      </c>
      <c r="H34" s="163" t="s">
        <v>47</v>
      </c>
      <c r="I34" s="165"/>
      <c r="J34" s="166"/>
      <c r="M34" s="146"/>
    </row>
    <row r="35" spans="1:28" ht="14.25" customHeight="1" thickBot="1">
      <c r="A35" s="164">
        <v>1</v>
      </c>
      <c r="B35" s="167">
        <v>16</v>
      </c>
      <c r="C35" s="168" t="s">
        <v>353</v>
      </c>
      <c r="D35" s="168" t="s">
        <v>84</v>
      </c>
      <c r="E35" s="169" t="str">
        <f>IF(ISBLANK(C35),"",T35&amp;"-"&amp;U35)</f>
        <v>2-1</v>
      </c>
      <c r="F35" s="169" t="str">
        <f>IF(ISBLANK(C35),"",Q35&amp;"-"&amp;R35)</f>
        <v>7-4</v>
      </c>
      <c r="G35" s="169" t="str">
        <f>IF(ISBLANK(C35),"",N35&amp;"-"&amp;O35)</f>
        <v>114-94</v>
      </c>
      <c r="H35" s="164" t="s">
        <v>160</v>
      </c>
      <c r="I35" s="165"/>
      <c r="J35" s="166"/>
      <c r="L35" s="200">
        <v>3</v>
      </c>
      <c r="N35" s="170">
        <f>N41+P41+R41+T41+V41+N43+P43+R43+T43+V43+N45+P45+R45+T45+V45</f>
        <v>114</v>
      </c>
      <c r="O35" s="171">
        <f>O41+Q41+S41+U41+W41+O43+Q43+S43+U43+W43+O45+Q45+S45+U45+W45</f>
        <v>94</v>
      </c>
      <c r="Q35" s="170">
        <f>Y41+Y43+Y45</f>
        <v>7</v>
      </c>
      <c r="R35" s="171">
        <f>Z41+Z43+Z45</f>
        <v>4</v>
      </c>
      <c r="T35" s="170">
        <f>SUM(W35:Y35)</f>
        <v>2</v>
      </c>
      <c r="U35" s="171">
        <f>SUM(Z35:AB35)</f>
        <v>1</v>
      </c>
      <c r="W35" s="172">
        <f>IF(Y41=3,1,"0")</f>
        <v>1</v>
      </c>
      <c r="X35" s="172">
        <f>IF(Y43=3,1,"0")</f>
        <v>1</v>
      </c>
      <c r="Y35" s="172" t="str">
        <f>IF(Y45=3,1,"0")</f>
        <v>0</v>
      </c>
      <c r="Z35" s="172" t="str">
        <f>IF(Z41=3,1,"0")</f>
        <v>0</v>
      </c>
      <c r="AA35" s="172" t="str">
        <f>IF(Z43=3,1,"0")</f>
        <v>0</v>
      </c>
      <c r="AB35" s="172">
        <f>IF(Z45=3,1,"0")</f>
        <v>1</v>
      </c>
    </row>
    <row r="36" spans="1:28" ht="14.25" customHeight="1" thickBot="1">
      <c r="A36" s="164">
        <v>2</v>
      </c>
      <c r="B36" s="167">
        <v>27</v>
      </c>
      <c r="C36" s="168" t="s">
        <v>357</v>
      </c>
      <c r="D36" s="168" t="s">
        <v>9</v>
      </c>
      <c r="E36" s="169" t="str">
        <f>IF(ISBLANK(C36),"",T36&amp;"-"&amp;U36)</f>
        <v>2-1</v>
      </c>
      <c r="F36" s="169" t="str">
        <f>IF(ISBLANK(C36),"",Q36&amp;"-"&amp;R36)</f>
        <v>8-5</v>
      </c>
      <c r="G36" s="169" t="str">
        <f>IF(ISBLANK(C36),"",N36&amp;"-"&amp;O36)</f>
        <v>130-118</v>
      </c>
      <c r="H36" s="164" t="s">
        <v>162</v>
      </c>
      <c r="I36" s="165"/>
      <c r="J36" s="166"/>
      <c r="L36" s="200">
        <v>6</v>
      </c>
      <c r="N36" s="170">
        <f>N42+P42+R42+T42+V42+N44+P44+R44+T44+V44+O45+Q45+S45+U45+W45</f>
        <v>130</v>
      </c>
      <c r="O36" s="171">
        <f>O42+Q42+S42+U42+W42+O44+Q44+S44+U44+W44+N45+P45+R45+T45+V45</f>
        <v>118</v>
      </c>
      <c r="Q36" s="170">
        <f>Y42+Y44+Z45</f>
        <v>8</v>
      </c>
      <c r="R36" s="171">
        <f>Z42+Z44+Y45</f>
        <v>5</v>
      </c>
      <c r="T36" s="170">
        <f>SUM(W36:Y36)</f>
        <v>2</v>
      </c>
      <c r="U36" s="171">
        <f>SUM(Z36:AB36)</f>
        <v>1</v>
      </c>
      <c r="W36" s="172" t="str">
        <f>IF(Y42=3,1,"0")</f>
        <v>0</v>
      </c>
      <c r="X36" s="172">
        <f>IF(Y44=3,1,"0")</f>
        <v>1</v>
      </c>
      <c r="Y36" s="172">
        <f>IF(Z45=3,1,"0")</f>
        <v>1</v>
      </c>
      <c r="Z36" s="172">
        <f>IF(Z42=3,1,"0")</f>
        <v>1</v>
      </c>
      <c r="AA36" s="172" t="str">
        <f>IF(Z44=3,1,"0")</f>
        <v>0</v>
      </c>
      <c r="AB36" s="172" t="str">
        <f>IF(Y45=3,1,"0")</f>
        <v>0</v>
      </c>
    </row>
    <row r="37" spans="1:28" ht="14.25" customHeight="1" thickBot="1">
      <c r="A37" s="164">
        <v>3</v>
      </c>
      <c r="B37" s="167"/>
      <c r="C37" s="168" t="s">
        <v>355</v>
      </c>
      <c r="D37" s="168" t="s">
        <v>98</v>
      </c>
      <c r="E37" s="169" t="str">
        <f>IF(ISBLANK(C37),"",T37&amp;"-"&amp;U37)</f>
        <v>0-3</v>
      </c>
      <c r="F37" s="169" t="str">
        <f>IF(ISBLANK(C37),"",Q37&amp;"-"&amp;R37)</f>
        <v>4-9</v>
      </c>
      <c r="G37" s="169" t="str">
        <f>IF(ISBLANK(C37),"",N37&amp;"-"&amp;O37)</f>
        <v>103-133</v>
      </c>
      <c r="H37" s="164" t="s">
        <v>188</v>
      </c>
      <c r="I37" s="165"/>
      <c r="J37" s="166"/>
      <c r="L37" s="200">
        <v>10</v>
      </c>
      <c r="N37" s="170">
        <f>O41+Q41+S41+U41+W41+O44+Q44+S44+U44+W44+N46+P46+R46+T46+V46</f>
        <v>103</v>
      </c>
      <c r="O37" s="171">
        <f>N41+P41+R41+T41+V41+N44+P44+R44+T44+V44+O46+Q46+S46+U46+W46</f>
        <v>133</v>
      </c>
      <c r="Q37" s="170">
        <f>Z41+Z44+Y46</f>
        <v>4</v>
      </c>
      <c r="R37" s="171">
        <f>Y41+Y44+Z46</f>
        <v>9</v>
      </c>
      <c r="T37" s="170">
        <f>SUM(W37:Y37)</f>
        <v>0</v>
      </c>
      <c r="U37" s="171">
        <f>SUM(Z37:AB37)</f>
        <v>3</v>
      </c>
      <c r="W37" s="172" t="str">
        <f>IF(Z41=3,1,"0")</f>
        <v>0</v>
      </c>
      <c r="X37" s="172" t="str">
        <f>IF(Z44=3,1,"0")</f>
        <v>0</v>
      </c>
      <c r="Y37" s="172" t="str">
        <f>IF(Y46=3,1,"0")</f>
        <v>0</v>
      </c>
      <c r="Z37" s="172">
        <f>IF(Y41=3,1,"0")</f>
        <v>1</v>
      </c>
      <c r="AA37" s="172">
        <f>IF(Y44=3,1,"0")</f>
        <v>1</v>
      </c>
      <c r="AB37" s="172">
        <f>IF(Z46=3,1,"0")</f>
        <v>1</v>
      </c>
    </row>
    <row r="38" spans="1:28" ht="14.25" customHeight="1">
      <c r="A38" s="164">
        <v>4</v>
      </c>
      <c r="B38" s="167"/>
      <c r="C38" s="168" t="s">
        <v>362</v>
      </c>
      <c r="D38" s="168" t="s">
        <v>9</v>
      </c>
      <c r="E38" s="169" t="str">
        <f>IF(ISBLANK(C38),"",T38&amp;"-"&amp;U38)</f>
        <v>2-1</v>
      </c>
      <c r="F38" s="169" t="str">
        <f>IF(ISBLANK(C38),"",Q38&amp;"-"&amp;R38)</f>
        <v>6-7</v>
      </c>
      <c r="G38" s="169" t="str">
        <f>IF(ISBLANK(C38),"",N38&amp;"-"&amp;O38)</f>
        <v>116-118</v>
      </c>
      <c r="H38" s="164" t="s">
        <v>161</v>
      </c>
      <c r="I38" s="166"/>
      <c r="J38" s="166"/>
      <c r="L38" s="200">
        <v>13</v>
      </c>
      <c r="N38" s="170">
        <f>O42+Q42+S42+U42+W42+O43+Q43+S43+U43+W43+O46+Q46+S46+U46+W46</f>
        <v>116</v>
      </c>
      <c r="O38" s="171">
        <f>N42+P42+R42+T42+V42+N43+P43+R43+T43+V43+N46+P46+R46+T46+V46</f>
        <v>118</v>
      </c>
      <c r="Q38" s="170">
        <f>Z42+Z43+Z46</f>
        <v>6</v>
      </c>
      <c r="R38" s="171">
        <f>Y42+Y43+Y46</f>
        <v>7</v>
      </c>
      <c r="T38" s="170">
        <f>SUM(W38:Y38)</f>
        <v>2</v>
      </c>
      <c r="U38" s="171">
        <f>SUM(Z38:AB38)</f>
        <v>1</v>
      </c>
      <c r="W38" s="172">
        <f>IF(Z42=3,1,"0")</f>
        <v>1</v>
      </c>
      <c r="X38" s="172" t="str">
        <f>IF(Z43=3,1,"0")</f>
        <v>0</v>
      </c>
      <c r="Y38" s="172">
        <f>IF(Z46=3,1,"0")</f>
        <v>1</v>
      </c>
      <c r="Z38" s="172" t="str">
        <f>IF(Y42=3,1,"0")</f>
        <v>0</v>
      </c>
      <c r="AA38" s="172">
        <f>IF(Y43=3,1,"0")</f>
        <v>1</v>
      </c>
      <c r="AB38" s="172" t="str">
        <f>IF(Y46=3,1,"0")</f>
        <v>0</v>
      </c>
    </row>
    <row r="39" spans="1:23" ht="15" customHeight="1">
      <c r="A39" s="173"/>
      <c r="B39" s="173"/>
      <c r="C39" s="174"/>
      <c r="D39" s="174"/>
      <c r="E39" s="174"/>
      <c r="F39" s="174"/>
      <c r="G39" s="174"/>
      <c r="H39" s="174"/>
      <c r="I39" s="175"/>
      <c r="J39" s="175"/>
      <c r="U39" s="54"/>
      <c r="V39" s="54"/>
      <c r="W39" s="54"/>
    </row>
    <row r="40" spans="1:16" ht="14.25" customHeight="1" thickBot="1">
      <c r="A40" s="166"/>
      <c r="B40" s="163"/>
      <c r="C40" s="254"/>
      <c r="D40" s="253"/>
      <c r="E40" s="163" t="s">
        <v>48</v>
      </c>
      <c r="F40" s="163" t="s">
        <v>49</v>
      </c>
      <c r="G40" s="163" t="s">
        <v>50</v>
      </c>
      <c r="H40" s="163" t="s">
        <v>51</v>
      </c>
      <c r="I40" s="163" t="s">
        <v>52</v>
      </c>
      <c r="J40" s="163" t="s">
        <v>53</v>
      </c>
      <c r="K40" s="163" t="s">
        <v>54</v>
      </c>
      <c r="L40" s="166"/>
      <c r="N40" s="54" t="s">
        <v>55</v>
      </c>
      <c r="O40" s="54"/>
      <c r="P40" s="54"/>
    </row>
    <row r="41" spans="1:26" ht="14.25" customHeight="1" thickBot="1">
      <c r="A41" s="166"/>
      <c r="B41" s="163" t="s">
        <v>4</v>
      </c>
      <c r="C41" s="252" t="str">
        <f>IF(C35="","",IF(C37="","",C35&amp;"-"&amp;C37))</f>
        <v>Pitkänen Toni-Nurmiaho Anton</v>
      </c>
      <c r="D41" s="253"/>
      <c r="E41" s="176">
        <v>6</v>
      </c>
      <c r="F41" s="177">
        <v>6</v>
      </c>
      <c r="G41" s="176">
        <v>-9</v>
      </c>
      <c r="H41" s="176">
        <v>3</v>
      </c>
      <c r="I41" s="176"/>
      <c r="J41" s="169" t="str">
        <f aca="true" t="shared" si="26" ref="J41:J46">IF(Y41="0",IF(Z41="0","",Y41&amp;"-"&amp;Z41),Y41&amp;"-"&amp;Z41)</f>
        <v>3-1</v>
      </c>
      <c r="K41" s="164" t="str">
        <f>IF(C41="","",IF(C38="",C36,C38))</f>
        <v>Villgren Jami</v>
      </c>
      <c r="L41" s="178"/>
      <c r="N41" s="170">
        <f aca="true" t="shared" si="27" ref="N41:N46">IF(E41="",0,IF(LEFT(E41,1)="-",ABS(E41),(IF(E41&gt;9,E41+2,11))))</f>
        <v>11</v>
      </c>
      <c r="O41" s="171">
        <f aca="true" t="shared" si="28" ref="O41:O46">IF(E41="",0,IF(LEFT(E41,1)="-",(IF(ABS(E41)&gt;9,(ABS(E41)+2),11)),E41))</f>
        <v>6</v>
      </c>
      <c r="P41" s="170">
        <f aca="true" t="shared" si="29" ref="P41:P46">IF(F41="",0,IF(LEFT(F41,1)="-",ABS(F41),(IF(F41&gt;9,F41+2,11))))</f>
        <v>11</v>
      </c>
      <c r="Q41" s="171">
        <f aca="true" t="shared" si="30" ref="Q41:Q46">IF(F41="",0,IF(LEFT(F41,1)="-",(IF(ABS(F41)&gt;9,(ABS(F41)+2),11)),F41))</f>
        <v>6</v>
      </c>
      <c r="R41" s="170">
        <f aca="true" t="shared" si="31" ref="R41:R46">IF(G41="",0,IF(LEFT(G41,1)="-",ABS(G41),(IF(G41&gt;9,G41+2,11))))</f>
        <v>9</v>
      </c>
      <c r="S41" s="171">
        <f aca="true" t="shared" si="32" ref="S41:S46">IF(G41="",0,IF(LEFT(G41,1)="-",(IF(ABS(G41)&gt;9,(ABS(G41)+2),11)),G41))</f>
        <v>11</v>
      </c>
      <c r="T41" s="170">
        <f aca="true" t="shared" si="33" ref="T41:T46">IF(H41="",0,IF(LEFT(H41,1)="-",ABS(H41),(IF(H41&gt;9,H41+2,11))))</f>
        <v>11</v>
      </c>
      <c r="U41" s="171">
        <f aca="true" t="shared" si="34" ref="U41:U46">IF(H41="",0,IF(LEFT(H41,1)="-",(IF(ABS(H41)&gt;9,(ABS(H41)+2),11)),H41))</f>
        <v>3</v>
      </c>
      <c r="V41" s="170">
        <f aca="true" t="shared" si="35" ref="V41:V46">IF(I41="",0,IF(LEFT(I41,1)="-",ABS(I41),(IF(I41&gt;9,I41+2,11))))</f>
        <v>0</v>
      </c>
      <c r="W41" s="171">
        <f aca="true" t="shared" si="36" ref="W41:W46">IF(I41="",0,IF(LEFT(I41,1)="-",(IF(ABS(I41)&gt;9,(ABS(I41)+2),11)),I41))</f>
        <v>0</v>
      </c>
      <c r="Y41" s="172">
        <f aca="true" t="shared" si="37" ref="Y41:Y46">IF(ISBLANK(E41),"0",COUNTIF(E41:I41,"&gt;=0"))</f>
        <v>3</v>
      </c>
      <c r="Z41" s="179">
        <f aca="true" t="shared" si="38" ref="Z41:Z46">IF(ISBLANK(E41),"0",(IF(LEFT(E41,1)="-",1,0)+IF(LEFT(F41,1)="-",1,0)+IF(LEFT(G41,1)="-",1,0)+IF(LEFT(H41,1)="-",1,0)+IF(LEFT(I41,1)="-",1,0)))</f>
        <v>1</v>
      </c>
    </row>
    <row r="42" spans="1:26" ht="14.25" customHeight="1" thickBot="1">
      <c r="A42" s="166"/>
      <c r="B42" s="163" t="s">
        <v>12</v>
      </c>
      <c r="C42" s="252" t="str">
        <f>IF(C36="","",IF(C38="","",C36&amp;"-"&amp;C38))</f>
        <v>Pihajoki Niko-Villgren Jami</v>
      </c>
      <c r="D42" s="253"/>
      <c r="E42" s="176">
        <v>-7</v>
      </c>
      <c r="F42" s="177">
        <v>4</v>
      </c>
      <c r="G42" s="176">
        <v>-6</v>
      </c>
      <c r="H42" s="176">
        <v>6</v>
      </c>
      <c r="I42" s="176">
        <v>-9</v>
      </c>
      <c r="J42" s="169" t="str">
        <f t="shared" si="26"/>
        <v>2-3</v>
      </c>
      <c r="K42" s="164" t="str">
        <f>IF(C42="","",IF(C37="",C35,C37))</f>
        <v>Nurmiaho Anton</v>
      </c>
      <c r="L42" s="178"/>
      <c r="N42" s="170">
        <f t="shared" si="27"/>
        <v>7</v>
      </c>
      <c r="O42" s="171">
        <f t="shared" si="28"/>
        <v>11</v>
      </c>
      <c r="P42" s="170">
        <f t="shared" si="29"/>
        <v>11</v>
      </c>
      <c r="Q42" s="171">
        <f t="shared" si="30"/>
        <v>4</v>
      </c>
      <c r="R42" s="170">
        <f t="shared" si="31"/>
        <v>6</v>
      </c>
      <c r="S42" s="171">
        <f t="shared" si="32"/>
        <v>11</v>
      </c>
      <c r="T42" s="170">
        <f t="shared" si="33"/>
        <v>11</v>
      </c>
      <c r="U42" s="171">
        <f t="shared" si="34"/>
        <v>6</v>
      </c>
      <c r="V42" s="170">
        <f t="shared" si="35"/>
        <v>9</v>
      </c>
      <c r="W42" s="171">
        <f t="shared" si="36"/>
        <v>11</v>
      </c>
      <c r="Y42" s="172">
        <f t="shared" si="37"/>
        <v>2</v>
      </c>
      <c r="Z42" s="179">
        <f t="shared" si="38"/>
        <v>3</v>
      </c>
    </row>
    <row r="43" spans="1:26" ht="14.25" customHeight="1" thickBot="1">
      <c r="A43" s="166"/>
      <c r="B43" s="163" t="s">
        <v>11</v>
      </c>
      <c r="C43" s="252" t="str">
        <f>IF(C35="","",IF(C38="","",C35&amp;"-"&amp;C38))</f>
        <v>Pitkänen Toni-Villgren Jami</v>
      </c>
      <c r="D43" s="253"/>
      <c r="E43" s="176">
        <v>6</v>
      </c>
      <c r="F43" s="177">
        <v>9</v>
      </c>
      <c r="G43" s="176">
        <v>8</v>
      </c>
      <c r="H43" s="176"/>
      <c r="I43" s="180"/>
      <c r="J43" s="169" t="str">
        <f t="shared" si="26"/>
        <v>3-0</v>
      </c>
      <c r="K43" s="164" t="str">
        <f>IF(C43="","",IF(C36="",C37,C36))</f>
        <v>Pihajoki Niko</v>
      </c>
      <c r="L43" s="178"/>
      <c r="N43" s="170">
        <f t="shared" si="27"/>
        <v>11</v>
      </c>
      <c r="O43" s="171">
        <f t="shared" si="28"/>
        <v>6</v>
      </c>
      <c r="P43" s="170">
        <f t="shared" si="29"/>
        <v>11</v>
      </c>
      <c r="Q43" s="171">
        <f t="shared" si="30"/>
        <v>9</v>
      </c>
      <c r="R43" s="170">
        <f t="shared" si="31"/>
        <v>11</v>
      </c>
      <c r="S43" s="171">
        <f t="shared" si="32"/>
        <v>8</v>
      </c>
      <c r="T43" s="170">
        <f t="shared" si="33"/>
        <v>0</v>
      </c>
      <c r="U43" s="171">
        <f t="shared" si="34"/>
        <v>0</v>
      </c>
      <c r="V43" s="170">
        <f t="shared" si="35"/>
        <v>0</v>
      </c>
      <c r="W43" s="171">
        <f t="shared" si="36"/>
        <v>0</v>
      </c>
      <c r="Y43" s="172">
        <f t="shared" si="37"/>
        <v>3</v>
      </c>
      <c r="Z43" s="179">
        <f t="shared" si="38"/>
        <v>0</v>
      </c>
    </row>
    <row r="44" spans="1:26" ht="14.25" customHeight="1" thickBot="1">
      <c r="A44" s="166"/>
      <c r="B44" s="163" t="s">
        <v>5</v>
      </c>
      <c r="C44" s="252" t="str">
        <f>IF(C36="","",IF(C37="","",C36&amp;"-"&amp;C37))</f>
        <v>Pihajoki Niko-Nurmiaho Anton</v>
      </c>
      <c r="D44" s="253"/>
      <c r="E44" s="176">
        <v>11</v>
      </c>
      <c r="F44" s="177">
        <v>6</v>
      </c>
      <c r="G44" s="176">
        <v>-6</v>
      </c>
      <c r="H44" s="176">
        <v>8</v>
      </c>
      <c r="I44" s="180"/>
      <c r="J44" s="169" t="str">
        <f t="shared" si="26"/>
        <v>3-1</v>
      </c>
      <c r="K44" s="164" t="str">
        <f>IF(C44="","",IF(C38="",C35,C38))</f>
        <v>Villgren Jami</v>
      </c>
      <c r="L44" s="178"/>
      <c r="N44" s="170">
        <f t="shared" si="27"/>
        <v>13</v>
      </c>
      <c r="O44" s="171">
        <f t="shared" si="28"/>
        <v>11</v>
      </c>
      <c r="P44" s="170">
        <f t="shared" si="29"/>
        <v>11</v>
      </c>
      <c r="Q44" s="171">
        <f t="shared" si="30"/>
        <v>6</v>
      </c>
      <c r="R44" s="170">
        <f t="shared" si="31"/>
        <v>6</v>
      </c>
      <c r="S44" s="171">
        <f t="shared" si="32"/>
        <v>11</v>
      </c>
      <c r="T44" s="170">
        <f t="shared" si="33"/>
        <v>11</v>
      </c>
      <c r="U44" s="171">
        <f t="shared" si="34"/>
        <v>8</v>
      </c>
      <c r="V44" s="170">
        <f t="shared" si="35"/>
        <v>0</v>
      </c>
      <c r="W44" s="171">
        <f t="shared" si="36"/>
        <v>0</v>
      </c>
      <c r="Y44" s="172">
        <f t="shared" si="37"/>
        <v>3</v>
      </c>
      <c r="Z44" s="179">
        <f t="shared" si="38"/>
        <v>1</v>
      </c>
    </row>
    <row r="45" spans="1:26" ht="14.25" customHeight="1" thickBot="1">
      <c r="A45" s="166"/>
      <c r="B45" s="163" t="s">
        <v>6</v>
      </c>
      <c r="C45" s="252" t="str">
        <f>IF(C35="","",IF(C36="","",C35&amp;"-"&amp;C36))</f>
        <v>Pitkänen Toni-Pihajoki Niko</v>
      </c>
      <c r="D45" s="253"/>
      <c r="E45" s="176">
        <v>-8</v>
      </c>
      <c r="F45" s="177">
        <v>-7</v>
      </c>
      <c r="G45" s="176">
        <v>8</v>
      </c>
      <c r="H45" s="176">
        <v>-13</v>
      </c>
      <c r="I45" s="180"/>
      <c r="J45" s="169" t="str">
        <f t="shared" si="26"/>
        <v>1-3</v>
      </c>
      <c r="K45" s="164" t="str">
        <f>IF(C45="","",IF(C37="",C38,C37))</f>
        <v>Nurmiaho Anton</v>
      </c>
      <c r="L45" s="178"/>
      <c r="N45" s="170">
        <f t="shared" si="27"/>
        <v>8</v>
      </c>
      <c r="O45" s="171">
        <f t="shared" si="28"/>
        <v>11</v>
      </c>
      <c r="P45" s="170">
        <f t="shared" si="29"/>
        <v>7</v>
      </c>
      <c r="Q45" s="171">
        <f t="shared" si="30"/>
        <v>11</v>
      </c>
      <c r="R45" s="170">
        <f t="shared" si="31"/>
        <v>11</v>
      </c>
      <c r="S45" s="171">
        <f t="shared" si="32"/>
        <v>8</v>
      </c>
      <c r="T45" s="170">
        <f t="shared" si="33"/>
        <v>13</v>
      </c>
      <c r="U45" s="171">
        <f t="shared" si="34"/>
        <v>15</v>
      </c>
      <c r="V45" s="170">
        <f t="shared" si="35"/>
        <v>0</v>
      </c>
      <c r="W45" s="171">
        <f t="shared" si="36"/>
        <v>0</v>
      </c>
      <c r="Y45" s="172">
        <f t="shared" si="37"/>
        <v>1</v>
      </c>
      <c r="Z45" s="179">
        <f t="shared" si="38"/>
        <v>3</v>
      </c>
    </row>
    <row r="46" spans="1:26" ht="14.25" customHeight="1">
      <c r="A46" s="166"/>
      <c r="B46" s="163" t="s">
        <v>56</v>
      </c>
      <c r="C46" s="252" t="str">
        <f>IF(C37="","",IF(C38="","",C37&amp;"-"&amp;C38))</f>
        <v>Nurmiaho Anton-Villgren Jami</v>
      </c>
      <c r="D46" s="253"/>
      <c r="E46" s="176">
        <v>-3</v>
      </c>
      <c r="F46" s="177">
        <v>-7</v>
      </c>
      <c r="G46" s="176">
        <v>8</v>
      </c>
      <c r="H46" s="176">
        <v>9</v>
      </c>
      <c r="I46" s="176">
        <v>-9</v>
      </c>
      <c r="J46" s="169" t="str">
        <f t="shared" si="26"/>
        <v>2-3</v>
      </c>
      <c r="K46" s="164" t="str">
        <f>IF(C46="","",IF(C35="",C36,C35))</f>
        <v>Pitkänen Toni</v>
      </c>
      <c r="L46" s="178"/>
      <c r="N46" s="170">
        <f t="shared" si="27"/>
        <v>3</v>
      </c>
      <c r="O46" s="171">
        <f t="shared" si="28"/>
        <v>11</v>
      </c>
      <c r="P46" s="170">
        <f t="shared" si="29"/>
        <v>7</v>
      </c>
      <c r="Q46" s="171">
        <f t="shared" si="30"/>
        <v>11</v>
      </c>
      <c r="R46" s="170">
        <f t="shared" si="31"/>
        <v>11</v>
      </c>
      <c r="S46" s="171">
        <f t="shared" si="32"/>
        <v>8</v>
      </c>
      <c r="T46" s="170">
        <f t="shared" si="33"/>
        <v>11</v>
      </c>
      <c r="U46" s="171">
        <f t="shared" si="34"/>
        <v>9</v>
      </c>
      <c r="V46" s="170">
        <f t="shared" si="35"/>
        <v>9</v>
      </c>
      <c r="W46" s="171">
        <f t="shared" si="36"/>
        <v>11</v>
      </c>
      <c r="Y46" s="172">
        <f t="shared" si="37"/>
        <v>2</v>
      </c>
      <c r="Z46" s="179">
        <f t="shared" si="38"/>
        <v>3</v>
      </c>
    </row>
    <row r="48" spans="1:13" ht="14.25" customHeight="1" thickBot="1">
      <c r="A48" s="163"/>
      <c r="B48" s="163" t="s">
        <v>0</v>
      </c>
      <c r="C48" s="164" t="str">
        <f>"Pooli "&amp;CHAR(((ROW()+8)/14)+64)</f>
        <v>Pooli D</v>
      </c>
      <c r="D48" s="163" t="s">
        <v>1</v>
      </c>
      <c r="E48" s="163" t="s">
        <v>45</v>
      </c>
      <c r="F48" s="163" t="s">
        <v>46</v>
      </c>
      <c r="G48" s="163" t="s">
        <v>7</v>
      </c>
      <c r="H48" s="163" t="s">
        <v>47</v>
      </c>
      <c r="I48" s="165"/>
      <c r="J48" s="166"/>
      <c r="M48" s="146"/>
    </row>
    <row r="49" spans="1:28" ht="14.25" customHeight="1" thickBot="1">
      <c r="A49" s="164">
        <v>1</v>
      </c>
      <c r="B49" s="167">
        <v>19</v>
      </c>
      <c r="C49" s="168" t="s">
        <v>363</v>
      </c>
      <c r="D49" s="168" t="s">
        <v>8</v>
      </c>
      <c r="E49" s="169" t="str">
        <f>IF(ISBLANK(C49),"",T49&amp;"-"&amp;U49)</f>
        <v>2-1</v>
      </c>
      <c r="F49" s="169" t="str">
        <f>IF(ISBLANK(C49),"",Q49&amp;"-"&amp;R49)</f>
        <v>7-5</v>
      </c>
      <c r="G49" s="169" t="str">
        <f>IF(ISBLANK(C49),"",N49&amp;"-"&amp;O49)</f>
        <v>125-112</v>
      </c>
      <c r="H49" s="164" t="s">
        <v>162</v>
      </c>
      <c r="I49" s="165"/>
      <c r="J49" s="166"/>
      <c r="L49" s="200">
        <v>4</v>
      </c>
      <c r="N49" s="170">
        <f>N55+P55+R55+T55+V55+N57+P57+R57+T57+V57+N59+P59+R59+T59+V59</f>
        <v>125</v>
      </c>
      <c r="O49" s="171">
        <f>O55+Q55+S55+U55+W55+O57+Q57+S57+U57+W57+O59+Q59+S59+U59+W59</f>
        <v>112</v>
      </c>
      <c r="Q49" s="170">
        <f>Y55+Y57+Y59</f>
        <v>7</v>
      </c>
      <c r="R49" s="171">
        <f>Z55+Z57+Z59</f>
        <v>5</v>
      </c>
      <c r="T49" s="170">
        <f>SUM(W49:Y49)</f>
        <v>2</v>
      </c>
      <c r="U49" s="171">
        <f>SUM(Z49:AB49)</f>
        <v>1</v>
      </c>
      <c r="W49" s="172">
        <f>IF(Y55=3,1,"0")</f>
        <v>1</v>
      </c>
      <c r="X49" s="172" t="str">
        <f>IF(Y57=3,1,"0")</f>
        <v>0</v>
      </c>
      <c r="Y49" s="172">
        <f>IF(Y59=3,1,"0")</f>
        <v>1</v>
      </c>
      <c r="Z49" s="172" t="str">
        <f>IF(Z55=3,1,"0")</f>
        <v>0</v>
      </c>
      <c r="AA49" s="172">
        <f>IF(Z57=3,1,"0")</f>
        <v>1</v>
      </c>
      <c r="AB49" s="172" t="str">
        <f>IF(Z59=3,1,"0")</f>
        <v>0</v>
      </c>
    </row>
    <row r="50" spans="1:28" ht="14.25" customHeight="1" thickBot="1">
      <c r="A50" s="164">
        <v>2</v>
      </c>
      <c r="B50" s="167">
        <v>30</v>
      </c>
      <c r="C50" s="168" t="s">
        <v>351</v>
      </c>
      <c r="D50" s="168" t="s">
        <v>84</v>
      </c>
      <c r="E50" s="169" t="str">
        <f>IF(ISBLANK(C50),"",T50&amp;"-"&amp;U50)</f>
        <v>0-3</v>
      </c>
      <c r="F50" s="169" t="str">
        <f>IF(ISBLANK(C50),"",Q50&amp;"-"&amp;R50)</f>
        <v>3-9</v>
      </c>
      <c r="G50" s="169" t="str">
        <f>IF(ISBLANK(C50),"",N50&amp;"-"&amp;O50)</f>
        <v>105-129</v>
      </c>
      <c r="H50" s="164" t="s">
        <v>188</v>
      </c>
      <c r="I50" s="165"/>
      <c r="J50" s="166"/>
      <c r="L50" s="200">
        <v>5</v>
      </c>
      <c r="N50" s="170">
        <f>N56+P56+R56+T56+V56+N58+P58+R58+T58+V58+O59+Q59+S59+U59+W59</f>
        <v>105</v>
      </c>
      <c r="O50" s="171">
        <f>O56+Q56+S56+U56+W56+O58+Q58+S58+U58+W58+N59+P59+R59+T59+V59</f>
        <v>129</v>
      </c>
      <c r="Q50" s="170">
        <f>Y56+Y58+Z59</f>
        <v>3</v>
      </c>
      <c r="R50" s="171">
        <f>Z56+Z58+Y59</f>
        <v>9</v>
      </c>
      <c r="T50" s="170">
        <f>SUM(W50:Y50)</f>
        <v>0</v>
      </c>
      <c r="U50" s="171">
        <f>SUM(Z50:AB50)</f>
        <v>3</v>
      </c>
      <c r="W50" s="172" t="str">
        <f>IF(Y56=3,1,"0")</f>
        <v>0</v>
      </c>
      <c r="X50" s="172" t="str">
        <f>IF(Y58=3,1,"0")</f>
        <v>0</v>
      </c>
      <c r="Y50" s="172" t="str">
        <f>IF(Z59=3,1,"0")</f>
        <v>0</v>
      </c>
      <c r="Z50" s="172">
        <f>IF(Z56=3,1,"0")</f>
        <v>1</v>
      </c>
      <c r="AA50" s="172">
        <f>IF(Z58=3,1,"0")</f>
        <v>1</v>
      </c>
      <c r="AB50" s="172">
        <f>IF(Y59=3,1,"0")</f>
        <v>1</v>
      </c>
    </row>
    <row r="51" spans="1:28" ht="14.25" customHeight="1" thickBot="1">
      <c r="A51" s="164">
        <v>3</v>
      </c>
      <c r="B51" s="167"/>
      <c r="C51" s="168" t="s">
        <v>364</v>
      </c>
      <c r="D51" s="168" t="s">
        <v>9</v>
      </c>
      <c r="E51" s="169" t="str">
        <f>IF(ISBLANK(C51),"",T51&amp;"-"&amp;U51)</f>
        <v>1-2</v>
      </c>
      <c r="F51" s="169" t="str">
        <f>IF(ISBLANK(C51),"",Q51&amp;"-"&amp;R51)</f>
        <v>4-6</v>
      </c>
      <c r="G51" s="169" t="str">
        <f>IF(ISBLANK(C51),"",N51&amp;"-"&amp;O51)</f>
        <v>94-99</v>
      </c>
      <c r="H51" s="164" t="s">
        <v>161</v>
      </c>
      <c r="I51" s="165"/>
      <c r="J51" s="166"/>
      <c r="L51" s="200">
        <v>9</v>
      </c>
      <c r="N51" s="170">
        <f>O55+Q55+S55+U55+W55+O58+Q58+S58+U58+W58+N60+P60+R60+T60+V60</f>
        <v>94</v>
      </c>
      <c r="O51" s="171">
        <f>N55+P55+R55+T55+V55+N58+P58+R58+T58+V58+O60+Q60+S60+U60+W60</f>
        <v>99</v>
      </c>
      <c r="Q51" s="170">
        <f>Z55+Z58+Y60</f>
        <v>4</v>
      </c>
      <c r="R51" s="171">
        <f>Y55+Y58+Z60</f>
        <v>6</v>
      </c>
      <c r="T51" s="170">
        <f>SUM(W51:Y51)</f>
        <v>1</v>
      </c>
      <c r="U51" s="171">
        <f>SUM(Z51:AB51)</f>
        <v>2</v>
      </c>
      <c r="W51" s="172" t="str">
        <f>IF(Z55=3,1,"0")</f>
        <v>0</v>
      </c>
      <c r="X51" s="172">
        <f>IF(Z58=3,1,"0")</f>
        <v>1</v>
      </c>
      <c r="Y51" s="172" t="str">
        <f>IF(Y60=3,1,"0")</f>
        <v>0</v>
      </c>
      <c r="Z51" s="172">
        <f>IF(Y55=3,1,"0")</f>
        <v>1</v>
      </c>
      <c r="AA51" s="172" t="str">
        <f>IF(Y58=3,1,"0")</f>
        <v>0</v>
      </c>
      <c r="AB51" s="172">
        <f>IF(Z60=3,1,"0")</f>
        <v>1</v>
      </c>
    </row>
    <row r="52" spans="1:28" ht="14.25" customHeight="1">
      <c r="A52" s="164">
        <v>4</v>
      </c>
      <c r="B52" s="167"/>
      <c r="C52" s="168" t="s">
        <v>365</v>
      </c>
      <c r="D52" s="168" t="s">
        <v>93</v>
      </c>
      <c r="E52" s="169" t="str">
        <f>IF(ISBLANK(C52),"",T52&amp;"-"&amp;U52)</f>
        <v>3-0</v>
      </c>
      <c r="F52" s="169" t="str">
        <f>IF(ISBLANK(C52),"",Q52&amp;"-"&amp;R52)</f>
        <v>9-3</v>
      </c>
      <c r="G52" s="169" t="str">
        <f>IF(ISBLANK(C52),"",N52&amp;"-"&amp;O52)</f>
        <v>125-109</v>
      </c>
      <c r="H52" s="164" t="s">
        <v>160</v>
      </c>
      <c r="I52" s="166"/>
      <c r="J52" s="166"/>
      <c r="L52" s="200">
        <v>14</v>
      </c>
      <c r="N52" s="170">
        <f>O56+Q56+S56+U56+W56+O57+Q57+S57+U57+W57+O60+Q60+S60+U60+W60</f>
        <v>125</v>
      </c>
      <c r="O52" s="171">
        <f>N56+P56+R56+T56+V56+N57+P57+R57+T57+V57+N60+P60+R60+T60+V60</f>
        <v>109</v>
      </c>
      <c r="Q52" s="170">
        <f>Z56+Z57+Z60</f>
        <v>9</v>
      </c>
      <c r="R52" s="171">
        <f>Y56+Y57+Y60</f>
        <v>3</v>
      </c>
      <c r="T52" s="170">
        <f>SUM(W52:Y52)</f>
        <v>3</v>
      </c>
      <c r="U52" s="171">
        <f>SUM(Z52:AB52)</f>
        <v>0</v>
      </c>
      <c r="W52" s="172">
        <f>IF(Z56=3,1,"0")</f>
        <v>1</v>
      </c>
      <c r="X52" s="172">
        <f>IF(Z57=3,1,"0")</f>
        <v>1</v>
      </c>
      <c r="Y52" s="172">
        <f>IF(Z60=3,1,"0")</f>
        <v>1</v>
      </c>
      <c r="Z52" s="172" t="str">
        <f>IF(Y56=3,1,"0")</f>
        <v>0</v>
      </c>
      <c r="AA52" s="172" t="str">
        <f>IF(Y57=3,1,"0")</f>
        <v>0</v>
      </c>
      <c r="AB52" s="172" t="str">
        <f>IF(Y60=3,1,"0")</f>
        <v>0</v>
      </c>
    </row>
    <row r="53" spans="1:23" ht="15" customHeight="1">
      <c r="A53" s="173"/>
      <c r="B53" s="173"/>
      <c r="C53" s="174"/>
      <c r="D53" s="174"/>
      <c r="E53" s="174"/>
      <c r="F53" s="174"/>
      <c r="G53" s="174"/>
      <c r="H53" s="174"/>
      <c r="I53" s="175"/>
      <c r="J53" s="175"/>
      <c r="U53" s="54"/>
      <c r="V53" s="54"/>
      <c r="W53" s="54"/>
    </row>
    <row r="54" spans="1:16" ht="14.25" customHeight="1" thickBot="1">
      <c r="A54" s="166"/>
      <c r="B54" s="163"/>
      <c r="C54" s="254"/>
      <c r="D54" s="253"/>
      <c r="E54" s="163" t="s">
        <v>48</v>
      </c>
      <c r="F54" s="163" t="s">
        <v>49</v>
      </c>
      <c r="G54" s="163" t="s">
        <v>50</v>
      </c>
      <c r="H54" s="163" t="s">
        <v>51</v>
      </c>
      <c r="I54" s="163" t="s">
        <v>52</v>
      </c>
      <c r="J54" s="163" t="s">
        <v>53</v>
      </c>
      <c r="K54" s="163" t="s">
        <v>54</v>
      </c>
      <c r="L54" s="166"/>
      <c r="N54" s="54" t="s">
        <v>55</v>
      </c>
      <c r="O54" s="54"/>
      <c r="P54" s="54"/>
    </row>
    <row r="55" spans="1:26" ht="14.25" customHeight="1" thickBot="1">
      <c r="A55" s="166"/>
      <c r="B55" s="163" t="s">
        <v>4</v>
      </c>
      <c r="C55" s="252" t="str">
        <f>IF(C49="","",IF(C51="","",C49&amp;"-"&amp;C51))</f>
        <v>Paasioksa Joonas-Juvonen Arttu</v>
      </c>
      <c r="D55" s="253"/>
      <c r="E55" s="176">
        <v>9</v>
      </c>
      <c r="F55" s="177">
        <v>7</v>
      </c>
      <c r="G55" s="176">
        <v>11</v>
      </c>
      <c r="H55" s="176"/>
      <c r="I55" s="176"/>
      <c r="J55" s="169" t="str">
        <f aca="true" t="shared" si="39" ref="J55:J60">IF(Y55="0",IF(Z55="0","",Y55&amp;"-"&amp;Z55),Y55&amp;"-"&amp;Z55)</f>
        <v>3-0</v>
      </c>
      <c r="K55" s="164" t="str">
        <f>IF(C55="","",IF(C52="",C50,C52))</f>
        <v>Seppänen Juho</v>
      </c>
      <c r="L55" s="178"/>
      <c r="N55" s="170">
        <f aca="true" t="shared" si="40" ref="N55:N60">IF(E55="",0,IF(LEFT(E55,1)="-",ABS(E55),(IF(E55&gt;9,E55+2,11))))</f>
        <v>11</v>
      </c>
      <c r="O55" s="171">
        <f aca="true" t="shared" si="41" ref="O55:O60">IF(E55="",0,IF(LEFT(E55,1)="-",(IF(ABS(E55)&gt;9,(ABS(E55)+2),11)),E55))</f>
        <v>9</v>
      </c>
      <c r="P55" s="170">
        <f aca="true" t="shared" si="42" ref="P55:P60">IF(F55="",0,IF(LEFT(F55,1)="-",ABS(F55),(IF(F55&gt;9,F55+2,11))))</f>
        <v>11</v>
      </c>
      <c r="Q55" s="171">
        <f aca="true" t="shared" si="43" ref="Q55:Q60">IF(F55="",0,IF(LEFT(F55,1)="-",(IF(ABS(F55)&gt;9,(ABS(F55)+2),11)),F55))</f>
        <v>7</v>
      </c>
      <c r="R55" s="170">
        <f aca="true" t="shared" si="44" ref="R55:R60">IF(G55="",0,IF(LEFT(G55,1)="-",ABS(G55),(IF(G55&gt;9,G55+2,11))))</f>
        <v>13</v>
      </c>
      <c r="S55" s="171">
        <f aca="true" t="shared" si="45" ref="S55:S60">IF(G55="",0,IF(LEFT(G55,1)="-",(IF(ABS(G55)&gt;9,(ABS(G55)+2),11)),G55))</f>
        <v>11</v>
      </c>
      <c r="T55" s="170">
        <f aca="true" t="shared" si="46" ref="T55:T60">IF(H55="",0,IF(LEFT(H55,1)="-",ABS(H55),(IF(H55&gt;9,H55+2,11))))</f>
        <v>0</v>
      </c>
      <c r="U55" s="171">
        <f aca="true" t="shared" si="47" ref="U55:U60">IF(H55="",0,IF(LEFT(H55,1)="-",(IF(ABS(H55)&gt;9,(ABS(H55)+2),11)),H55))</f>
        <v>0</v>
      </c>
      <c r="V55" s="170">
        <f aca="true" t="shared" si="48" ref="V55:V60">IF(I55="",0,IF(LEFT(I55,1)="-",ABS(I55),(IF(I55&gt;9,I55+2,11))))</f>
        <v>0</v>
      </c>
      <c r="W55" s="171">
        <f aca="true" t="shared" si="49" ref="W55:W60">IF(I55="",0,IF(LEFT(I55,1)="-",(IF(ABS(I55)&gt;9,(ABS(I55)+2),11)),I55))</f>
        <v>0</v>
      </c>
      <c r="Y55" s="172">
        <f aca="true" t="shared" si="50" ref="Y55:Y60">IF(ISBLANK(E55),"0",COUNTIF(E55:I55,"&gt;=0"))</f>
        <v>3</v>
      </c>
      <c r="Z55" s="179">
        <f aca="true" t="shared" si="51" ref="Z55:Z60">IF(ISBLANK(E55),"0",(IF(LEFT(E55,1)="-",1,0)+IF(LEFT(F55,1)="-",1,0)+IF(LEFT(G55,1)="-",1,0)+IF(LEFT(H55,1)="-",1,0)+IF(LEFT(I55,1)="-",1,0)))</f>
        <v>0</v>
      </c>
    </row>
    <row r="56" spans="1:26" ht="14.25" customHeight="1" thickBot="1">
      <c r="A56" s="166"/>
      <c r="B56" s="163" t="s">
        <v>12</v>
      </c>
      <c r="C56" s="252" t="str">
        <f>IF(C50="","",IF(C52="","",C50&amp;"-"&amp;C52))</f>
        <v>Keinonen Asko-Seppänen Juho</v>
      </c>
      <c r="D56" s="253"/>
      <c r="E56" s="176">
        <v>7</v>
      </c>
      <c r="F56" s="177">
        <v>-12</v>
      </c>
      <c r="G56" s="176">
        <v>-9</v>
      </c>
      <c r="H56" s="176">
        <v>-6</v>
      </c>
      <c r="I56" s="176"/>
      <c r="J56" s="169" t="str">
        <f t="shared" si="39"/>
        <v>1-3</v>
      </c>
      <c r="K56" s="164" t="str">
        <f>IF(C56="","",IF(C51="",C49,C51))</f>
        <v>Juvonen Arttu</v>
      </c>
      <c r="L56" s="178"/>
      <c r="N56" s="170">
        <f t="shared" si="40"/>
        <v>11</v>
      </c>
      <c r="O56" s="171">
        <f t="shared" si="41"/>
        <v>7</v>
      </c>
      <c r="P56" s="170">
        <f t="shared" si="42"/>
        <v>12</v>
      </c>
      <c r="Q56" s="171">
        <f t="shared" si="43"/>
        <v>14</v>
      </c>
      <c r="R56" s="170">
        <f t="shared" si="44"/>
        <v>9</v>
      </c>
      <c r="S56" s="171">
        <f t="shared" si="45"/>
        <v>11</v>
      </c>
      <c r="T56" s="170">
        <f t="shared" si="46"/>
        <v>6</v>
      </c>
      <c r="U56" s="171">
        <f t="shared" si="47"/>
        <v>11</v>
      </c>
      <c r="V56" s="170">
        <f t="shared" si="48"/>
        <v>0</v>
      </c>
      <c r="W56" s="171">
        <f t="shared" si="49"/>
        <v>0</v>
      </c>
      <c r="Y56" s="172">
        <f t="shared" si="50"/>
        <v>1</v>
      </c>
      <c r="Z56" s="179">
        <f t="shared" si="51"/>
        <v>3</v>
      </c>
    </row>
    <row r="57" spans="1:26" ht="14.25" customHeight="1" thickBot="1">
      <c r="A57" s="166"/>
      <c r="B57" s="163" t="s">
        <v>11</v>
      </c>
      <c r="C57" s="252" t="str">
        <f>IF(C49="","",IF(C52="","",C49&amp;"-"&amp;C52))</f>
        <v>Paasioksa Joonas-Seppänen Juho</v>
      </c>
      <c r="D57" s="253"/>
      <c r="E57" s="176">
        <v>6</v>
      </c>
      <c r="F57" s="177">
        <v>-8</v>
      </c>
      <c r="G57" s="176">
        <v>-8</v>
      </c>
      <c r="H57" s="176">
        <v>-10</v>
      </c>
      <c r="I57" s="180"/>
      <c r="J57" s="169" t="str">
        <f t="shared" si="39"/>
        <v>1-3</v>
      </c>
      <c r="K57" s="164" t="str">
        <f>IF(C57="","",IF(C50="",C51,C50))</f>
        <v>Keinonen Asko</v>
      </c>
      <c r="L57" s="178"/>
      <c r="N57" s="170">
        <f t="shared" si="40"/>
        <v>11</v>
      </c>
      <c r="O57" s="171">
        <f t="shared" si="41"/>
        <v>6</v>
      </c>
      <c r="P57" s="170">
        <f t="shared" si="42"/>
        <v>8</v>
      </c>
      <c r="Q57" s="171">
        <f t="shared" si="43"/>
        <v>11</v>
      </c>
      <c r="R57" s="170">
        <f t="shared" si="44"/>
        <v>8</v>
      </c>
      <c r="S57" s="171">
        <f t="shared" si="45"/>
        <v>11</v>
      </c>
      <c r="T57" s="170">
        <f t="shared" si="46"/>
        <v>10</v>
      </c>
      <c r="U57" s="171">
        <f t="shared" si="47"/>
        <v>12</v>
      </c>
      <c r="V57" s="170">
        <f t="shared" si="48"/>
        <v>0</v>
      </c>
      <c r="W57" s="171">
        <f t="shared" si="49"/>
        <v>0</v>
      </c>
      <c r="Y57" s="172">
        <f t="shared" si="50"/>
        <v>1</v>
      </c>
      <c r="Z57" s="179">
        <f t="shared" si="51"/>
        <v>3</v>
      </c>
    </row>
    <row r="58" spans="1:26" ht="14.25" customHeight="1" thickBot="1">
      <c r="A58" s="166"/>
      <c r="B58" s="163" t="s">
        <v>5</v>
      </c>
      <c r="C58" s="252" t="str">
        <f>IF(C50="","",IF(C51="","",C50&amp;"-"&amp;C51))</f>
        <v>Keinonen Asko-Juvonen Arttu</v>
      </c>
      <c r="D58" s="253"/>
      <c r="E58" s="176">
        <v>-8</v>
      </c>
      <c r="F58" s="177">
        <v>-7</v>
      </c>
      <c r="G58" s="176">
        <v>-7</v>
      </c>
      <c r="H58" s="176"/>
      <c r="I58" s="180"/>
      <c r="J58" s="169" t="str">
        <f t="shared" si="39"/>
        <v>0-3</v>
      </c>
      <c r="K58" s="164" t="str">
        <f>IF(C58="","",IF(C52="",C49,C52))</f>
        <v>Seppänen Juho</v>
      </c>
      <c r="L58" s="178"/>
      <c r="N58" s="170">
        <f t="shared" si="40"/>
        <v>8</v>
      </c>
      <c r="O58" s="171">
        <f t="shared" si="41"/>
        <v>11</v>
      </c>
      <c r="P58" s="170">
        <f t="shared" si="42"/>
        <v>7</v>
      </c>
      <c r="Q58" s="171">
        <f t="shared" si="43"/>
        <v>11</v>
      </c>
      <c r="R58" s="170">
        <f t="shared" si="44"/>
        <v>7</v>
      </c>
      <c r="S58" s="171">
        <f t="shared" si="45"/>
        <v>11</v>
      </c>
      <c r="T58" s="170">
        <f t="shared" si="46"/>
        <v>0</v>
      </c>
      <c r="U58" s="171">
        <f t="shared" si="47"/>
        <v>0</v>
      </c>
      <c r="V58" s="170">
        <f t="shared" si="48"/>
        <v>0</v>
      </c>
      <c r="W58" s="171">
        <f t="shared" si="49"/>
        <v>0</v>
      </c>
      <c r="Y58" s="172">
        <f t="shared" si="50"/>
        <v>0</v>
      </c>
      <c r="Z58" s="179">
        <f t="shared" si="51"/>
        <v>3</v>
      </c>
    </row>
    <row r="59" spans="1:26" ht="14.25" customHeight="1" thickBot="1">
      <c r="A59" s="166"/>
      <c r="B59" s="163" t="s">
        <v>6</v>
      </c>
      <c r="C59" s="252" t="str">
        <f>IF(C49="","",IF(C50="","",C49&amp;"-"&amp;C50))</f>
        <v>Paasioksa Joonas-Keinonen Asko</v>
      </c>
      <c r="D59" s="253"/>
      <c r="E59" s="176">
        <v>7</v>
      </c>
      <c r="F59" s="177">
        <v>5</v>
      </c>
      <c r="G59" s="176">
        <v>-12</v>
      </c>
      <c r="H59" s="176">
        <v>-8</v>
      </c>
      <c r="I59" s="180">
        <v>8</v>
      </c>
      <c r="J59" s="169" t="str">
        <f t="shared" si="39"/>
        <v>3-2</v>
      </c>
      <c r="K59" s="164" t="str">
        <f>IF(C59="","",IF(C51="",C52,C51))</f>
        <v>Juvonen Arttu</v>
      </c>
      <c r="L59" s="178"/>
      <c r="N59" s="170">
        <f t="shared" si="40"/>
        <v>11</v>
      </c>
      <c r="O59" s="171">
        <f t="shared" si="41"/>
        <v>7</v>
      </c>
      <c r="P59" s="170">
        <f t="shared" si="42"/>
        <v>11</v>
      </c>
      <c r="Q59" s="171">
        <f t="shared" si="43"/>
        <v>5</v>
      </c>
      <c r="R59" s="170">
        <f t="shared" si="44"/>
        <v>12</v>
      </c>
      <c r="S59" s="171">
        <f t="shared" si="45"/>
        <v>14</v>
      </c>
      <c r="T59" s="170">
        <f t="shared" si="46"/>
        <v>8</v>
      </c>
      <c r="U59" s="171">
        <f t="shared" si="47"/>
        <v>11</v>
      </c>
      <c r="V59" s="170">
        <f t="shared" si="48"/>
        <v>11</v>
      </c>
      <c r="W59" s="171">
        <f t="shared" si="49"/>
        <v>8</v>
      </c>
      <c r="Y59" s="172">
        <f t="shared" si="50"/>
        <v>3</v>
      </c>
      <c r="Z59" s="179">
        <f t="shared" si="51"/>
        <v>2</v>
      </c>
    </row>
    <row r="60" spans="1:26" ht="14.25" customHeight="1">
      <c r="A60" s="166"/>
      <c r="B60" s="163" t="s">
        <v>56</v>
      </c>
      <c r="C60" s="252" t="str">
        <f>IF(C51="","",IF(C52="","",C51&amp;"-"&amp;C52))</f>
        <v>Juvonen Arttu-Seppänen Juho</v>
      </c>
      <c r="D60" s="253"/>
      <c r="E60" s="176">
        <v>-6</v>
      </c>
      <c r="F60" s="177">
        <v>-7</v>
      </c>
      <c r="G60" s="176">
        <v>8</v>
      </c>
      <c r="H60" s="176">
        <v>-10</v>
      </c>
      <c r="I60" s="176"/>
      <c r="J60" s="169" t="str">
        <f t="shared" si="39"/>
        <v>1-3</v>
      </c>
      <c r="K60" s="164" t="str">
        <f>IF(C60="","",IF(C49="",C50,C49))</f>
        <v>Paasioksa Joonas</v>
      </c>
      <c r="L60" s="178"/>
      <c r="N60" s="170">
        <f t="shared" si="40"/>
        <v>6</v>
      </c>
      <c r="O60" s="171">
        <f t="shared" si="41"/>
        <v>11</v>
      </c>
      <c r="P60" s="170">
        <f t="shared" si="42"/>
        <v>7</v>
      </c>
      <c r="Q60" s="171">
        <f t="shared" si="43"/>
        <v>11</v>
      </c>
      <c r="R60" s="170">
        <f t="shared" si="44"/>
        <v>11</v>
      </c>
      <c r="S60" s="171">
        <f t="shared" si="45"/>
        <v>8</v>
      </c>
      <c r="T60" s="170">
        <f t="shared" si="46"/>
        <v>10</v>
      </c>
      <c r="U60" s="171">
        <f t="shared" si="47"/>
        <v>12</v>
      </c>
      <c r="V60" s="170">
        <f t="shared" si="48"/>
        <v>0</v>
      </c>
      <c r="W60" s="171">
        <f t="shared" si="49"/>
        <v>0</v>
      </c>
      <c r="Y60" s="172">
        <f t="shared" si="50"/>
        <v>1</v>
      </c>
      <c r="Z60" s="179">
        <f t="shared" si="51"/>
        <v>3</v>
      </c>
    </row>
  </sheetData>
  <sheetProtection/>
  <mergeCells count="28">
    <mergeCell ref="C18:D18"/>
    <mergeCell ref="C12:D12"/>
    <mergeCell ref="C13:D13"/>
    <mergeCell ref="C14:D14"/>
    <mergeCell ref="C15:D15"/>
    <mergeCell ref="C16:D16"/>
    <mergeCell ref="C17:D17"/>
    <mergeCell ref="C26:D26"/>
    <mergeCell ref="C27:D27"/>
    <mergeCell ref="C28:D28"/>
    <mergeCell ref="C29:D29"/>
    <mergeCell ref="C30:D30"/>
    <mergeCell ref="C31:D31"/>
    <mergeCell ref="C32:D32"/>
    <mergeCell ref="C40:D40"/>
    <mergeCell ref="C41:D41"/>
    <mergeCell ref="C42:D42"/>
    <mergeCell ref="C43:D43"/>
    <mergeCell ref="C44:D44"/>
    <mergeCell ref="C58:D58"/>
    <mergeCell ref="C59:D59"/>
    <mergeCell ref="C60:D60"/>
    <mergeCell ref="C45:D45"/>
    <mergeCell ref="C46:D46"/>
    <mergeCell ref="C54:D54"/>
    <mergeCell ref="C55:D55"/>
    <mergeCell ref="C56:D56"/>
    <mergeCell ref="C57:D57"/>
  </mergeCells>
  <printOptions/>
  <pageMargins left="0.17" right="0.17" top="1" bottom="1" header="0.5" footer="0.5"/>
  <pageSetup fitToHeight="1" fitToWidth="1" horizontalDpi="600" verticalDpi="600" orientation="portrait" paperSize="9" scale="90" r:id="rId1"/>
  <rowBreaks count="1" manualBreakCount="1">
    <brk id="38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7" sqref="C7:C13"/>
    </sheetView>
  </sheetViews>
  <sheetFormatPr defaultColWidth="9.140625" defaultRowHeight="12.75"/>
  <cols>
    <col min="3" max="3" width="26.28125" style="0" customWidth="1"/>
    <col min="4" max="4" width="13.8515625" style="0" customWidth="1"/>
    <col min="5" max="5" width="15.28125" style="0" customWidth="1"/>
    <col min="6" max="6" width="14.8515625" style="0" customWidth="1"/>
    <col min="7" max="7" width="14.281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155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44</v>
      </c>
      <c r="C4" s="158"/>
      <c r="D4" s="158"/>
      <c r="E4" s="159"/>
      <c r="F4" s="151"/>
      <c r="G4" s="152"/>
      <c r="H4" s="152"/>
      <c r="I4" s="153"/>
    </row>
    <row r="5" spans="3:4" s="1" customFormat="1" ht="18" customHeight="1">
      <c r="C5" s="7"/>
      <c r="D5" s="7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5" s="1" customFormat="1" ht="18" customHeight="1">
      <c r="A7" s="185">
        <v>1</v>
      </c>
      <c r="B7" s="186">
        <v>5</v>
      </c>
      <c r="C7" s="186" t="s">
        <v>361</v>
      </c>
      <c r="D7" s="186" t="s">
        <v>70</v>
      </c>
      <c r="E7" s="2" t="s">
        <v>91</v>
      </c>
    </row>
    <row r="8" spans="1:6" s="1" customFormat="1" ht="18" customHeight="1">
      <c r="A8" s="185">
        <v>2</v>
      </c>
      <c r="B8" s="186" t="s">
        <v>23</v>
      </c>
      <c r="C8" s="186" t="s">
        <v>363</v>
      </c>
      <c r="D8" s="186" t="s">
        <v>8</v>
      </c>
      <c r="E8" s="3" t="s">
        <v>199</v>
      </c>
      <c r="F8" s="2" t="s">
        <v>91</v>
      </c>
    </row>
    <row r="9" spans="1:6" s="1" customFormat="1" ht="18" customHeight="1">
      <c r="A9" s="190">
        <v>3</v>
      </c>
      <c r="B9" s="184" t="s">
        <v>3</v>
      </c>
      <c r="C9" s="184" t="s">
        <v>354</v>
      </c>
      <c r="D9" s="184" t="s">
        <v>9</v>
      </c>
      <c r="E9" s="4" t="s">
        <v>83</v>
      </c>
      <c r="F9" s="5" t="s">
        <v>219</v>
      </c>
    </row>
    <row r="10" spans="1:7" s="1" customFormat="1" ht="18" customHeight="1">
      <c r="A10" s="190">
        <v>4</v>
      </c>
      <c r="B10" s="184" t="s">
        <v>200</v>
      </c>
      <c r="C10" s="184" t="s">
        <v>353</v>
      </c>
      <c r="D10" s="184" t="s">
        <v>84</v>
      </c>
      <c r="E10" s="1" t="s">
        <v>210</v>
      </c>
      <c r="F10" s="5"/>
      <c r="G10" s="2" t="s">
        <v>91</v>
      </c>
    </row>
    <row r="11" spans="1:8" s="1" customFormat="1" ht="18" customHeight="1">
      <c r="A11" s="185">
        <v>5</v>
      </c>
      <c r="B11" s="186" t="s">
        <v>3</v>
      </c>
      <c r="C11" s="186" t="s">
        <v>365</v>
      </c>
      <c r="D11" s="186" t="s">
        <v>93</v>
      </c>
      <c r="E11" s="2" t="s">
        <v>90</v>
      </c>
      <c r="F11" s="5"/>
      <c r="G11" s="11" t="s">
        <v>246</v>
      </c>
      <c r="H11" s="11"/>
    </row>
    <row r="12" spans="1:8" s="1" customFormat="1" ht="18" customHeight="1">
      <c r="A12" s="185">
        <v>6</v>
      </c>
      <c r="B12" s="186" t="s">
        <v>3</v>
      </c>
      <c r="C12" s="186" t="s">
        <v>359</v>
      </c>
      <c r="D12" s="186" t="s">
        <v>84</v>
      </c>
      <c r="E12" s="3" t="s">
        <v>203</v>
      </c>
      <c r="F12" s="6" t="s">
        <v>82</v>
      </c>
      <c r="G12" s="11"/>
      <c r="H12" s="11"/>
    </row>
    <row r="13" spans="1:8" s="1" customFormat="1" ht="18" customHeight="1">
      <c r="A13" s="190">
        <v>7</v>
      </c>
      <c r="B13" s="184" t="s">
        <v>24</v>
      </c>
      <c r="C13" s="184" t="s">
        <v>357</v>
      </c>
      <c r="D13" s="184" t="s">
        <v>9</v>
      </c>
      <c r="E13" s="4" t="s">
        <v>82</v>
      </c>
      <c r="F13" s="1" t="s">
        <v>218</v>
      </c>
      <c r="G13" s="11"/>
      <c r="H13" s="11"/>
    </row>
    <row r="14" spans="1:8" s="1" customFormat="1" ht="18" customHeight="1">
      <c r="A14" s="190">
        <v>8</v>
      </c>
      <c r="B14" s="184" t="s">
        <v>201</v>
      </c>
      <c r="C14" s="184" t="s">
        <v>350</v>
      </c>
      <c r="D14" s="184" t="s">
        <v>26</v>
      </c>
      <c r="E14" s="1" t="s">
        <v>206</v>
      </c>
      <c r="G14" s="11"/>
      <c r="H14" s="11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140625" style="145" customWidth="1"/>
    <col min="2" max="2" width="5.28125" style="145" customWidth="1"/>
    <col min="3" max="3" width="21.421875" style="145" customWidth="1"/>
    <col min="4" max="4" width="16.28125" style="145" customWidth="1"/>
    <col min="5" max="5" width="7.140625" style="145" customWidth="1"/>
    <col min="6" max="6" width="7.00390625" style="145" customWidth="1"/>
    <col min="7" max="7" width="7.7109375" style="145" customWidth="1"/>
    <col min="8" max="8" width="7.00390625" style="145" customWidth="1"/>
    <col min="9" max="9" width="9.140625" style="145" customWidth="1"/>
    <col min="10" max="10" width="8.28125" style="145" customWidth="1"/>
    <col min="11" max="11" width="19.8515625" style="145" bestFit="1" customWidth="1"/>
    <col min="12" max="12" width="4.140625" style="145" customWidth="1"/>
    <col min="13" max="13" width="3.00390625" style="0" bestFit="1" customWidth="1"/>
    <col min="14" max="23" width="4.421875" style="145" customWidth="1"/>
    <col min="24" max="24" width="3.28125" style="145" customWidth="1"/>
    <col min="25" max="25" width="3.8515625" style="145" customWidth="1"/>
    <col min="26" max="27" width="4.57421875" style="145" customWidth="1"/>
    <col min="28" max="28" width="3.8515625" style="145" customWidth="1"/>
    <col min="29" max="16384" width="9.140625" style="145" customWidth="1"/>
  </cols>
  <sheetData>
    <row r="1" ht="13.5" thickBot="1">
      <c r="M1" s="145"/>
    </row>
    <row r="2" spans="1:13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  <c r="M2" s="146"/>
    </row>
    <row r="3" spans="1:13" ht="15" customHeight="1">
      <c r="A3" s="147"/>
      <c r="B3" s="154" t="s">
        <v>31</v>
      </c>
      <c r="C3" s="155"/>
      <c r="D3" s="155"/>
      <c r="E3" s="156"/>
      <c r="F3" s="151"/>
      <c r="G3" s="152"/>
      <c r="H3" s="152"/>
      <c r="I3" s="153"/>
      <c r="M3" s="146"/>
    </row>
    <row r="4" spans="1:15" ht="15" customHeight="1" thickBot="1">
      <c r="A4" s="147"/>
      <c r="B4" s="157" t="s">
        <v>140</v>
      </c>
      <c r="C4" s="158"/>
      <c r="D4" s="158"/>
      <c r="E4" s="159"/>
      <c r="F4" s="151"/>
      <c r="G4" s="152"/>
      <c r="H4" s="152"/>
      <c r="I4" s="153"/>
      <c r="M4" s="146"/>
      <c r="N4" s="146"/>
      <c r="O4" s="146"/>
    </row>
    <row r="5" spans="1:13" ht="15" customHeight="1">
      <c r="A5" s="160"/>
      <c r="B5" s="161"/>
      <c r="C5" s="161"/>
      <c r="D5" s="161"/>
      <c r="E5" s="161"/>
      <c r="F5" s="160"/>
      <c r="G5" s="160"/>
      <c r="H5" s="160"/>
      <c r="I5" s="162"/>
      <c r="J5" s="162"/>
      <c r="M5" s="146"/>
    </row>
    <row r="6" spans="1:13" ht="14.25" customHeight="1" thickBot="1">
      <c r="A6" s="163"/>
      <c r="B6" s="163" t="s">
        <v>0</v>
      </c>
      <c r="C6" s="164" t="str">
        <f>"Pooli "&amp;CHAR(((ROW()+8)/14)+64)</f>
        <v>Pooli A</v>
      </c>
      <c r="D6" s="163" t="s">
        <v>1</v>
      </c>
      <c r="E6" s="163" t="s">
        <v>45</v>
      </c>
      <c r="F6" s="163" t="s">
        <v>46</v>
      </c>
      <c r="G6" s="163" t="s">
        <v>7</v>
      </c>
      <c r="H6" s="163" t="s">
        <v>47</v>
      </c>
      <c r="I6" s="165"/>
      <c r="J6" s="166"/>
      <c r="M6" s="146"/>
    </row>
    <row r="7" spans="1:28" ht="14.25" customHeight="1" thickBot="1">
      <c r="A7" s="164">
        <v>1</v>
      </c>
      <c r="B7" s="167">
        <v>10</v>
      </c>
      <c r="C7" s="168" t="s">
        <v>361</v>
      </c>
      <c r="D7" s="168" t="s">
        <v>70</v>
      </c>
      <c r="E7" s="169" t="str">
        <f>IF(ISBLANK(C7),"",T7&amp;"-"&amp;U7)</f>
        <v>2-0</v>
      </c>
      <c r="F7" s="169" t="str">
        <f>IF(ISBLANK(C7),"",Q7&amp;"-"&amp;R7)</f>
        <v>6-0</v>
      </c>
      <c r="G7" s="169" t="str">
        <f>IF(ISBLANK(C7),"",N7&amp;"-"&amp;O7)</f>
        <v>66-30</v>
      </c>
      <c r="H7" s="164" t="s">
        <v>160</v>
      </c>
      <c r="I7" s="165"/>
      <c r="J7" s="166"/>
      <c r="L7" s="200">
        <v>1</v>
      </c>
      <c r="N7" s="170">
        <f>N13+P13+R13+T13+V13+N15+P15+R15+T15+V15+N17+P17+R17+T17+V17</f>
        <v>66</v>
      </c>
      <c r="O7" s="171">
        <f>O13+Q13+S13+U13+W13+O15+Q15+S15+U15+W15+O17+Q17+S17+U17+W17</f>
        <v>30</v>
      </c>
      <c r="Q7" s="170">
        <f>Y13+Y15+Y17</f>
        <v>6</v>
      </c>
      <c r="R7" s="171">
        <f>Z13+Z15+Z17</f>
        <v>0</v>
      </c>
      <c r="T7" s="170">
        <f>SUM(W7:Y7)</f>
        <v>2</v>
      </c>
      <c r="U7" s="171">
        <f>SUM(Z7:AB7)</f>
        <v>0</v>
      </c>
      <c r="W7" s="172">
        <f>IF(Y13=3,1,"0")</f>
        <v>1</v>
      </c>
      <c r="X7" s="172" t="str">
        <f>IF(Y15=3,1,"0")</f>
        <v>0</v>
      </c>
      <c r="Y7" s="172">
        <f>IF(Y17=3,1,"0")</f>
        <v>1</v>
      </c>
      <c r="Z7" s="172" t="str">
        <f>IF(Z13=3,1,"0")</f>
        <v>0</v>
      </c>
      <c r="AA7" s="172" t="str">
        <f>IF(Z15=3,1,"0")</f>
        <v>0</v>
      </c>
      <c r="AB7" s="172" t="str">
        <f>IF(Z17=3,1,"0")</f>
        <v>0</v>
      </c>
    </row>
    <row r="8" spans="1:28" ht="14.25" customHeight="1" thickBot="1">
      <c r="A8" s="164">
        <v>2</v>
      </c>
      <c r="B8" s="167"/>
      <c r="C8" s="168" t="s">
        <v>363</v>
      </c>
      <c r="D8" s="168" t="s">
        <v>8</v>
      </c>
      <c r="E8" s="169" t="str">
        <f>IF(ISBLANK(C8),"",T8&amp;"-"&amp;U8)</f>
        <v>0-2</v>
      </c>
      <c r="F8" s="169" t="str">
        <f>IF(ISBLANK(C8),"",Q8&amp;"-"&amp;R8)</f>
        <v>2-6</v>
      </c>
      <c r="G8" s="169" t="str">
        <f>IF(ISBLANK(C8),"",N8&amp;"-"&amp;O8)</f>
        <v>58-81</v>
      </c>
      <c r="H8" s="164" t="s">
        <v>161</v>
      </c>
      <c r="I8" s="165"/>
      <c r="J8" s="166"/>
      <c r="L8" s="200">
        <v>6</v>
      </c>
      <c r="N8" s="170">
        <f>N14+P14+R14+T14+V14+N16+P16+R16+T16+V16+O17+Q17+S17+U17+W17</f>
        <v>58</v>
      </c>
      <c r="O8" s="171">
        <f>O14+Q14+S14+U14+W14+O16+Q16+S16+U16+W16+N17+P17+R17+T17+V17</f>
        <v>81</v>
      </c>
      <c r="Q8" s="170">
        <f>Y14+Y16+Z17</f>
        <v>2</v>
      </c>
      <c r="R8" s="171">
        <f>Z14+Z16+Y17</f>
        <v>6</v>
      </c>
      <c r="T8" s="170">
        <f>SUM(W8:Y8)</f>
        <v>0</v>
      </c>
      <c r="U8" s="171">
        <f>SUM(Z8:AB8)</f>
        <v>2</v>
      </c>
      <c r="W8" s="172" t="str">
        <f>IF(Y14=3,1,"0")</f>
        <v>0</v>
      </c>
      <c r="X8" s="172" t="str">
        <f>IF(Y16=3,1,"0")</f>
        <v>0</v>
      </c>
      <c r="Y8" s="172" t="str">
        <f>IF(Z17=3,1,"0")</f>
        <v>0</v>
      </c>
      <c r="Z8" s="172" t="str">
        <f>IF(Z14=3,1,"0")</f>
        <v>0</v>
      </c>
      <c r="AA8" s="172">
        <f>IF(Z16=3,1,"0")</f>
        <v>1</v>
      </c>
      <c r="AB8" s="172">
        <f>IF(Y17=3,1,"0")</f>
        <v>1</v>
      </c>
    </row>
    <row r="9" spans="1:28" ht="14.25" customHeight="1" thickBot="1">
      <c r="A9" s="164">
        <v>3</v>
      </c>
      <c r="B9" s="167"/>
      <c r="C9" s="168" t="s">
        <v>362</v>
      </c>
      <c r="D9" s="168" t="s">
        <v>9</v>
      </c>
      <c r="E9" s="169" t="str">
        <f>IF(ISBLANK(C9),"",T9&amp;"-"&amp;U9)</f>
        <v>1-1</v>
      </c>
      <c r="F9" s="169" t="str">
        <f>IF(ISBLANK(C9),"",Q9&amp;"-"&amp;R9)</f>
        <v>3-5</v>
      </c>
      <c r="G9" s="169" t="str">
        <f>IF(ISBLANK(C9),"",N9&amp;"-"&amp;O9)</f>
        <v>65-78</v>
      </c>
      <c r="H9" s="164" t="s">
        <v>162</v>
      </c>
      <c r="I9" s="165"/>
      <c r="J9" s="166"/>
      <c r="L9" s="200">
        <v>10</v>
      </c>
      <c r="N9" s="170">
        <f>O13+Q13+S13+U13+W13+O16+Q16+S16+U16+W16+N18+P18+R18+T18+V18</f>
        <v>65</v>
      </c>
      <c r="O9" s="171">
        <f>N13+P13+R13+T13+V13+N16+P16+R16+T16+V16+O18+Q18+S18+U18+W18</f>
        <v>78</v>
      </c>
      <c r="Q9" s="170">
        <f>Z13+Z16+Y18</f>
        <v>3</v>
      </c>
      <c r="R9" s="171">
        <f>Y13+Y16+Z18</f>
        <v>5</v>
      </c>
      <c r="T9" s="170">
        <f>SUM(W9:Y9)</f>
        <v>1</v>
      </c>
      <c r="U9" s="171">
        <f>SUM(Z9:AB9)</f>
        <v>1</v>
      </c>
      <c r="W9" s="172" t="str">
        <f>IF(Z13=3,1,"0")</f>
        <v>0</v>
      </c>
      <c r="X9" s="172">
        <f>IF(Z16=3,1,"0")</f>
        <v>1</v>
      </c>
      <c r="Y9" s="172" t="str">
        <f>IF(Y18=3,1,"0")</f>
        <v>0</v>
      </c>
      <c r="Z9" s="172">
        <f>IF(Y13=3,1,"0")</f>
        <v>1</v>
      </c>
      <c r="AA9" s="172" t="str">
        <f>IF(Y16=3,1,"0")</f>
        <v>0</v>
      </c>
      <c r="AB9" s="172" t="str">
        <f>IF(Z18=3,1,"0")</f>
        <v>0</v>
      </c>
    </row>
    <row r="10" spans="1:28" ht="14.25" customHeight="1">
      <c r="A10" s="164">
        <v>4</v>
      </c>
      <c r="B10" s="167"/>
      <c r="C10" s="168"/>
      <c r="D10" s="168"/>
      <c r="E10" s="169">
        <f>IF(ISBLANK(C10),"",T10&amp;"-"&amp;U10)</f>
      </c>
      <c r="F10" s="169">
        <f>IF(ISBLANK(C10),"",Q10&amp;"-"&amp;R10)</f>
      </c>
      <c r="G10" s="169">
        <f>IF(ISBLANK(C10),"",N10&amp;"-"&amp;O10)</f>
      </c>
      <c r="H10" s="164"/>
      <c r="I10" s="166"/>
      <c r="J10" s="166"/>
      <c r="L10" s="200"/>
      <c r="N10" s="170">
        <f>O14+Q14+S14+U14+W14+O15+Q15+S15+U15+W15+O18+Q18+S18+U18+W18</f>
        <v>0</v>
      </c>
      <c r="O10" s="171">
        <f>N14+P14+R14+T14+V14+N15+P15+R15+T15+V15+N18+P18+R18+T18+V18</f>
        <v>0</v>
      </c>
      <c r="Q10" s="170">
        <f>Z14+Z15+Z18</f>
        <v>0</v>
      </c>
      <c r="R10" s="171">
        <f>Y14+Y15+Y18</f>
        <v>0</v>
      </c>
      <c r="T10" s="170">
        <f>SUM(W10:Y10)</f>
        <v>0</v>
      </c>
      <c r="U10" s="171">
        <f>SUM(Z10:AB10)</f>
        <v>0</v>
      </c>
      <c r="W10" s="172" t="str">
        <f>IF(Z14=3,1,"0")</f>
        <v>0</v>
      </c>
      <c r="X10" s="172" t="str">
        <f>IF(Z15=3,1,"0")</f>
        <v>0</v>
      </c>
      <c r="Y10" s="172" t="str">
        <f>IF(Z18=3,1,"0")</f>
        <v>0</v>
      </c>
      <c r="Z10" s="172" t="str">
        <f>IF(Y14=3,1,"0")</f>
        <v>0</v>
      </c>
      <c r="AA10" s="172" t="str">
        <f>IF(Y15=3,1,"0")</f>
        <v>0</v>
      </c>
      <c r="AB10" s="172" t="str">
        <f>IF(Y18=3,1,"0")</f>
        <v>0</v>
      </c>
    </row>
    <row r="11" spans="1:23" ht="15" customHeight="1">
      <c r="A11" s="173"/>
      <c r="B11" s="173"/>
      <c r="C11" s="174"/>
      <c r="D11" s="174"/>
      <c r="E11" s="174"/>
      <c r="F11" s="174"/>
      <c r="G11" s="174"/>
      <c r="H11" s="174"/>
      <c r="I11" s="175"/>
      <c r="J11" s="175"/>
      <c r="U11" s="54"/>
      <c r="V11" s="54"/>
      <c r="W11" s="54"/>
    </row>
    <row r="12" spans="1:16" ht="14.25" customHeight="1" thickBot="1">
      <c r="A12" s="166"/>
      <c r="B12" s="163"/>
      <c r="C12" s="254"/>
      <c r="D12" s="253"/>
      <c r="E12" s="163" t="s">
        <v>48</v>
      </c>
      <c r="F12" s="163" t="s">
        <v>49</v>
      </c>
      <c r="G12" s="163" t="s">
        <v>50</v>
      </c>
      <c r="H12" s="163" t="s">
        <v>51</v>
      </c>
      <c r="I12" s="163" t="s">
        <v>52</v>
      </c>
      <c r="J12" s="163" t="s">
        <v>53</v>
      </c>
      <c r="K12" s="163" t="s">
        <v>54</v>
      </c>
      <c r="L12" s="166"/>
      <c r="N12" s="54" t="s">
        <v>55</v>
      </c>
      <c r="O12" s="54"/>
      <c r="P12" s="54"/>
    </row>
    <row r="13" spans="1:26" ht="14.25" customHeight="1" thickBot="1">
      <c r="A13" s="166"/>
      <c r="B13" s="163" t="s">
        <v>4</v>
      </c>
      <c r="C13" s="252" t="str">
        <f>IF(C7="","",IF(C9="","",C7&amp;"-"&amp;C9))</f>
        <v>Ruohonen Sami-Villgren Jami</v>
      </c>
      <c r="D13" s="253"/>
      <c r="E13" s="176">
        <v>4</v>
      </c>
      <c r="F13" s="177">
        <v>6</v>
      </c>
      <c r="G13" s="176">
        <v>7</v>
      </c>
      <c r="H13" s="176"/>
      <c r="I13" s="176"/>
      <c r="J13" s="169" t="str">
        <f aca="true" t="shared" si="0" ref="J13:J18">IF(Y13="0",IF(Z13="0","",Y13&amp;"-"&amp;Z13),Y13&amp;"-"&amp;Z13)</f>
        <v>3-0</v>
      </c>
      <c r="K13" s="164" t="str">
        <f>IF(C13="","",IF(C10="",C8,C10))</f>
        <v>Paasioksa Joonas</v>
      </c>
      <c r="L13" s="178"/>
      <c r="N13" s="170">
        <f aca="true" t="shared" si="1" ref="N13:N18">IF(E13="",0,IF(LEFT(E13,1)="-",ABS(E13),(IF(E13&gt;9,E13+2,11))))</f>
        <v>11</v>
      </c>
      <c r="O13" s="171">
        <f aca="true" t="shared" si="2" ref="O13:O18">IF(E13="",0,IF(LEFT(E13,1)="-",(IF(ABS(E13)&gt;9,(ABS(E13)+2),11)),E13))</f>
        <v>4</v>
      </c>
      <c r="P13" s="170">
        <f aca="true" t="shared" si="3" ref="P13:P18">IF(F13="",0,IF(LEFT(F13,1)="-",ABS(F13),(IF(F13&gt;9,F13+2,11))))</f>
        <v>11</v>
      </c>
      <c r="Q13" s="171">
        <f aca="true" t="shared" si="4" ref="Q13:Q18">IF(F13="",0,IF(LEFT(F13,1)="-",(IF(ABS(F13)&gt;9,(ABS(F13)+2),11)),F13))</f>
        <v>6</v>
      </c>
      <c r="R13" s="170">
        <f aca="true" t="shared" si="5" ref="R13:R18">IF(G13="",0,IF(LEFT(G13,1)="-",ABS(G13),(IF(G13&gt;9,G13+2,11))))</f>
        <v>11</v>
      </c>
      <c r="S13" s="171">
        <f aca="true" t="shared" si="6" ref="S13:S18">IF(G13="",0,IF(LEFT(G13,1)="-",(IF(ABS(G13)&gt;9,(ABS(G13)+2),11)),G13))</f>
        <v>7</v>
      </c>
      <c r="T13" s="170">
        <f aca="true" t="shared" si="7" ref="T13:T18">IF(H13="",0,IF(LEFT(H13,1)="-",ABS(H13),(IF(H13&gt;9,H13+2,11))))</f>
        <v>0</v>
      </c>
      <c r="U13" s="171">
        <f aca="true" t="shared" si="8" ref="U13:U18">IF(H13="",0,IF(LEFT(H13,1)="-",(IF(ABS(H13)&gt;9,(ABS(H13)+2),11)),H13))</f>
        <v>0</v>
      </c>
      <c r="V13" s="170">
        <f aca="true" t="shared" si="9" ref="V13:V18">IF(I13="",0,IF(LEFT(I13,1)="-",ABS(I13),(IF(I13&gt;9,I13+2,11))))</f>
        <v>0</v>
      </c>
      <c r="W13" s="171">
        <f aca="true" t="shared" si="10" ref="W13:W18">IF(I13="",0,IF(LEFT(I13,1)="-",(IF(ABS(I13)&gt;9,(ABS(I13)+2),11)),I13))</f>
        <v>0</v>
      </c>
      <c r="Y13" s="172">
        <f aca="true" t="shared" si="11" ref="Y13:Y18">IF(ISBLANK(E13),"0",COUNTIF(E13:I13,"&gt;=0"))</f>
        <v>3</v>
      </c>
      <c r="Z13" s="179">
        <f aca="true" t="shared" si="12" ref="Z13:Z18">IF(ISBLANK(E13),"0",(IF(LEFT(E13,1)="-",1,0)+IF(LEFT(F13,1)="-",1,0)+IF(LEFT(G13,1)="-",1,0)+IF(LEFT(H13,1)="-",1,0)+IF(LEFT(I13,1)="-",1,0)))</f>
        <v>0</v>
      </c>
    </row>
    <row r="14" spans="1:26" ht="14.25" customHeight="1" thickBot="1">
      <c r="A14" s="166"/>
      <c r="B14" s="163" t="s">
        <v>12</v>
      </c>
      <c r="C14" s="252">
        <f>IF(C8="","",IF(C10="","",C8&amp;"-"&amp;C10))</f>
      </c>
      <c r="D14" s="253"/>
      <c r="E14" s="176"/>
      <c r="F14" s="177"/>
      <c r="G14" s="176"/>
      <c r="H14" s="176"/>
      <c r="I14" s="176"/>
      <c r="J14" s="169">
        <f t="shared" si="0"/>
      </c>
      <c r="K14" s="164">
        <f>IF(C14="","",IF(C9="",C7,C9))</f>
      </c>
      <c r="L14" s="178"/>
      <c r="N14" s="170">
        <f t="shared" si="1"/>
        <v>0</v>
      </c>
      <c r="O14" s="171">
        <f t="shared" si="2"/>
        <v>0</v>
      </c>
      <c r="P14" s="170">
        <f t="shared" si="3"/>
        <v>0</v>
      </c>
      <c r="Q14" s="171">
        <f t="shared" si="4"/>
        <v>0</v>
      </c>
      <c r="R14" s="170">
        <f t="shared" si="5"/>
        <v>0</v>
      </c>
      <c r="S14" s="171">
        <f t="shared" si="6"/>
        <v>0</v>
      </c>
      <c r="T14" s="170">
        <f t="shared" si="7"/>
        <v>0</v>
      </c>
      <c r="U14" s="171">
        <f t="shared" si="8"/>
        <v>0</v>
      </c>
      <c r="V14" s="170">
        <f t="shared" si="9"/>
        <v>0</v>
      </c>
      <c r="W14" s="171">
        <f t="shared" si="10"/>
        <v>0</v>
      </c>
      <c r="Y14" s="172" t="str">
        <f t="shared" si="11"/>
        <v>0</v>
      </c>
      <c r="Z14" s="179" t="str">
        <f t="shared" si="12"/>
        <v>0</v>
      </c>
    </row>
    <row r="15" spans="1:26" ht="14.25" customHeight="1" thickBot="1">
      <c r="A15" s="166"/>
      <c r="B15" s="163" t="s">
        <v>11</v>
      </c>
      <c r="C15" s="252">
        <f>IF(C7="","",IF(C10="","",C7&amp;"-"&amp;C10))</f>
      </c>
      <c r="D15" s="253"/>
      <c r="E15" s="176"/>
      <c r="F15" s="177"/>
      <c r="G15" s="176"/>
      <c r="H15" s="176"/>
      <c r="I15" s="180"/>
      <c r="J15" s="169">
        <f t="shared" si="0"/>
      </c>
      <c r="K15" s="164">
        <f>IF(C15="","",IF(C8="",C9,C8))</f>
      </c>
      <c r="L15" s="178"/>
      <c r="N15" s="170">
        <f t="shared" si="1"/>
        <v>0</v>
      </c>
      <c r="O15" s="171">
        <f t="shared" si="2"/>
        <v>0</v>
      </c>
      <c r="P15" s="170">
        <f t="shared" si="3"/>
        <v>0</v>
      </c>
      <c r="Q15" s="171">
        <f t="shared" si="4"/>
        <v>0</v>
      </c>
      <c r="R15" s="170">
        <f t="shared" si="5"/>
        <v>0</v>
      </c>
      <c r="S15" s="171">
        <f t="shared" si="6"/>
        <v>0</v>
      </c>
      <c r="T15" s="170">
        <f t="shared" si="7"/>
        <v>0</v>
      </c>
      <c r="U15" s="171">
        <f t="shared" si="8"/>
        <v>0</v>
      </c>
      <c r="V15" s="170">
        <f t="shared" si="9"/>
        <v>0</v>
      </c>
      <c r="W15" s="171">
        <f t="shared" si="10"/>
        <v>0</v>
      </c>
      <c r="Y15" s="172" t="str">
        <f t="shared" si="11"/>
        <v>0</v>
      </c>
      <c r="Z15" s="179" t="str">
        <f t="shared" si="12"/>
        <v>0</v>
      </c>
    </row>
    <row r="16" spans="1:26" ht="14.25" customHeight="1" thickBot="1">
      <c r="A16" s="166"/>
      <c r="B16" s="163" t="s">
        <v>5</v>
      </c>
      <c r="C16" s="252" t="str">
        <f>IF(C8="","",IF(C9="","",C8&amp;"-"&amp;C9))</f>
        <v>Paasioksa Joonas-Villgren Jami</v>
      </c>
      <c r="D16" s="253"/>
      <c r="E16" s="176">
        <v>9</v>
      </c>
      <c r="F16" s="177">
        <v>-7</v>
      </c>
      <c r="G16" s="176">
        <v>6</v>
      </c>
      <c r="H16" s="176">
        <v>-9</v>
      </c>
      <c r="I16" s="180">
        <v>-7</v>
      </c>
      <c r="J16" s="169" t="str">
        <f t="shared" si="0"/>
        <v>2-3</v>
      </c>
      <c r="K16" s="164" t="str">
        <f>IF(C16="","",IF(C10="",C7,C10))</f>
        <v>Ruohonen Sami</v>
      </c>
      <c r="L16" s="178"/>
      <c r="N16" s="170">
        <f t="shared" si="1"/>
        <v>11</v>
      </c>
      <c r="O16" s="171">
        <f t="shared" si="2"/>
        <v>9</v>
      </c>
      <c r="P16" s="170">
        <f t="shared" si="3"/>
        <v>7</v>
      </c>
      <c r="Q16" s="171">
        <f t="shared" si="4"/>
        <v>11</v>
      </c>
      <c r="R16" s="170">
        <f t="shared" si="5"/>
        <v>11</v>
      </c>
      <c r="S16" s="171">
        <f t="shared" si="6"/>
        <v>6</v>
      </c>
      <c r="T16" s="170">
        <f t="shared" si="7"/>
        <v>9</v>
      </c>
      <c r="U16" s="171">
        <f t="shared" si="8"/>
        <v>11</v>
      </c>
      <c r="V16" s="170">
        <f t="shared" si="9"/>
        <v>7</v>
      </c>
      <c r="W16" s="171">
        <f t="shared" si="10"/>
        <v>11</v>
      </c>
      <c r="Y16" s="172">
        <f t="shared" si="11"/>
        <v>2</v>
      </c>
      <c r="Z16" s="179">
        <f t="shared" si="12"/>
        <v>3</v>
      </c>
    </row>
    <row r="17" spans="1:26" ht="14.25" customHeight="1" thickBot="1">
      <c r="A17" s="166"/>
      <c r="B17" s="163" t="s">
        <v>6</v>
      </c>
      <c r="C17" s="252" t="str">
        <f>IF(C7="","",IF(C8="","",C7&amp;"-"&amp;C8))</f>
        <v>Ruohonen Sami-Paasioksa Joonas</v>
      </c>
      <c r="D17" s="253"/>
      <c r="E17" s="176">
        <v>6</v>
      </c>
      <c r="F17" s="177">
        <v>4</v>
      </c>
      <c r="G17" s="176">
        <v>3</v>
      </c>
      <c r="H17" s="176"/>
      <c r="I17" s="180"/>
      <c r="J17" s="169" t="str">
        <f t="shared" si="0"/>
        <v>3-0</v>
      </c>
      <c r="K17" s="164" t="str">
        <f>IF(C17="","",IF(C9="",C10,C9))</f>
        <v>Villgren Jami</v>
      </c>
      <c r="L17" s="178"/>
      <c r="N17" s="170">
        <f t="shared" si="1"/>
        <v>11</v>
      </c>
      <c r="O17" s="171">
        <f t="shared" si="2"/>
        <v>6</v>
      </c>
      <c r="P17" s="170">
        <f t="shared" si="3"/>
        <v>11</v>
      </c>
      <c r="Q17" s="171">
        <f t="shared" si="4"/>
        <v>4</v>
      </c>
      <c r="R17" s="170">
        <f t="shared" si="5"/>
        <v>11</v>
      </c>
      <c r="S17" s="171">
        <f t="shared" si="6"/>
        <v>3</v>
      </c>
      <c r="T17" s="170">
        <f t="shared" si="7"/>
        <v>0</v>
      </c>
      <c r="U17" s="171">
        <f t="shared" si="8"/>
        <v>0</v>
      </c>
      <c r="V17" s="170">
        <f t="shared" si="9"/>
        <v>0</v>
      </c>
      <c r="W17" s="171">
        <f t="shared" si="10"/>
        <v>0</v>
      </c>
      <c r="Y17" s="172">
        <f t="shared" si="11"/>
        <v>3</v>
      </c>
      <c r="Z17" s="179">
        <f t="shared" si="12"/>
        <v>0</v>
      </c>
    </row>
    <row r="18" spans="1:26" ht="14.25" customHeight="1">
      <c r="A18" s="166"/>
      <c r="B18" s="163" t="s">
        <v>56</v>
      </c>
      <c r="C18" s="252">
        <f>IF(C9="","",IF(C10="","",C9&amp;"-"&amp;C10))</f>
      </c>
      <c r="D18" s="253"/>
      <c r="E18" s="176"/>
      <c r="F18" s="177"/>
      <c r="G18" s="176"/>
      <c r="H18" s="176"/>
      <c r="I18" s="176"/>
      <c r="J18" s="169">
        <f t="shared" si="0"/>
      </c>
      <c r="K18" s="164">
        <f>IF(C18="","",IF(C7="",C8,C7))</f>
      </c>
      <c r="L18" s="178"/>
      <c r="N18" s="170">
        <f t="shared" si="1"/>
        <v>0</v>
      </c>
      <c r="O18" s="171">
        <f t="shared" si="2"/>
        <v>0</v>
      </c>
      <c r="P18" s="170">
        <f t="shared" si="3"/>
        <v>0</v>
      </c>
      <c r="Q18" s="171">
        <f t="shared" si="4"/>
        <v>0</v>
      </c>
      <c r="R18" s="170">
        <f t="shared" si="5"/>
        <v>0</v>
      </c>
      <c r="S18" s="171">
        <f t="shared" si="6"/>
        <v>0</v>
      </c>
      <c r="T18" s="170">
        <f t="shared" si="7"/>
        <v>0</v>
      </c>
      <c r="U18" s="171">
        <f t="shared" si="8"/>
        <v>0</v>
      </c>
      <c r="V18" s="170">
        <f t="shared" si="9"/>
        <v>0</v>
      </c>
      <c r="W18" s="171">
        <f t="shared" si="10"/>
        <v>0</v>
      </c>
      <c r="Y18" s="172" t="str">
        <f t="shared" si="11"/>
        <v>0</v>
      </c>
      <c r="Z18" s="179" t="str">
        <f t="shared" si="12"/>
        <v>0</v>
      </c>
    </row>
    <row r="20" spans="1:13" ht="14.25" customHeight="1" thickBot="1">
      <c r="A20" s="163"/>
      <c r="B20" s="163" t="s">
        <v>0</v>
      </c>
      <c r="C20" s="164" t="str">
        <f>"Pooli "&amp;CHAR(((ROW()+8)/14)+64)</f>
        <v>Pooli B</v>
      </c>
      <c r="D20" s="163" t="s">
        <v>1</v>
      </c>
      <c r="E20" s="163" t="s">
        <v>45</v>
      </c>
      <c r="F20" s="163" t="s">
        <v>46</v>
      </c>
      <c r="G20" s="163" t="s">
        <v>7</v>
      </c>
      <c r="H20" s="163" t="s">
        <v>47</v>
      </c>
      <c r="I20" s="165"/>
      <c r="J20" s="166"/>
      <c r="M20" s="146"/>
    </row>
    <row r="21" spans="1:28" ht="14.25" customHeight="1" thickBot="1">
      <c r="A21" s="164">
        <v>1</v>
      </c>
      <c r="B21" s="167">
        <v>20</v>
      </c>
      <c r="C21" s="168" t="s">
        <v>350</v>
      </c>
      <c r="D21" s="168" t="s">
        <v>26</v>
      </c>
      <c r="E21" s="169" t="str">
        <f>IF(ISBLANK(C21),"",T21&amp;"-"&amp;U21)</f>
        <v>2-0</v>
      </c>
      <c r="F21" s="169" t="str">
        <f>IF(ISBLANK(C21),"",Q21&amp;"-"&amp;R21)</f>
        <v>6-0</v>
      </c>
      <c r="G21" s="169" t="str">
        <f>IF(ISBLANK(C21),"",N21&amp;"-"&amp;O21)</f>
        <v>71-35</v>
      </c>
      <c r="H21" s="164" t="s">
        <v>160</v>
      </c>
      <c r="I21" s="165"/>
      <c r="J21" s="166"/>
      <c r="L21" s="200">
        <v>2</v>
      </c>
      <c r="N21" s="170">
        <f>N27+P27+R27+T27+V27+N29+P29+R29+T29+V29+N31+P31+R31+T31+V31</f>
        <v>71</v>
      </c>
      <c r="O21" s="171">
        <f>O27+Q27+S27+U27+W27+O29+Q29+S29+U29+W29+O31+Q31+S31+U31+W31</f>
        <v>35</v>
      </c>
      <c r="Q21" s="170">
        <f>Y27+Y29+Y31</f>
        <v>6</v>
      </c>
      <c r="R21" s="171">
        <f>Z27+Z29+Z31</f>
        <v>0</v>
      </c>
      <c r="T21" s="170">
        <f>SUM(W21:Y21)</f>
        <v>2</v>
      </c>
      <c r="U21" s="171">
        <f>SUM(Z21:AB21)</f>
        <v>0</v>
      </c>
      <c r="W21" s="172">
        <f>IF(Y27=3,1,"0")</f>
        <v>1</v>
      </c>
      <c r="X21" s="172" t="str">
        <f>IF(Y29=3,1,"0")</f>
        <v>0</v>
      </c>
      <c r="Y21" s="172">
        <f>IF(Y31=3,1,"0")</f>
        <v>1</v>
      </c>
      <c r="Z21" s="172" t="str">
        <f>IF(Z27=3,1,"0")</f>
        <v>0</v>
      </c>
      <c r="AA21" s="172" t="str">
        <f>IF(Z29=3,1,"0")</f>
        <v>0</v>
      </c>
      <c r="AB21" s="172" t="str">
        <f>IF(Z31=3,1,"0")</f>
        <v>0</v>
      </c>
    </row>
    <row r="22" spans="1:28" ht="14.25" customHeight="1" thickBot="1">
      <c r="A22" s="164">
        <v>2</v>
      </c>
      <c r="B22" s="167">
        <v>28</v>
      </c>
      <c r="C22" s="168" t="s">
        <v>366</v>
      </c>
      <c r="D22" s="168" t="s">
        <v>70</v>
      </c>
      <c r="E22" s="169" t="str">
        <f>IF(ISBLANK(C22),"",T22&amp;"-"&amp;U22)</f>
        <v>1-1</v>
      </c>
      <c r="F22" s="169" t="str">
        <f>IF(ISBLANK(C22),"",Q22&amp;"-"&amp;R22)</f>
        <v>3-3</v>
      </c>
      <c r="G22" s="169" t="str">
        <f>IF(ISBLANK(C22),"",N22&amp;"-"&amp;O22)</f>
        <v>59-42</v>
      </c>
      <c r="H22" s="164" t="s">
        <v>162</v>
      </c>
      <c r="I22" s="165"/>
      <c r="J22" s="166"/>
      <c r="L22" s="200">
        <v>5</v>
      </c>
      <c r="N22" s="170">
        <f>N28+P28+R28+T28+V28+N30+P30+R30+T30+V30+O31+Q31+S31+U31+W31</f>
        <v>59</v>
      </c>
      <c r="O22" s="171">
        <f>O28+Q28+S28+U28+W28+O30+Q30+S30+U30+W30+N31+P31+R31+T31+V31</f>
        <v>42</v>
      </c>
      <c r="Q22" s="170">
        <f>Y28+Y30+Z31</f>
        <v>3</v>
      </c>
      <c r="R22" s="171">
        <f>Z28+Z30+Y31</f>
        <v>3</v>
      </c>
      <c r="T22" s="170">
        <f>SUM(W22:Y22)</f>
        <v>1</v>
      </c>
      <c r="U22" s="171">
        <f>SUM(Z22:AB22)</f>
        <v>1</v>
      </c>
      <c r="W22" s="172" t="str">
        <f>IF(Y28=3,1,"0")</f>
        <v>0</v>
      </c>
      <c r="X22" s="172">
        <f>IF(Y30=3,1,"0")</f>
        <v>1</v>
      </c>
      <c r="Y22" s="172" t="str">
        <f>IF(Z31=3,1,"0")</f>
        <v>0</v>
      </c>
      <c r="Z22" s="172" t="str">
        <f>IF(Z28=3,1,"0")</f>
        <v>0</v>
      </c>
      <c r="AA22" s="172" t="str">
        <f>IF(Z30=3,1,"0")</f>
        <v>0</v>
      </c>
      <c r="AB22" s="172">
        <f>IF(Y31=3,1,"0")</f>
        <v>1</v>
      </c>
    </row>
    <row r="23" spans="1:28" ht="14.25" customHeight="1" thickBot="1">
      <c r="A23" s="164">
        <v>3</v>
      </c>
      <c r="B23" s="167"/>
      <c r="C23" s="168" t="s">
        <v>365</v>
      </c>
      <c r="D23" s="168" t="s">
        <v>93</v>
      </c>
      <c r="E23" s="169" t="str">
        <f>IF(ISBLANK(C23),"",T23&amp;"-"&amp;U23)</f>
        <v>0-2</v>
      </c>
      <c r="F23" s="169" t="str">
        <f>IF(ISBLANK(C23),"",Q23&amp;"-"&amp;R23)</f>
        <v>0-6</v>
      </c>
      <c r="G23" s="169" t="str">
        <f>IF(ISBLANK(C23),"",N23&amp;"-"&amp;O23)</f>
        <v>13-66</v>
      </c>
      <c r="H23" s="164" t="s">
        <v>161</v>
      </c>
      <c r="I23" s="165"/>
      <c r="J23" s="166"/>
      <c r="L23" s="200">
        <v>9</v>
      </c>
      <c r="N23" s="170">
        <f>O27+Q27+S27+U27+W27+O30+Q30+S30+U30+W30+N32+P32+R32+T32+V32</f>
        <v>13</v>
      </c>
      <c r="O23" s="171">
        <f>N27+P27+R27+T27+V27+N30+P30+R30+T30+V30+O32+Q32+S32+U32+W32</f>
        <v>66</v>
      </c>
      <c r="Q23" s="170">
        <f>Z27+Z30+Y32</f>
        <v>0</v>
      </c>
      <c r="R23" s="171">
        <f>Y27+Y30+Z32</f>
        <v>6</v>
      </c>
      <c r="T23" s="170">
        <f>SUM(W23:Y23)</f>
        <v>0</v>
      </c>
      <c r="U23" s="171">
        <f>SUM(Z23:AB23)</f>
        <v>2</v>
      </c>
      <c r="W23" s="172" t="str">
        <f>IF(Z27=3,1,"0")</f>
        <v>0</v>
      </c>
      <c r="X23" s="172" t="str">
        <f>IF(Z30=3,1,"0")</f>
        <v>0</v>
      </c>
      <c r="Y23" s="172" t="str">
        <f>IF(Y32=3,1,"0")</f>
        <v>0</v>
      </c>
      <c r="Z23" s="172">
        <f>IF(Y27=3,1,"0")</f>
        <v>1</v>
      </c>
      <c r="AA23" s="172">
        <f>IF(Y30=3,1,"0")</f>
        <v>1</v>
      </c>
      <c r="AB23" s="172" t="str">
        <f>IF(Z32=3,1,"0")</f>
        <v>0</v>
      </c>
    </row>
    <row r="24" spans="1:28" ht="14.25" customHeight="1">
      <c r="A24" s="164">
        <v>4</v>
      </c>
      <c r="B24" s="167"/>
      <c r="C24" s="168"/>
      <c r="D24" s="168"/>
      <c r="E24" s="169">
        <f>IF(ISBLANK(C24),"",T24&amp;"-"&amp;U24)</f>
      </c>
      <c r="F24" s="169">
        <f>IF(ISBLANK(C24),"",Q24&amp;"-"&amp;R24)</f>
      </c>
      <c r="G24" s="169">
        <f>IF(ISBLANK(C24),"",N24&amp;"-"&amp;O24)</f>
      </c>
      <c r="H24" s="164"/>
      <c r="I24" s="166"/>
      <c r="J24" s="166"/>
      <c r="L24" s="200"/>
      <c r="N24" s="170">
        <f>O28+Q28+S28+U28+W28+O29+Q29+S29+U29+W29+O32+Q32+S32+U32+W32</f>
        <v>0</v>
      </c>
      <c r="O24" s="171">
        <f>N28+P28+R28+T28+V28+N29+P29+R29+T29+V29+N32+P32+R32+T32+V32</f>
        <v>0</v>
      </c>
      <c r="Q24" s="170">
        <f>Z28+Z29+Z32</f>
        <v>0</v>
      </c>
      <c r="R24" s="171">
        <f>Y28+Y29+Y32</f>
        <v>0</v>
      </c>
      <c r="T24" s="170">
        <f>SUM(W24:Y24)</f>
        <v>0</v>
      </c>
      <c r="U24" s="171">
        <f>SUM(Z24:AB24)</f>
        <v>0</v>
      </c>
      <c r="W24" s="172" t="str">
        <f>IF(Z28=3,1,"0")</f>
        <v>0</v>
      </c>
      <c r="X24" s="172" t="str">
        <f>IF(Z29=3,1,"0")</f>
        <v>0</v>
      </c>
      <c r="Y24" s="172" t="str">
        <f>IF(Z32=3,1,"0")</f>
        <v>0</v>
      </c>
      <c r="Z24" s="172" t="str">
        <f>IF(Y28=3,1,"0")</f>
        <v>0</v>
      </c>
      <c r="AA24" s="172" t="str">
        <f>IF(Y29=3,1,"0")</f>
        <v>0</v>
      </c>
      <c r="AB24" s="172" t="str">
        <f>IF(Y32=3,1,"0")</f>
        <v>0</v>
      </c>
    </row>
    <row r="25" spans="1:23" ht="15" customHeight="1">
      <c r="A25" s="173"/>
      <c r="B25" s="173"/>
      <c r="C25" s="174"/>
      <c r="D25" s="174"/>
      <c r="E25" s="174"/>
      <c r="F25" s="174"/>
      <c r="G25" s="174"/>
      <c r="H25" s="174"/>
      <c r="I25" s="175"/>
      <c r="J25" s="175"/>
      <c r="U25" s="54"/>
      <c r="V25" s="54"/>
      <c r="W25" s="54"/>
    </row>
    <row r="26" spans="1:16" ht="14.25" customHeight="1" thickBot="1">
      <c r="A26" s="166"/>
      <c r="B26" s="163"/>
      <c r="C26" s="254"/>
      <c r="D26" s="253"/>
      <c r="E26" s="163" t="s">
        <v>48</v>
      </c>
      <c r="F26" s="163" t="s">
        <v>49</v>
      </c>
      <c r="G26" s="163" t="s">
        <v>50</v>
      </c>
      <c r="H26" s="163" t="s">
        <v>51</v>
      </c>
      <c r="I26" s="163" t="s">
        <v>52</v>
      </c>
      <c r="J26" s="163" t="s">
        <v>53</v>
      </c>
      <c r="K26" s="163" t="s">
        <v>54</v>
      </c>
      <c r="L26" s="166"/>
      <c r="N26" s="54" t="s">
        <v>55</v>
      </c>
      <c r="O26" s="54"/>
      <c r="P26" s="54"/>
    </row>
    <row r="27" spans="1:26" ht="14.25" customHeight="1" thickBot="1">
      <c r="A27" s="166"/>
      <c r="B27" s="163" t="s">
        <v>4</v>
      </c>
      <c r="C27" s="252" t="str">
        <f>IF(C21="","",IF(C23="","",C21&amp;"-"&amp;C23))</f>
        <v>Kantonistov Mikhail-Seppänen Juho</v>
      </c>
      <c r="D27" s="253"/>
      <c r="E27" s="176">
        <v>4</v>
      </c>
      <c r="F27" s="177">
        <v>4</v>
      </c>
      <c r="G27" s="176">
        <v>1</v>
      </c>
      <c r="H27" s="176"/>
      <c r="I27" s="176"/>
      <c r="J27" s="169" t="str">
        <f aca="true" t="shared" si="13" ref="J27:J32">IF(Y27="0",IF(Z27="0","",Y27&amp;"-"&amp;Z27),Y27&amp;"-"&amp;Z27)</f>
        <v>3-0</v>
      </c>
      <c r="K27" s="164" t="str">
        <f>IF(C27="","",IF(C24="",C22,C24))</f>
        <v>Posti Aleksi</v>
      </c>
      <c r="L27" s="178"/>
      <c r="N27" s="170">
        <f aca="true" t="shared" si="14" ref="N27:N32">IF(E27="",0,IF(LEFT(E27,1)="-",ABS(E27),(IF(E27&gt;9,E27+2,11))))</f>
        <v>11</v>
      </c>
      <c r="O27" s="171">
        <f aca="true" t="shared" si="15" ref="O27:O32">IF(E27="",0,IF(LEFT(E27,1)="-",(IF(ABS(E27)&gt;9,(ABS(E27)+2),11)),E27))</f>
        <v>4</v>
      </c>
      <c r="P27" s="170">
        <f aca="true" t="shared" si="16" ref="P27:P32">IF(F27="",0,IF(LEFT(F27,1)="-",ABS(F27),(IF(F27&gt;9,F27+2,11))))</f>
        <v>11</v>
      </c>
      <c r="Q27" s="171">
        <f aca="true" t="shared" si="17" ref="Q27:Q32">IF(F27="",0,IF(LEFT(F27,1)="-",(IF(ABS(F27)&gt;9,(ABS(F27)+2),11)),F27))</f>
        <v>4</v>
      </c>
      <c r="R27" s="170">
        <f aca="true" t="shared" si="18" ref="R27:R32">IF(G27="",0,IF(LEFT(G27,1)="-",ABS(G27),(IF(G27&gt;9,G27+2,11))))</f>
        <v>11</v>
      </c>
      <c r="S27" s="171">
        <f aca="true" t="shared" si="19" ref="S27:S32">IF(G27="",0,IF(LEFT(G27,1)="-",(IF(ABS(G27)&gt;9,(ABS(G27)+2),11)),G27))</f>
        <v>1</v>
      </c>
      <c r="T27" s="170">
        <f aca="true" t="shared" si="20" ref="T27:T32">IF(H27="",0,IF(LEFT(H27,1)="-",ABS(H27),(IF(H27&gt;9,H27+2,11))))</f>
        <v>0</v>
      </c>
      <c r="U27" s="171">
        <f aca="true" t="shared" si="21" ref="U27:U32">IF(H27="",0,IF(LEFT(H27,1)="-",(IF(ABS(H27)&gt;9,(ABS(H27)+2),11)),H27))</f>
        <v>0</v>
      </c>
      <c r="V27" s="170">
        <f aca="true" t="shared" si="22" ref="V27:V32">IF(I27="",0,IF(LEFT(I27,1)="-",ABS(I27),(IF(I27&gt;9,I27+2,11))))</f>
        <v>0</v>
      </c>
      <c r="W27" s="171">
        <f aca="true" t="shared" si="23" ref="W27:W32">IF(I27="",0,IF(LEFT(I27,1)="-",(IF(ABS(I27)&gt;9,(ABS(I27)+2),11)),I27))</f>
        <v>0</v>
      </c>
      <c r="Y27" s="172">
        <f aca="true" t="shared" si="24" ref="Y27:Y32">IF(ISBLANK(E27),"0",COUNTIF(E27:I27,"&gt;=0"))</f>
        <v>3</v>
      </c>
      <c r="Z27" s="179">
        <f aca="true" t="shared" si="25" ref="Z27:Z32">IF(ISBLANK(E27),"0",(IF(LEFT(E27,1)="-",1,0)+IF(LEFT(F27,1)="-",1,0)+IF(LEFT(G27,1)="-",1,0)+IF(LEFT(H27,1)="-",1,0)+IF(LEFT(I27,1)="-",1,0)))</f>
        <v>0</v>
      </c>
    </row>
    <row r="28" spans="1:26" ht="14.25" customHeight="1" thickBot="1">
      <c r="A28" s="166"/>
      <c r="B28" s="163" t="s">
        <v>12</v>
      </c>
      <c r="C28" s="252">
        <f>IF(C22="","",IF(C24="","",C22&amp;"-"&amp;C24))</f>
      </c>
      <c r="D28" s="253"/>
      <c r="E28" s="176"/>
      <c r="F28" s="177"/>
      <c r="G28" s="176"/>
      <c r="H28" s="176"/>
      <c r="I28" s="176"/>
      <c r="J28" s="169">
        <f t="shared" si="13"/>
      </c>
      <c r="K28" s="164">
        <f>IF(C28="","",IF(C23="",C21,C23))</f>
      </c>
      <c r="L28" s="178"/>
      <c r="N28" s="170">
        <f t="shared" si="14"/>
        <v>0</v>
      </c>
      <c r="O28" s="171">
        <f t="shared" si="15"/>
        <v>0</v>
      </c>
      <c r="P28" s="170">
        <f t="shared" si="16"/>
        <v>0</v>
      </c>
      <c r="Q28" s="171">
        <f t="shared" si="17"/>
        <v>0</v>
      </c>
      <c r="R28" s="170">
        <f t="shared" si="18"/>
        <v>0</v>
      </c>
      <c r="S28" s="171">
        <f t="shared" si="19"/>
        <v>0</v>
      </c>
      <c r="T28" s="170">
        <f t="shared" si="20"/>
        <v>0</v>
      </c>
      <c r="U28" s="171">
        <f t="shared" si="21"/>
        <v>0</v>
      </c>
      <c r="V28" s="170">
        <f t="shared" si="22"/>
        <v>0</v>
      </c>
      <c r="W28" s="171">
        <f t="shared" si="23"/>
        <v>0</v>
      </c>
      <c r="Y28" s="172" t="str">
        <f t="shared" si="24"/>
        <v>0</v>
      </c>
      <c r="Z28" s="179" t="str">
        <f t="shared" si="25"/>
        <v>0</v>
      </c>
    </row>
    <row r="29" spans="1:26" ht="14.25" customHeight="1" thickBot="1">
      <c r="A29" s="166"/>
      <c r="B29" s="163" t="s">
        <v>11</v>
      </c>
      <c r="C29" s="252">
        <f>IF(C21="","",IF(C24="","",C21&amp;"-"&amp;C24))</f>
      </c>
      <c r="D29" s="253"/>
      <c r="E29" s="176"/>
      <c r="F29" s="177"/>
      <c r="G29" s="176"/>
      <c r="H29" s="176"/>
      <c r="I29" s="180"/>
      <c r="J29" s="169">
        <f t="shared" si="13"/>
      </c>
      <c r="K29" s="164">
        <f>IF(C29="","",IF(C22="",C23,C22))</f>
      </c>
      <c r="L29" s="178"/>
      <c r="N29" s="170">
        <f t="shared" si="14"/>
        <v>0</v>
      </c>
      <c r="O29" s="171">
        <f t="shared" si="15"/>
        <v>0</v>
      </c>
      <c r="P29" s="170">
        <f t="shared" si="16"/>
        <v>0</v>
      </c>
      <c r="Q29" s="171">
        <f t="shared" si="17"/>
        <v>0</v>
      </c>
      <c r="R29" s="170">
        <f t="shared" si="18"/>
        <v>0</v>
      </c>
      <c r="S29" s="171">
        <f t="shared" si="19"/>
        <v>0</v>
      </c>
      <c r="T29" s="170">
        <f t="shared" si="20"/>
        <v>0</v>
      </c>
      <c r="U29" s="171">
        <f t="shared" si="21"/>
        <v>0</v>
      </c>
      <c r="V29" s="170">
        <f t="shared" si="22"/>
        <v>0</v>
      </c>
      <c r="W29" s="171">
        <f t="shared" si="23"/>
        <v>0</v>
      </c>
      <c r="Y29" s="172" t="str">
        <f t="shared" si="24"/>
        <v>0</v>
      </c>
      <c r="Z29" s="179" t="str">
        <f t="shared" si="25"/>
        <v>0</v>
      </c>
    </row>
    <row r="30" spans="1:26" ht="14.25" customHeight="1" thickBot="1">
      <c r="A30" s="166"/>
      <c r="B30" s="163" t="s">
        <v>5</v>
      </c>
      <c r="C30" s="252" t="str">
        <f>IF(C22="","",IF(C23="","",C22&amp;"-"&amp;C23))</f>
        <v>Posti Aleksi-Seppänen Juho</v>
      </c>
      <c r="D30" s="253"/>
      <c r="E30" s="176">
        <v>4</v>
      </c>
      <c r="F30" s="177">
        <v>0</v>
      </c>
      <c r="G30" s="176">
        <v>0</v>
      </c>
      <c r="H30" s="176"/>
      <c r="I30" s="180"/>
      <c r="J30" s="169" t="str">
        <f t="shared" si="13"/>
        <v>3-0</v>
      </c>
      <c r="K30" s="164" t="str">
        <f>IF(C30="","",IF(C24="",C21,C24))</f>
        <v>Kantonistov Mikhail</v>
      </c>
      <c r="L30" s="178"/>
      <c r="N30" s="170">
        <f t="shared" si="14"/>
        <v>11</v>
      </c>
      <c r="O30" s="171">
        <f t="shared" si="15"/>
        <v>4</v>
      </c>
      <c r="P30" s="170">
        <f t="shared" si="16"/>
        <v>11</v>
      </c>
      <c r="Q30" s="171">
        <f t="shared" si="17"/>
        <v>0</v>
      </c>
      <c r="R30" s="170">
        <f t="shared" si="18"/>
        <v>11</v>
      </c>
      <c r="S30" s="171">
        <f t="shared" si="19"/>
        <v>0</v>
      </c>
      <c r="T30" s="170">
        <f t="shared" si="20"/>
        <v>0</v>
      </c>
      <c r="U30" s="171">
        <f t="shared" si="21"/>
        <v>0</v>
      </c>
      <c r="V30" s="170">
        <f t="shared" si="22"/>
        <v>0</v>
      </c>
      <c r="W30" s="171">
        <f t="shared" si="23"/>
        <v>0</v>
      </c>
      <c r="Y30" s="172">
        <f t="shared" si="24"/>
        <v>3</v>
      </c>
      <c r="Z30" s="179">
        <f t="shared" si="25"/>
        <v>0</v>
      </c>
    </row>
    <row r="31" spans="1:26" ht="14.25" customHeight="1" thickBot="1">
      <c r="A31" s="166"/>
      <c r="B31" s="163" t="s">
        <v>6</v>
      </c>
      <c r="C31" s="252" t="str">
        <f>IF(C21="","",IF(C22="","",C21&amp;"-"&amp;C22))</f>
        <v>Kantonistov Mikhail-Posti Aleksi</v>
      </c>
      <c r="D31" s="253"/>
      <c r="E31" s="176">
        <v>14</v>
      </c>
      <c r="F31" s="177">
        <v>6</v>
      </c>
      <c r="G31" s="176">
        <v>6</v>
      </c>
      <c r="H31" s="176"/>
      <c r="I31" s="180"/>
      <c r="J31" s="169" t="str">
        <f t="shared" si="13"/>
        <v>3-0</v>
      </c>
      <c r="K31" s="164" t="str">
        <f>IF(C31="","",IF(C23="",C24,C23))</f>
        <v>Seppänen Juho</v>
      </c>
      <c r="L31" s="178"/>
      <c r="N31" s="170">
        <f t="shared" si="14"/>
        <v>16</v>
      </c>
      <c r="O31" s="171">
        <f t="shared" si="15"/>
        <v>14</v>
      </c>
      <c r="P31" s="170">
        <f t="shared" si="16"/>
        <v>11</v>
      </c>
      <c r="Q31" s="171">
        <f t="shared" si="17"/>
        <v>6</v>
      </c>
      <c r="R31" s="170">
        <f t="shared" si="18"/>
        <v>11</v>
      </c>
      <c r="S31" s="171">
        <f t="shared" si="19"/>
        <v>6</v>
      </c>
      <c r="T31" s="170">
        <f t="shared" si="20"/>
        <v>0</v>
      </c>
      <c r="U31" s="171">
        <f t="shared" si="21"/>
        <v>0</v>
      </c>
      <c r="V31" s="170">
        <f t="shared" si="22"/>
        <v>0</v>
      </c>
      <c r="W31" s="171">
        <f t="shared" si="23"/>
        <v>0</v>
      </c>
      <c r="Y31" s="172">
        <f t="shared" si="24"/>
        <v>3</v>
      </c>
      <c r="Z31" s="179">
        <f t="shared" si="25"/>
        <v>0</v>
      </c>
    </row>
    <row r="32" spans="1:26" ht="14.25" customHeight="1">
      <c r="A32" s="166"/>
      <c r="B32" s="163" t="s">
        <v>56</v>
      </c>
      <c r="C32" s="252">
        <f>IF(C23="","",IF(C24="","",C23&amp;"-"&amp;C24))</f>
      </c>
      <c r="D32" s="253"/>
      <c r="E32" s="176"/>
      <c r="F32" s="177"/>
      <c r="G32" s="176"/>
      <c r="H32" s="176"/>
      <c r="I32" s="176"/>
      <c r="J32" s="169">
        <f t="shared" si="13"/>
      </c>
      <c r="K32" s="164">
        <f>IF(C32="","",IF(C21="",C22,C21))</f>
      </c>
      <c r="L32" s="178"/>
      <c r="N32" s="170">
        <f t="shared" si="14"/>
        <v>0</v>
      </c>
      <c r="O32" s="171">
        <f t="shared" si="15"/>
        <v>0</v>
      </c>
      <c r="P32" s="170">
        <f t="shared" si="16"/>
        <v>0</v>
      </c>
      <c r="Q32" s="171">
        <f t="shared" si="17"/>
        <v>0</v>
      </c>
      <c r="R32" s="170">
        <f t="shared" si="18"/>
        <v>0</v>
      </c>
      <c r="S32" s="171">
        <f t="shared" si="19"/>
        <v>0</v>
      </c>
      <c r="T32" s="170">
        <f t="shared" si="20"/>
        <v>0</v>
      </c>
      <c r="U32" s="171">
        <f t="shared" si="21"/>
        <v>0</v>
      </c>
      <c r="V32" s="170">
        <f t="shared" si="22"/>
        <v>0</v>
      </c>
      <c r="W32" s="171">
        <f t="shared" si="23"/>
        <v>0</v>
      </c>
      <c r="Y32" s="172" t="str">
        <f t="shared" si="24"/>
        <v>0</v>
      </c>
      <c r="Z32" s="179" t="str">
        <f t="shared" si="25"/>
        <v>0</v>
      </c>
    </row>
    <row r="34" spans="1:13" ht="14.25" customHeight="1" thickBot="1">
      <c r="A34" s="163"/>
      <c r="B34" s="163" t="s">
        <v>0</v>
      </c>
      <c r="C34" s="164" t="str">
        <f>"Pooli "&amp;CHAR(((ROW()+8)/14)+64)</f>
        <v>Pooli C</v>
      </c>
      <c r="D34" s="163" t="s">
        <v>1</v>
      </c>
      <c r="E34" s="163" t="s">
        <v>45</v>
      </c>
      <c r="F34" s="163" t="s">
        <v>46</v>
      </c>
      <c r="G34" s="163" t="s">
        <v>7</v>
      </c>
      <c r="H34" s="163" t="s">
        <v>47</v>
      </c>
      <c r="I34" s="165"/>
      <c r="J34" s="166"/>
      <c r="M34" s="146"/>
    </row>
    <row r="35" spans="1:28" ht="14.25" customHeight="1" thickBot="1">
      <c r="A35" s="164">
        <v>1</v>
      </c>
      <c r="B35" s="167">
        <v>22</v>
      </c>
      <c r="C35" s="168" t="s">
        <v>367</v>
      </c>
      <c r="D35" s="168" t="s">
        <v>70</v>
      </c>
      <c r="E35" s="169" t="str">
        <f>IF(ISBLANK(C35),"",T35&amp;"-"&amp;U35)</f>
        <v>1-1</v>
      </c>
      <c r="F35" s="169" t="str">
        <f>IF(ISBLANK(C35),"",Q35&amp;"-"&amp;R35)</f>
        <v>3-3</v>
      </c>
      <c r="G35" s="169" t="str">
        <f>IF(ISBLANK(C35),"",N35&amp;"-"&amp;O35)</f>
        <v>48-47</v>
      </c>
      <c r="H35" s="164" t="s">
        <v>162</v>
      </c>
      <c r="I35" s="165"/>
      <c r="J35" s="166"/>
      <c r="L35" s="200">
        <v>3</v>
      </c>
      <c r="N35" s="170">
        <f>N41+P41+R41+T41+V41+N43+P43+R43+T43+V43+N45+P45+R45+T45+V45</f>
        <v>48</v>
      </c>
      <c r="O35" s="171">
        <f>O41+Q41+S41+U41+W41+O43+Q43+S43+U43+W43+O45+Q45+S45+U45+W45</f>
        <v>47</v>
      </c>
      <c r="Q35" s="170">
        <f>Y41+Y43+Y45</f>
        <v>3</v>
      </c>
      <c r="R35" s="171">
        <f>Z41+Z43+Z45</f>
        <v>3</v>
      </c>
      <c r="T35" s="170">
        <f>SUM(W35:Y35)</f>
        <v>1</v>
      </c>
      <c r="U35" s="171">
        <f>SUM(Z35:AB35)</f>
        <v>1</v>
      </c>
      <c r="W35" s="172">
        <f>IF(Y41=3,1,"0")</f>
        <v>1</v>
      </c>
      <c r="X35" s="172" t="str">
        <f>IF(Y43=3,1,"0")</f>
        <v>0</v>
      </c>
      <c r="Y35" s="172" t="str">
        <f>IF(Y45=3,1,"0")</f>
        <v>0</v>
      </c>
      <c r="Z35" s="172" t="str">
        <f>IF(Z41=3,1,"0")</f>
        <v>0</v>
      </c>
      <c r="AA35" s="172" t="str">
        <f>IF(Z43=3,1,"0")</f>
        <v>0</v>
      </c>
      <c r="AB35" s="172">
        <f>IF(Z45=3,1,"0")</f>
        <v>1</v>
      </c>
    </row>
    <row r="36" spans="1:28" ht="14.25" customHeight="1" thickBot="1">
      <c r="A36" s="164">
        <v>2</v>
      </c>
      <c r="B36" s="167"/>
      <c r="C36" s="168" t="s">
        <v>368</v>
      </c>
      <c r="D36" s="168" t="s">
        <v>27</v>
      </c>
      <c r="E36" s="169" t="str">
        <f>IF(ISBLANK(C36),"",T36&amp;"-"&amp;U36)</f>
        <v>2-0</v>
      </c>
      <c r="F36" s="169" t="str">
        <f>IF(ISBLANK(C36),"",Q36&amp;"-"&amp;R36)</f>
        <v>6-1</v>
      </c>
      <c r="G36" s="169" t="str">
        <f>IF(ISBLANK(C36),"",N36&amp;"-"&amp;O36)</f>
        <v>76-46</v>
      </c>
      <c r="H36" s="164" t="s">
        <v>160</v>
      </c>
      <c r="I36" s="165"/>
      <c r="J36" s="166"/>
      <c r="L36" s="200">
        <v>4</v>
      </c>
      <c r="N36" s="170">
        <f>N42+P42+R42+T42+V42+N44+P44+R44+T44+V44+O45+Q45+S45+U45+W45</f>
        <v>76</v>
      </c>
      <c r="O36" s="171">
        <f>O42+Q42+S42+U42+W42+O44+Q44+S44+U44+W44+N45+P45+R45+T45+V45</f>
        <v>46</v>
      </c>
      <c r="Q36" s="170">
        <f>Y42+Y44+Z45</f>
        <v>6</v>
      </c>
      <c r="R36" s="171">
        <f>Z42+Z44+Y45</f>
        <v>1</v>
      </c>
      <c r="T36" s="170">
        <f>SUM(W36:Y36)</f>
        <v>2</v>
      </c>
      <c r="U36" s="171">
        <f>SUM(Z36:AB36)</f>
        <v>0</v>
      </c>
      <c r="W36" s="172" t="str">
        <f>IF(Y42=3,1,"0")</f>
        <v>0</v>
      </c>
      <c r="X36" s="172">
        <f>IF(Y44=3,1,"0")</f>
        <v>1</v>
      </c>
      <c r="Y36" s="172">
        <f>IF(Z45=3,1,"0")</f>
        <v>1</v>
      </c>
      <c r="Z36" s="172" t="str">
        <f>IF(Z42=3,1,"0")</f>
        <v>0</v>
      </c>
      <c r="AA36" s="172" t="str">
        <f>IF(Z44=3,1,"0")</f>
        <v>0</v>
      </c>
      <c r="AB36" s="172" t="str">
        <f>IF(Y45=3,1,"0")</f>
        <v>0</v>
      </c>
    </row>
    <row r="37" spans="1:28" ht="14.25" customHeight="1" thickBot="1">
      <c r="A37" s="164">
        <v>3</v>
      </c>
      <c r="B37" s="167"/>
      <c r="C37" s="168" t="s">
        <v>357</v>
      </c>
      <c r="D37" s="168" t="s">
        <v>9</v>
      </c>
      <c r="E37" s="169" t="str">
        <f>IF(ISBLANK(C37),"",T37&amp;"-"&amp;U37)</f>
        <v>0-2</v>
      </c>
      <c r="F37" s="169" t="str">
        <f>IF(ISBLANK(C37),"",Q37&amp;"-"&amp;R37)</f>
        <v>1-6</v>
      </c>
      <c r="G37" s="169" t="str">
        <f>IF(ISBLANK(C37),"",N37&amp;"-"&amp;O37)</f>
        <v>45-76</v>
      </c>
      <c r="H37" s="164" t="s">
        <v>161</v>
      </c>
      <c r="I37" s="165"/>
      <c r="J37" s="166"/>
      <c r="L37" s="200">
        <v>7</v>
      </c>
      <c r="N37" s="170">
        <f>O41+Q41+S41+U41+W41+O44+Q44+S44+U44+W44+N46+P46+R46+T46+V46</f>
        <v>45</v>
      </c>
      <c r="O37" s="171">
        <f>N41+P41+R41+T41+V41+N44+P44+R44+T44+V44+O46+Q46+S46+U46+W46</f>
        <v>76</v>
      </c>
      <c r="Q37" s="170">
        <f>Z41+Z44+Y46</f>
        <v>1</v>
      </c>
      <c r="R37" s="171">
        <f>Y41+Y44+Z46</f>
        <v>6</v>
      </c>
      <c r="T37" s="170">
        <f>SUM(W37:Y37)</f>
        <v>0</v>
      </c>
      <c r="U37" s="171">
        <f>SUM(Z37:AB37)</f>
        <v>2</v>
      </c>
      <c r="W37" s="172" t="str">
        <f>IF(Z41=3,1,"0")</f>
        <v>0</v>
      </c>
      <c r="X37" s="172" t="str">
        <f>IF(Z44=3,1,"0")</f>
        <v>0</v>
      </c>
      <c r="Y37" s="172" t="str">
        <f>IF(Y46=3,1,"0")</f>
        <v>0</v>
      </c>
      <c r="Z37" s="172">
        <f>IF(Y41=3,1,"0")</f>
        <v>1</v>
      </c>
      <c r="AA37" s="172">
        <f>IF(Y44=3,1,"0")</f>
        <v>1</v>
      </c>
      <c r="AB37" s="172" t="str">
        <f>IF(Z46=3,1,"0")</f>
        <v>0</v>
      </c>
    </row>
    <row r="38" spans="1:28" ht="14.25" customHeight="1">
      <c r="A38" s="164">
        <v>4</v>
      </c>
      <c r="B38" s="167"/>
      <c r="C38" s="168"/>
      <c r="D38" s="168"/>
      <c r="E38" s="169">
        <f>IF(ISBLANK(C38),"",T38&amp;"-"&amp;U38)</f>
      </c>
      <c r="F38" s="169">
        <f>IF(ISBLANK(C38),"",Q38&amp;"-"&amp;R38)</f>
      </c>
      <c r="G38" s="169">
        <f>IF(ISBLANK(C38),"",N38&amp;"-"&amp;O38)</f>
      </c>
      <c r="H38" s="164"/>
      <c r="I38" s="166"/>
      <c r="J38" s="166"/>
      <c r="L38" s="200">
        <v>8</v>
      </c>
      <c r="N38" s="170">
        <f>O42+Q42+S42+U42+W42+O43+Q43+S43+U43+W43+O46+Q46+S46+U46+W46</f>
        <v>0</v>
      </c>
      <c r="O38" s="171">
        <f>N42+P42+R42+T42+V42+N43+P43+R43+T43+V43+N46+P46+R46+T46+V46</f>
        <v>0</v>
      </c>
      <c r="Q38" s="170">
        <f>Z42+Z43+Z46</f>
        <v>0</v>
      </c>
      <c r="R38" s="171">
        <f>Y42+Y43+Y46</f>
        <v>0</v>
      </c>
      <c r="T38" s="170">
        <f>SUM(W38:Y38)</f>
        <v>0</v>
      </c>
      <c r="U38" s="171">
        <f>SUM(Z38:AB38)</f>
        <v>0</v>
      </c>
      <c r="W38" s="172" t="str">
        <f>IF(Z42=3,1,"0")</f>
        <v>0</v>
      </c>
      <c r="X38" s="172" t="str">
        <f>IF(Z43=3,1,"0")</f>
        <v>0</v>
      </c>
      <c r="Y38" s="172" t="str">
        <f>IF(Z46=3,1,"0")</f>
        <v>0</v>
      </c>
      <c r="Z38" s="172" t="str">
        <f>IF(Y42=3,1,"0")</f>
        <v>0</v>
      </c>
      <c r="AA38" s="172" t="str">
        <f>IF(Y43=3,1,"0")</f>
        <v>0</v>
      </c>
      <c r="AB38" s="172" t="str">
        <f>IF(Y46=3,1,"0")</f>
        <v>0</v>
      </c>
    </row>
    <row r="39" spans="1:23" ht="15" customHeight="1">
      <c r="A39" s="173"/>
      <c r="B39" s="173"/>
      <c r="C39" s="174"/>
      <c r="D39" s="174"/>
      <c r="E39" s="174"/>
      <c r="F39" s="174"/>
      <c r="G39" s="174"/>
      <c r="H39" s="174"/>
      <c r="I39" s="175"/>
      <c r="J39" s="175"/>
      <c r="U39" s="54"/>
      <c r="V39" s="54"/>
      <c r="W39" s="54"/>
    </row>
    <row r="40" spans="1:16" ht="14.25" customHeight="1" thickBot="1">
      <c r="A40" s="166"/>
      <c r="B40" s="163"/>
      <c r="C40" s="254"/>
      <c r="D40" s="253"/>
      <c r="E40" s="163" t="s">
        <v>48</v>
      </c>
      <c r="F40" s="163" t="s">
        <v>49</v>
      </c>
      <c r="G40" s="163" t="s">
        <v>50</v>
      </c>
      <c r="H40" s="163" t="s">
        <v>51</v>
      </c>
      <c r="I40" s="163" t="s">
        <v>52</v>
      </c>
      <c r="J40" s="163" t="s">
        <v>53</v>
      </c>
      <c r="K40" s="163" t="s">
        <v>54</v>
      </c>
      <c r="L40" s="166"/>
      <c r="N40" s="54" t="s">
        <v>55</v>
      </c>
      <c r="O40" s="54"/>
      <c r="P40" s="54"/>
    </row>
    <row r="41" spans="1:26" ht="14.25" customHeight="1" thickBot="1">
      <c r="A41" s="166"/>
      <c r="B41" s="163" t="s">
        <v>4</v>
      </c>
      <c r="C41" s="252" t="str">
        <f>IF(C35="","",IF(C37="","",C35&amp;"-"&amp;C37))</f>
        <v>Relander Janne-Pihajoki Niko</v>
      </c>
      <c r="D41" s="253"/>
      <c r="E41" s="176">
        <v>7</v>
      </c>
      <c r="F41" s="177">
        <v>2</v>
      </c>
      <c r="G41" s="176">
        <v>5</v>
      </c>
      <c r="H41" s="176"/>
      <c r="I41" s="176"/>
      <c r="J41" s="169" t="str">
        <f aca="true" t="shared" si="26" ref="J41:J46">IF(Y41="0",IF(Z41="0","",Y41&amp;"-"&amp;Z41),Y41&amp;"-"&amp;Z41)</f>
        <v>3-0</v>
      </c>
      <c r="K41" s="164" t="str">
        <f>IF(C41="","",IF(C38="",C36,C38))</f>
        <v>Eriksson Pinja</v>
      </c>
      <c r="L41" s="178"/>
      <c r="N41" s="170">
        <f aca="true" t="shared" si="27" ref="N41:N46">IF(E41="",0,IF(LEFT(E41,1)="-",ABS(E41),(IF(E41&gt;9,E41+2,11))))</f>
        <v>11</v>
      </c>
      <c r="O41" s="171">
        <f aca="true" t="shared" si="28" ref="O41:O46">IF(E41="",0,IF(LEFT(E41,1)="-",(IF(ABS(E41)&gt;9,(ABS(E41)+2),11)),E41))</f>
        <v>7</v>
      </c>
      <c r="P41" s="170">
        <f aca="true" t="shared" si="29" ref="P41:P46">IF(F41="",0,IF(LEFT(F41,1)="-",ABS(F41),(IF(F41&gt;9,F41+2,11))))</f>
        <v>11</v>
      </c>
      <c r="Q41" s="171">
        <f aca="true" t="shared" si="30" ref="Q41:Q46">IF(F41="",0,IF(LEFT(F41,1)="-",(IF(ABS(F41)&gt;9,(ABS(F41)+2),11)),F41))</f>
        <v>2</v>
      </c>
      <c r="R41" s="170">
        <f aca="true" t="shared" si="31" ref="R41:R46">IF(G41="",0,IF(LEFT(G41,1)="-",ABS(G41),(IF(G41&gt;9,G41+2,11))))</f>
        <v>11</v>
      </c>
      <c r="S41" s="171">
        <f aca="true" t="shared" si="32" ref="S41:S46">IF(G41="",0,IF(LEFT(G41,1)="-",(IF(ABS(G41)&gt;9,(ABS(G41)+2),11)),G41))</f>
        <v>5</v>
      </c>
      <c r="T41" s="170">
        <f aca="true" t="shared" si="33" ref="T41:T46">IF(H41="",0,IF(LEFT(H41,1)="-",ABS(H41),(IF(H41&gt;9,H41+2,11))))</f>
        <v>0</v>
      </c>
      <c r="U41" s="171">
        <f aca="true" t="shared" si="34" ref="U41:U46">IF(H41="",0,IF(LEFT(H41,1)="-",(IF(ABS(H41)&gt;9,(ABS(H41)+2),11)),H41))</f>
        <v>0</v>
      </c>
      <c r="V41" s="170">
        <f aca="true" t="shared" si="35" ref="V41:V46">IF(I41="",0,IF(LEFT(I41,1)="-",ABS(I41),(IF(I41&gt;9,I41+2,11))))</f>
        <v>0</v>
      </c>
      <c r="W41" s="171">
        <f aca="true" t="shared" si="36" ref="W41:W46">IF(I41="",0,IF(LEFT(I41,1)="-",(IF(ABS(I41)&gt;9,(ABS(I41)+2),11)),I41))</f>
        <v>0</v>
      </c>
      <c r="Y41" s="172">
        <f aca="true" t="shared" si="37" ref="Y41:Y46">IF(ISBLANK(E41),"0",COUNTIF(E41:I41,"&gt;=0"))</f>
        <v>3</v>
      </c>
      <c r="Z41" s="179">
        <f aca="true" t="shared" si="38" ref="Z41:Z46">IF(ISBLANK(E41),"0",(IF(LEFT(E41,1)="-",1,0)+IF(LEFT(F41,1)="-",1,0)+IF(LEFT(G41,1)="-",1,0)+IF(LEFT(H41,1)="-",1,0)+IF(LEFT(I41,1)="-",1,0)))</f>
        <v>0</v>
      </c>
    </row>
    <row r="42" spans="1:26" ht="14.25" customHeight="1" thickBot="1">
      <c r="A42" s="166"/>
      <c r="B42" s="163" t="s">
        <v>12</v>
      </c>
      <c r="C42" s="252">
        <f>IF(C36="","",IF(C38="","",C36&amp;"-"&amp;C38))</f>
      </c>
      <c r="D42" s="253"/>
      <c r="E42" s="176"/>
      <c r="F42" s="177"/>
      <c r="G42" s="176"/>
      <c r="H42" s="176"/>
      <c r="I42" s="176"/>
      <c r="J42" s="169">
        <f t="shared" si="26"/>
      </c>
      <c r="K42" s="164">
        <f>IF(C42="","",IF(C37="",C35,C37))</f>
      </c>
      <c r="L42" s="178"/>
      <c r="N42" s="170">
        <f t="shared" si="27"/>
        <v>0</v>
      </c>
      <c r="O42" s="171">
        <f t="shared" si="28"/>
        <v>0</v>
      </c>
      <c r="P42" s="170">
        <f t="shared" si="29"/>
        <v>0</v>
      </c>
      <c r="Q42" s="171">
        <f t="shared" si="30"/>
        <v>0</v>
      </c>
      <c r="R42" s="170">
        <f t="shared" si="31"/>
        <v>0</v>
      </c>
      <c r="S42" s="171">
        <f t="shared" si="32"/>
        <v>0</v>
      </c>
      <c r="T42" s="170">
        <f t="shared" si="33"/>
        <v>0</v>
      </c>
      <c r="U42" s="171">
        <f t="shared" si="34"/>
        <v>0</v>
      </c>
      <c r="V42" s="170">
        <f t="shared" si="35"/>
        <v>0</v>
      </c>
      <c r="W42" s="171">
        <f t="shared" si="36"/>
        <v>0</v>
      </c>
      <c r="Y42" s="172" t="str">
        <f t="shared" si="37"/>
        <v>0</v>
      </c>
      <c r="Z42" s="179" t="str">
        <f t="shared" si="38"/>
        <v>0</v>
      </c>
    </row>
    <row r="43" spans="1:26" ht="14.25" customHeight="1" thickBot="1">
      <c r="A43" s="166"/>
      <c r="B43" s="163" t="s">
        <v>11</v>
      </c>
      <c r="C43" s="252">
        <f>IF(C35="","",IF(C38="","",C35&amp;"-"&amp;C38))</f>
      </c>
      <c r="D43" s="253"/>
      <c r="E43" s="176"/>
      <c r="F43" s="177"/>
      <c r="G43" s="176"/>
      <c r="H43" s="176"/>
      <c r="I43" s="180"/>
      <c r="J43" s="169">
        <f t="shared" si="26"/>
      </c>
      <c r="K43" s="164">
        <f>IF(C43="","",IF(C36="",C37,C36))</f>
      </c>
      <c r="L43" s="178"/>
      <c r="N43" s="170">
        <f t="shared" si="27"/>
        <v>0</v>
      </c>
      <c r="O43" s="171">
        <f t="shared" si="28"/>
        <v>0</v>
      </c>
      <c r="P43" s="170">
        <f t="shared" si="29"/>
        <v>0</v>
      </c>
      <c r="Q43" s="171">
        <f t="shared" si="30"/>
        <v>0</v>
      </c>
      <c r="R43" s="170">
        <f t="shared" si="31"/>
        <v>0</v>
      </c>
      <c r="S43" s="171">
        <f t="shared" si="32"/>
        <v>0</v>
      </c>
      <c r="T43" s="170">
        <f t="shared" si="33"/>
        <v>0</v>
      </c>
      <c r="U43" s="171">
        <f t="shared" si="34"/>
        <v>0</v>
      </c>
      <c r="V43" s="170">
        <f t="shared" si="35"/>
        <v>0</v>
      </c>
      <c r="W43" s="171">
        <f t="shared" si="36"/>
        <v>0</v>
      </c>
      <c r="Y43" s="172" t="str">
        <f t="shared" si="37"/>
        <v>0</v>
      </c>
      <c r="Z43" s="179" t="str">
        <f t="shared" si="38"/>
        <v>0</v>
      </c>
    </row>
    <row r="44" spans="1:26" ht="14.25" customHeight="1" thickBot="1">
      <c r="A44" s="166"/>
      <c r="B44" s="163" t="s">
        <v>5</v>
      </c>
      <c r="C44" s="252" t="str">
        <f>IF(C36="","",IF(C37="","",C36&amp;"-"&amp;C37))</f>
        <v>Eriksson Pinja-Pihajoki Niko</v>
      </c>
      <c r="D44" s="253"/>
      <c r="E44" s="176">
        <v>6</v>
      </c>
      <c r="F44" s="177">
        <v>-10</v>
      </c>
      <c r="G44" s="176">
        <v>8</v>
      </c>
      <c r="H44" s="176">
        <v>5</v>
      </c>
      <c r="I44" s="180"/>
      <c r="J44" s="169" t="str">
        <f t="shared" si="26"/>
        <v>3-1</v>
      </c>
      <c r="K44" s="164" t="str">
        <f>IF(C44="","",IF(C38="",C35,C38))</f>
        <v>Relander Janne</v>
      </c>
      <c r="L44" s="178"/>
      <c r="N44" s="170">
        <f t="shared" si="27"/>
        <v>11</v>
      </c>
      <c r="O44" s="171">
        <f t="shared" si="28"/>
        <v>6</v>
      </c>
      <c r="P44" s="170">
        <f t="shared" si="29"/>
        <v>10</v>
      </c>
      <c r="Q44" s="171">
        <f t="shared" si="30"/>
        <v>12</v>
      </c>
      <c r="R44" s="170">
        <f t="shared" si="31"/>
        <v>11</v>
      </c>
      <c r="S44" s="171">
        <f t="shared" si="32"/>
        <v>8</v>
      </c>
      <c r="T44" s="170">
        <f t="shared" si="33"/>
        <v>11</v>
      </c>
      <c r="U44" s="171">
        <f t="shared" si="34"/>
        <v>5</v>
      </c>
      <c r="V44" s="170">
        <f t="shared" si="35"/>
        <v>0</v>
      </c>
      <c r="W44" s="171">
        <f t="shared" si="36"/>
        <v>0</v>
      </c>
      <c r="Y44" s="172">
        <f t="shared" si="37"/>
        <v>3</v>
      </c>
      <c r="Z44" s="179">
        <f t="shared" si="38"/>
        <v>1</v>
      </c>
    </row>
    <row r="45" spans="1:26" ht="14.25" customHeight="1" thickBot="1">
      <c r="A45" s="166"/>
      <c r="B45" s="163" t="s">
        <v>6</v>
      </c>
      <c r="C45" s="252" t="str">
        <f>IF(C35="","",IF(C36="","",C35&amp;"-"&amp;C36))</f>
        <v>Relander Janne-Eriksson Pinja</v>
      </c>
      <c r="D45" s="253"/>
      <c r="E45" s="176">
        <v>-5</v>
      </c>
      <c r="F45" s="177">
        <v>-2</v>
      </c>
      <c r="G45" s="176">
        <v>-8</v>
      </c>
      <c r="H45" s="176"/>
      <c r="I45" s="180"/>
      <c r="J45" s="169" t="str">
        <f t="shared" si="26"/>
        <v>0-3</v>
      </c>
      <c r="K45" s="164" t="str">
        <f>IF(C45="","",IF(C37="",C38,C37))</f>
        <v>Pihajoki Niko</v>
      </c>
      <c r="L45" s="178"/>
      <c r="N45" s="170">
        <f t="shared" si="27"/>
        <v>5</v>
      </c>
      <c r="O45" s="171">
        <f t="shared" si="28"/>
        <v>11</v>
      </c>
      <c r="P45" s="170">
        <f t="shared" si="29"/>
        <v>2</v>
      </c>
      <c r="Q45" s="171">
        <f t="shared" si="30"/>
        <v>11</v>
      </c>
      <c r="R45" s="170">
        <f t="shared" si="31"/>
        <v>8</v>
      </c>
      <c r="S45" s="171">
        <f t="shared" si="32"/>
        <v>11</v>
      </c>
      <c r="T45" s="170">
        <f t="shared" si="33"/>
        <v>0</v>
      </c>
      <c r="U45" s="171">
        <f t="shared" si="34"/>
        <v>0</v>
      </c>
      <c r="V45" s="170">
        <f t="shared" si="35"/>
        <v>0</v>
      </c>
      <c r="W45" s="171">
        <f t="shared" si="36"/>
        <v>0</v>
      </c>
      <c r="Y45" s="172">
        <f t="shared" si="37"/>
        <v>0</v>
      </c>
      <c r="Z45" s="179">
        <f t="shared" si="38"/>
        <v>3</v>
      </c>
    </row>
    <row r="46" spans="1:26" ht="14.25" customHeight="1">
      <c r="A46" s="166"/>
      <c r="B46" s="163" t="s">
        <v>56</v>
      </c>
      <c r="C46" s="252">
        <f>IF(C37="","",IF(C38="","",C37&amp;"-"&amp;C38))</f>
      </c>
      <c r="D46" s="253"/>
      <c r="E46" s="176"/>
      <c r="F46" s="177"/>
      <c r="G46" s="176"/>
      <c r="H46" s="176"/>
      <c r="I46" s="176"/>
      <c r="J46" s="169">
        <f t="shared" si="26"/>
      </c>
      <c r="K46" s="164">
        <f>IF(C46="","",IF(C35="",C36,C35))</f>
      </c>
      <c r="L46" s="178"/>
      <c r="N46" s="170">
        <f t="shared" si="27"/>
        <v>0</v>
      </c>
      <c r="O46" s="171">
        <f t="shared" si="28"/>
        <v>0</v>
      </c>
      <c r="P46" s="170">
        <f t="shared" si="29"/>
        <v>0</v>
      </c>
      <c r="Q46" s="171">
        <f t="shared" si="30"/>
        <v>0</v>
      </c>
      <c r="R46" s="170">
        <f t="shared" si="31"/>
        <v>0</v>
      </c>
      <c r="S46" s="171">
        <f t="shared" si="32"/>
        <v>0</v>
      </c>
      <c r="T46" s="170">
        <f t="shared" si="33"/>
        <v>0</v>
      </c>
      <c r="U46" s="171">
        <f t="shared" si="34"/>
        <v>0</v>
      </c>
      <c r="V46" s="170">
        <f t="shared" si="35"/>
        <v>0</v>
      </c>
      <c r="W46" s="171">
        <f t="shared" si="36"/>
        <v>0</v>
      </c>
      <c r="Y46" s="172" t="str">
        <f t="shared" si="37"/>
        <v>0</v>
      </c>
      <c r="Z46" s="179" t="str">
        <f t="shared" si="38"/>
        <v>0</v>
      </c>
    </row>
  </sheetData>
  <sheetProtection/>
  <mergeCells count="21">
    <mergeCell ref="C18:D18"/>
    <mergeCell ref="C12:D12"/>
    <mergeCell ref="C13:D13"/>
    <mergeCell ref="C14:D14"/>
    <mergeCell ref="C15:D15"/>
    <mergeCell ref="C16:D16"/>
    <mergeCell ref="C17:D17"/>
    <mergeCell ref="C26:D26"/>
    <mergeCell ref="C27:D27"/>
    <mergeCell ref="C28:D28"/>
    <mergeCell ref="C29:D29"/>
    <mergeCell ref="C30:D30"/>
    <mergeCell ref="C31:D31"/>
    <mergeCell ref="C45:D45"/>
    <mergeCell ref="C46:D46"/>
    <mergeCell ref="C32:D32"/>
    <mergeCell ref="C40:D40"/>
    <mergeCell ref="C41:D41"/>
    <mergeCell ref="C42:D42"/>
    <mergeCell ref="C43:D43"/>
    <mergeCell ref="C44:D44"/>
  </mergeCells>
  <printOptions/>
  <pageMargins left="0.75" right="0.75" top="1" bottom="1" header="0.5" footer="0.5"/>
  <pageSetup fitToHeight="1" fitToWidth="1" horizontalDpi="600" verticalDpi="600" orientation="portrait" paperSize="9" scale="77" r:id="rId1"/>
  <rowBreaks count="1" manualBreakCount="1">
    <brk id="25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26.28125" style="0" customWidth="1"/>
    <col min="4" max="4" width="13.8515625" style="0" customWidth="1"/>
    <col min="5" max="5" width="15.28125" style="0" customWidth="1"/>
    <col min="6" max="6" width="14.8515625" style="0" customWidth="1"/>
    <col min="7" max="7" width="14.28125" style="0" customWidth="1"/>
  </cols>
  <sheetData>
    <row r="1" ht="13.5" thickBot="1"/>
    <row r="2" spans="1:9" ht="18" customHeight="1">
      <c r="A2" s="147"/>
      <c r="B2" s="148" t="s">
        <v>43</v>
      </c>
      <c r="C2" s="149"/>
      <c r="D2" s="149"/>
      <c r="E2" s="150"/>
      <c r="F2" s="151"/>
      <c r="G2" s="152"/>
      <c r="H2" s="152"/>
      <c r="I2" s="153"/>
    </row>
    <row r="3" spans="1:9" ht="15" customHeight="1">
      <c r="A3" s="147"/>
      <c r="B3" s="154" t="s">
        <v>154</v>
      </c>
      <c r="C3" s="155"/>
      <c r="D3" s="155"/>
      <c r="E3" s="156"/>
      <c r="F3" s="151"/>
      <c r="G3" s="152"/>
      <c r="H3" s="152"/>
      <c r="I3" s="153"/>
    </row>
    <row r="4" spans="1:9" ht="15" customHeight="1" thickBot="1">
      <c r="A4" s="147"/>
      <c r="B4" s="157" t="s">
        <v>44</v>
      </c>
      <c r="C4" s="158"/>
      <c r="D4" s="158"/>
      <c r="E4" s="159"/>
      <c r="F4" s="151"/>
      <c r="G4" s="152"/>
      <c r="H4" s="152"/>
      <c r="I4" s="153"/>
    </row>
    <row r="5" spans="3:4" s="1" customFormat="1" ht="18" customHeight="1">
      <c r="C5" s="7"/>
      <c r="D5" s="7"/>
    </row>
    <row r="6" spans="1:9" ht="13.5" customHeight="1">
      <c r="A6" s="184"/>
      <c r="B6" s="184" t="s">
        <v>0</v>
      </c>
      <c r="C6" s="184" t="s">
        <v>21</v>
      </c>
      <c r="D6" s="184" t="s">
        <v>1</v>
      </c>
      <c r="E6" s="151"/>
      <c r="F6" s="152"/>
      <c r="G6" s="152"/>
      <c r="H6" s="152"/>
      <c r="I6" s="152"/>
    </row>
    <row r="7" spans="1:5" s="1" customFormat="1" ht="18" customHeight="1">
      <c r="A7" s="185">
        <v>1</v>
      </c>
      <c r="B7" s="186">
        <v>10</v>
      </c>
      <c r="C7" s="186" t="s">
        <v>361</v>
      </c>
      <c r="D7" s="186" t="s">
        <v>70</v>
      </c>
      <c r="E7" s="2" t="s">
        <v>91</v>
      </c>
    </row>
    <row r="8" spans="1:6" s="1" customFormat="1" ht="18" customHeight="1">
      <c r="A8" s="185">
        <v>2</v>
      </c>
      <c r="B8" s="186" t="s">
        <v>3</v>
      </c>
      <c r="C8" s="186" t="s">
        <v>2</v>
      </c>
      <c r="D8" s="186" t="s">
        <v>3</v>
      </c>
      <c r="E8" s="3"/>
      <c r="F8" s="2" t="s">
        <v>91</v>
      </c>
    </row>
    <row r="9" spans="1:6" s="1" customFormat="1" ht="18" customHeight="1">
      <c r="A9" s="190">
        <v>3</v>
      </c>
      <c r="B9" s="184">
        <v>28</v>
      </c>
      <c r="C9" s="184" t="s">
        <v>366</v>
      </c>
      <c r="D9" s="184" t="s">
        <v>70</v>
      </c>
      <c r="E9" s="4" t="s">
        <v>96</v>
      </c>
      <c r="F9" s="244" t="s">
        <v>257</v>
      </c>
    </row>
    <row r="10" spans="1:7" s="1" customFormat="1" ht="18" customHeight="1">
      <c r="A10" s="190">
        <v>4</v>
      </c>
      <c r="B10" s="184" t="s">
        <v>3</v>
      </c>
      <c r="C10" s="184" t="s">
        <v>368</v>
      </c>
      <c r="D10" s="184" t="s">
        <v>27</v>
      </c>
      <c r="E10" s="1" t="s">
        <v>248</v>
      </c>
      <c r="F10" s="5"/>
      <c r="G10" s="2" t="s">
        <v>91</v>
      </c>
    </row>
    <row r="11" spans="1:8" s="1" customFormat="1" ht="18" customHeight="1">
      <c r="A11" s="185">
        <v>5</v>
      </c>
      <c r="B11" s="186">
        <v>22</v>
      </c>
      <c r="C11" s="186" t="s">
        <v>367</v>
      </c>
      <c r="D11" s="186" t="s">
        <v>70</v>
      </c>
      <c r="E11" s="2" t="s">
        <v>94</v>
      </c>
      <c r="F11" s="5"/>
      <c r="G11" s="11" t="s">
        <v>267</v>
      </c>
      <c r="H11" s="11"/>
    </row>
    <row r="12" spans="1:8" s="1" customFormat="1" ht="18" customHeight="1">
      <c r="A12" s="185">
        <v>6</v>
      </c>
      <c r="B12" s="186" t="s">
        <v>3</v>
      </c>
      <c r="C12" s="186" t="s">
        <v>362</v>
      </c>
      <c r="D12" s="186" t="s">
        <v>9</v>
      </c>
      <c r="E12" s="3" t="s">
        <v>249</v>
      </c>
      <c r="F12" s="6" t="s">
        <v>82</v>
      </c>
      <c r="G12" s="11"/>
      <c r="H12" s="11"/>
    </row>
    <row r="13" spans="1:8" s="1" customFormat="1" ht="18" customHeight="1">
      <c r="A13" s="190">
        <v>7</v>
      </c>
      <c r="B13" s="184" t="s">
        <v>3</v>
      </c>
      <c r="C13" s="184" t="s">
        <v>2</v>
      </c>
      <c r="D13" s="184" t="s">
        <v>3</v>
      </c>
      <c r="E13" s="4" t="s">
        <v>82</v>
      </c>
      <c r="F13" s="8" t="s">
        <v>256</v>
      </c>
      <c r="G13" s="11"/>
      <c r="H13" s="11"/>
    </row>
    <row r="14" spans="1:8" s="1" customFormat="1" ht="18" customHeight="1">
      <c r="A14" s="190">
        <v>8</v>
      </c>
      <c r="B14" s="184">
        <v>20</v>
      </c>
      <c r="C14" s="184" t="s">
        <v>350</v>
      </c>
      <c r="D14" s="184" t="s">
        <v>26</v>
      </c>
      <c r="E14" s="8"/>
      <c r="G14" s="11"/>
      <c r="H14" s="11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2010-03-28T12:24:15Z</cp:lastPrinted>
  <dcterms:created xsi:type="dcterms:W3CDTF">2005-12-14T19:24:32Z</dcterms:created>
  <dcterms:modified xsi:type="dcterms:W3CDTF">2010-03-30T16:07:36Z</dcterms:modified>
  <cp:category/>
  <cp:version/>
  <cp:contentType/>
  <cp:contentStatus/>
</cp:coreProperties>
</file>