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<sst xmlns="http://schemas.openxmlformats.org/spreadsheetml/2006/main" count="53" uniqueCount="51">
  <si>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SPTL SARJAOTTELUN PÖYTÄKIRJA</t>
  </si>
  <si>
    <t>PÄIVÄMÄÄRÄ</t>
  </si>
  <si>
    <t>SARJA-LOHKO</t>
  </si>
  <si>
    <t>Joukkue</t>
  </si>
  <si>
    <t>A</t>
  </si>
  <si>
    <t>X</t>
  </si>
  <si>
    <t>B</t>
  </si>
  <si>
    <t>Y</t>
  </si>
  <si>
    <t>C</t>
  </si>
  <si>
    <t>Z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</si>
  <si>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</si>
  <si>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</si>
  <si>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</si>
  <si>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</si>
  <si>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</si>
  <si>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</si>
  <si>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</si>
  <si>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</si>
  <si>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</si>
  <si>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</si>
  <si>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</si>
  <si>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</si>
  <si>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</si>
  <si>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</si>
  <si>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</si>
  <si>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</si>
  <si>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</si>
  <si>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</si>
  <si>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</si>
  <si>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</si>
  <si>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</si>
  <si>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</si>
  <si>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</si>
  <si>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</si>
  <si>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</si>
  <si>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</si>
  <si>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</si>
  <si>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Sarjaottelu_pk.xls  23.9.2007/ Asko Kilpi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</si>
  <si>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</si>
  <si>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</si>
  <si>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</si>
  <si>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</si>
  <si>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TuKa</t>
  </si>
  <si>
    <t>PT 75</t>
  </si>
  <si>
    <t>Mestaruussarja</t>
  </si>
  <si>
    <t>Ismo Lallo</t>
  </si>
  <si>
    <t>Matti Nyyssönen</t>
  </si>
  <si>
    <t>Roope Kantola</t>
  </si>
  <si>
    <t>Mika Tuomola</t>
  </si>
  <si>
    <t>Eero Aho</t>
  </si>
  <si>
    <t>Juha Rossi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</si>
</sst>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8" xfId="0" applyBorder="1" applyAlignment="1">
      <alignment/>
    </xf>
    <xf numFmtId="2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indent="2"/>
      <protection locked="0"/>
    </xf>
    <xf numFmtId="2" fontId="2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0" fillId="0" borderId="6" xfId="0" applyNumberFormat="1" applyFont="1" applyBorder="1" applyAlignment="1" applyProtection="1">
      <alignment/>
      <protection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164" fontId="0" fillId="2" borderId="13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center"/>
    </xf>
    <xf numFmtId="0" fontId="0" fillId="0" borderId="23" xfId="0" applyNumberFormat="1" applyFont="1" applyBorder="1" applyAlignment="1" applyProtection="1">
      <alignment/>
      <protection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left"/>
      <protection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9" fillId="0" borderId="31" xfId="0" applyFont="1" applyFill="1" applyBorder="1" applyAlignment="1" applyProtection="1">
      <alignment horizontal="left" vertical="center" indent="2"/>
      <protection locked="0"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9" fillId="4" borderId="33" xfId="0" applyFont="1" applyFill="1" applyBorder="1" applyAlignment="1" applyProtection="1">
      <alignment horizontal="left" vertical="center" indent="2"/>
      <protection/>
    </xf>
    <xf numFmtId="0" fontId="0" fillId="4" borderId="33" xfId="0" applyFill="1" applyBorder="1" applyAlignment="1">
      <alignment horizontal="left" vertical="center" indent="2"/>
    </xf>
    <xf numFmtId="0" fontId="0" fillId="4" borderId="34" xfId="0" applyFill="1" applyBorder="1" applyAlignment="1">
      <alignment horizontal="left" vertical="center" indent="2"/>
    </xf>
    <xf numFmtId="14" fontId="2" fillId="2" borderId="6" xfId="0" applyNumberFormat="1" applyFont="1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0" fillId="2" borderId="10" xfId="0" applyFont="1" applyFill="1" applyBorder="1" applyAlignment="1" applyProtection="1">
      <alignment horizontal="left" vertical="center" indent="2"/>
      <protection locked="0"/>
    </xf>
    <xf numFmtId="0" fontId="0" fillId="0" borderId="6" xfId="0" applyFont="1" applyBorder="1" applyAlignment="1" applyProtection="1">
      <alignment horizontal="left" vertical="center" indent="2"/>
      <protection locked="0"/>
    </xf>
    <xf numFmtId="0" fontId="0" fillId="0" borderId="21" xfId="0" applyFont="1" applyBorder="1" applyAlignment="1" applyProtection="1">
      <alignment horizontal="left" vertical="center" indent="2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8"/>
  <sheetViews>
    <sheetView tabSelected="1" workbookViewId="0" topLeftCell="A1">
      <selection activeCell="K22" sqref="K22"/>
    </sheetView>
  </sheetViews>
  <sheetFormatPr defaultColWidth="9.140625" defaultRowHeight="12.75"/>
  <cols>
    <col min="4" max="4" width="16.00390625" style="0" customWidth="1"/>
    <col min="5" max="5" width="10.57421875" style="0" customWidth="1"/>
    <col min="6" max="6" width="4.57421875" style="0" customWidth="1"/>
  </cols>
  <sheetData>
    <row r="4" spans="2:16" ht="15.75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16" ht="15.75">
      <c r="B5" s="6"/>
      <c r="C5" s="7"/>
      <c r="D5" s="8" t="s">
        <v>0</v>
      </c>
      <c r="E5" s="9"/>
      <c r="F5" s="9"/>
      <c r="G5" s="7"/>
      <c r="H5" s="10" t="s">
        <v>1</v>
      </c>
      <c r="I5" s="11"/>
      <c r="J5" s="81">
        <v>39407</v>
      </c>
      <c r="K5" s="74"/>
      <c r="L5" s="74"/>
      <c r="M5" s="74"/>
      <c r="N5" s="74"/>
      <c r="O5" s="75"/>
      <c r="P5" s="12"/>
    </row>
    <row r="6" spans="2:16" ht="20.25">
      <c r="B6" s="6"/>
      <c r="C6" s="13"/>
      <c r="D6" s="14"/>
      <c r="E6" s="9"/>
      <c r="F6" s="9"/>
      <c r="G6" s="7"/>
      <c r="H6" s="10" t="s">
        <v>2</v>
      </c>
      <c r="I6" s="11"/>
      <c r="J6" s="82" t="s">
        <v>44</v>
      </c>
      <c r="K6" s="74"/>
      <c r="L6" s="74"/>
      <c r="M6" s="74"/>
      <c r="N6" s="74"/>
      <c r="O6" s="75"/>
      <c r="P6" s="12"/>
    </row>
    <row r="7" spans="2:16" ht="12.75">
      <c r="B7" s="6"/>
      <c r="C7" s="7"/>
      <c r="D7" s="15"/>
      <c r="E7" s="9"/>
      <c r="F7" s="9"/>
      <c r="G7" s="9"/>
      <c r="H7" s="15"/>
      <c r="I7" s="9"/>
      <c r="J7" s="9"/>
      <c r="K7" s="9"/>
      <c r="L7" s="9"/>
      <c r="M7" s="9"/>
      <c r="N7" s="9"/>
      <c r="O7" s="9"/>
      <c r="P7" s="16"/>
    </row>
    <row r="8" spans="2:16" ht="15.75">
      <c r="B8" s="12"/>
      <c r="C8" s="17" t="s">
        <v>3</v>
      </c>
      <c r="D8" s="83" t="s">
        <v>42</v>
      </c>
      <c r="E8" s="84"/>
      <c r="F8" s="18"/>
      <c r="G8" s="17" t="s">
        <v>3</v>
      </c>
      <c r="H8" s="83" t="s">
        <v>43</v>
      </c>
      <c r="I8" s="85"/>
      <c r="J8" s="85"/>
      <c r="K8" s="85"/>
      <c r="L8" s="85"/>
      <c r="M8" s="85"/>
      <c r="N8" s="85"/>
      <c r="O8" s="86"/>
      <c r="P8" s="12"/>
    </row>
    <row r="9" spans="2:16" ht="12.75">
      <c r="B9" s="12"/>
      <c r="C9" s="19" t="s">
        <v>4</v>
      </c>
      <c r="D9" s="71" t="s">
        <v>45</v>
      </c>
      <c r="E9" s="72"/>
      <c r="F9" s="20"/>
      <c r="G9" s="21" t="s">
        <v>5</v>
      </c>
      <c r="H9" s="71" t="s">
        <v>48</v>
      </c>
      <c r="I9" s="74"/>
      <c r="J9" s="74"/>
      <c r="K9" s="74"/>
      <c r="L9" s="74"/>
      <c r="M9" s="74"/>
      <c r="N9" s="74"/>
      <c r="O9" s="75"/>
      <c r="P9" s="12"/>
    </row>
    <row r="10" spans="2:16" ht="12.75">
      <c r="B10" s="12"/>
      <c r="C10" s="22" t="s">
        <v>6</v>
      </c>
      <c r="D10" s="71" t="s">
        <v>46</v>
      </c>
      <c r="E10" s="72"/>
      <c r="F10" s="20"/>
      <c r="G10" s="23" t="s">
        <v>7</v>
      </c>
      <c r="H10" s="73" t="s">
        <v>49</v>
      </c>
      <c r="I10" s="74"/>
      <c r="J10" s="74"/>
      <c r="K10" s="74"/>
      <c r="L10" s="74"/>
      <c r="M10" s="74"/>
      <c r="N10" s="74"/>
      <c r="O10" s="75"/>
      <c r="P10" s="12"/>
    </row>
    <row r="11" spans="2:16" ht="12.75">
      <c r="B11" s="6"/>
      <c r="C11" s="22" t="s">
        <v>8</v>
      </c>
      <c r="D11" s="71" t="s">
        <v>47</v>
      </c>
      <c r="E11" s="72"/>
      <c r="F11" s="20"/>
      <c r="G11" s="23" t="s">
        <v>9</v>
      </c>
      <c r="H11" s="73" t="s">
        <v>50</v>
      </c>
      <c r="I11" s="74"/>
      <c r="J11" s="74"/>
      <c r="K11" s="74"/>
      <c r="L11" s="74"/>
      <c r="M11" s="74"/>
      <c r="N11" s="74"/>
      <c r="O11" s="75"/>
      <c r="P11" s="16"/>
    </row>
    <row r="12" spans="2:16" ht="12.75">
      <c r="B12" s="6"/>
      <c r="C12" s="24" t="s">
        <v>10</v>
      </c>
      <c r="D12" s="25"/>
      <c r="E12" s="26"/>
      <c r="F12" s="27"/>
      <c r="G12" s="24" t="s">
        <v>10</v>
      </c>
      <c r="H12" s="25"/>
      <c r="I12" s="28"/>
      <c r="J12" s="28"/>
      <c r="K12" s="28"/>
      <c r="L12" s="28"/>
      <c r="M12" s="28"/>
      <c r="N12" s="28"/>
      <c r="O12" s="28"/>
      <c r="P12" s="16"/>
    </row>
    <row r="13" spans="2:16" ht="12.75">
      <c r="B13" s="12"/>
      <c r="C13" s="29"/>
      <c r="D13" s="71"/>
      <c r="E13" s="72"/>
      <c r="F13" s="20"/>
      <c r="G13" s="30"/>
      <c r="H13" s="73"/>
      <c r="I13" s="74"/>
      <c r="J13" s="74"/>
      <c r="K13" s="74"/>
      <c r="L13" s="74"/>
      <c r="M13" s="74"/>
      <c r="N13" s="74"/>
      <c r="O13" s="75"/>
      <c r="P13" s="12"/>
    </row>
    <row r="14" spans="2:16" ht="12.75">
      <c r="B14" s="12"/>
      <c r="C14" s="31"/>
      <c r="D14" s="71"/>
      <c r="E14" s="72"/>
      <c r="F14" s="20"/>
      <c r="G14" s="32"/>
      <c r="H14" s="73"/>
      <c r="I14" s="74"/>
      <c r="J14" s="74"/>
      <c r="K14" s="74"/>
      <c r="L14" s="74"/>
      <c r="M14" s="74"/>
      <c r="N14" s="74"/>
      <c r="O14" s="75"/>
      <c r="P14" s="12"/>
    </row>
    <row r="15" spans="2:16" ht="15.75">
      <c r="B15" s="6"/>
      <c r="C15" s="9"/>
      <c r="D15" s="9"/>
      <c r="E15" s="9"/>
      <c r="F15" s="9"/>
      <c r="G15" s="33" t="s">
        <v>11</v>
      </c>
      <c r="H15" s="15"/>
      <c r="I15" s="15"/>
      <c r="J15" s="15"/>
      <c r="K15" s="9"/>
      <c r="L15" s="9"/>
      <c r="M15" s="9"/>
      <c r="N15" s="34"/>
      <c r="O15" s="7"/>
      <c r="P15" s="16"/>
    </row>
    <row r="16" spans="2:16" ht="12.75">
      <c r="B16" s="6"/>
      <c r="C16" s="8" t="s">
        <v>12</v>
      </c>
      <c r="D16" s="9"/>
      <c r="E16" s="9"/>
      <c r="F16" s="9"/>
      <c r="G16" s="35" t="s">
        <v>13</v>
      </c>
      <c r="H16" s="35" t="s">
        <v>14</v>
      </c>
      <c r="I16" s="35" t="s">
        <v>15</v>
      </c>
      <c r="J16" s="35" t="s">
        <v>16</v>
      </c>
      <c r="K16" s="35" t="s">
        <v>17</v>
      </c>
      <c r="L16" s="76" t="s">
        <v>18</v>
      </c>
      <c r="M16" s="77"/>
      <c r="N16" s="36" t="s">
        <v>19</v>
      </c>
      <c r="O16" s="37" t="s">
        <v>20</v>
      </c>
      <c r="P16" s="12"/>
    </row>
    <row r="17" spans="2:16" ht="12.75">
      <c r="B17" s="12"/>
      <c r="C17" s="38" t="s">
        <v>21</v>
      </c>
      <c r="D17" s="39" t="str">
        <f>IF(D9&gt;"",D9,"")</f>
        <v>Ismo Lallo</v>
      </c>
      <c r="E17" s="39" t="str">
        <f>IF(H9&gt;"",H9,"")</f>
        <v>Mika Tuomola</v>
      </c>
      <c r="F17" s="39">
        <f>IF(F9&gt;"",F9&amp;" - "&amp;J9,"")</f>
      </c>
      <c r="G17" s="40">
        <v>-7</v>
      </c>
      <c r="H17" s="40">
        <v>-8</v>
      </c>
      <c r="I17" s="41">
        <v>-3</v>
      </c>
      <c r="J17" s="40"/>
      <c r="K17" s="40"/>
      <c r="L17" s="42">
        <f>IF(ISBLANK(G17),"",COUNTIF(G17:K17,"&gt;=0"))</f>
        <v>0</v>
      </c>
      <c r="M17" s="43">
        <f>IF(ISBLANK(G17),"",(IF(LEFT(G17,1)="-",1,0)+IF(LEFT(H17,1)="-",1,0)+IF(LEFT(I17,1)="-",1,0)+IF(LEFT(J17,1)="-",1,0)+IF(LEFT(K17,1)="-",1,0)))</f>
        <v>3</v>
      </c>
      <c r="N17" s="44">
        <f>IF(L17=3,1,"")</f>
      </c>
      <c r="O17" s="45">
        <f>IF(M17=3,1,"")</f>
        <v>1</v>
      </c>
      <c r="P17" s="12"/>
    </row>
    <row r="18" spans="2:16" ht="12.75">
      <c r="B18" s="12"/>
      <c r="C18" s="38" t="s">
        <v>22</v>
      </c>
      <c r="D18" s="39" t="str">
        <f>IF(D10&gt;"",D10,"")</f>
        <v>Matti Nyyssönen</v>
      </c>
      <c r="E18" s="39" t="str">
        <f>IF(H10&gt;"",H10,"")</f>
        <v>Eero Aho</v>
      </c>
      <c r="F18" s="39">
        <f>IF(F10&gt;"",F10&amp;" - "&amp;J10,"")</f>
      </c>
      <c r="G18" s="46">
        <v>-8</v>
      </c>
      <c r="H18" s="40">
        <v>-10</v>
      </c>
      <c r="I18" s="40">
        <v>-10</v>
      </c>
      <c r="J18" s="40"/>
      <c r="K18" s="40"/>
      <c r="L18" s="42">
        <f>IF(ISBLANK(G18),"",COUNTIF(G18:K18,"&gt;=0"))</f>
        <v>0</v>
      </c>
      <c r="M18" s="43">
        <f>IF(ISBLANK(G18),"",(IF(LEFT(G18,1)="-",1,0)+IF(LEFT(H18,1)="-",1,0)+IF(LEFT(I18,1)="-",1,0)+IF(LEFT(J18,1)="-",1,0)+IF(LEFT(K18,1)="-",1,0)))</f>
        <v>3</v>
      </c>
      <c r="N18" s="44">
        <f>IF(L18=3,1,"")</f>
      </c>
      <c r="O18" s="45">
        <f>IF(M18=3,1,"")</f>
        <v>1</v>
      </c>
      <c r="P18" s="12"/>
    </row>
    <row r="19" spans="2:16" ht="12.75">
      <c r="B19" s="12"/>
      <c r="C19" s="47" t="s">
        <v>23</v>
      </c>
      <c r="D19" s="39" t="str">
        <f>IF(D11&gt;"",D11,"")</f>
        <v>Roope Kantola</v>
      </c>
      <c r="E19" s="39" t="str">
        <f>IF(H11&gt;"",H11,"")</f>
        <v>Juha Rossi</v>
      </c>
      <c r="F19" s="48"/>
      <c r="G19" s="46">
        <v>-3</v>
      </c>
      <c r="H19" s="49">
        <v>-8</v>
      </c>
      <c r="I19" s="46">
        <v>-10</v>
      </c>
      <c r="J19" s="46"/>
      <c r="K19" s="46"/>
      <c r="L19" s="42">
        <f aca="true" t="shared" si="0" ref="L19:L26">IF(ISBLANK(G19),"",COUNTIF(G19:K19,"&gt;=0"))</f>
        <v>0</v>
      </c>
      <c r="M19" s="43">
        <f aca="true" t="shared" si="1" ref="M19:M26">IF(ISBLANK(G19),"",(IF(LEFT(G19,1)="-",1,0)+IF(LEFT(H19,1)="-",1,0)+IF(LEFT(I19,1)="-",1,0)+IF(LEFT(J19,1)="-",1,0)+IF(LEFT(K19,1)="-",1,0)))</f>
        <v>3</v>
      </c>
      <c r="N19" s="44">
        <f aca="true" t="shared" si="2" ref="N19:O26">IF(L19=3,1,"")</f>
      </c>
      <c r="O19" s="45">
        <f t="shared" si="2"/>
        <v>1</v>
      </c>
      <c r="P19" s="12"/>
    </row>
    <row r="20" spans="2:16" ht="12.75">
      <c r="B20" s="12"/>
      <c r="C20" s="47" t="s">
        <v>24</v>
      </c>
      <c r="D20" s="39" t="str">
        <f>IF(D10&gt;"",D10,"")</f>
        <v>Matti Nyyssönen</v>
      </c>
      <c r="E20" s="39" t="str">
        <f>IF(H9&gt;"",H9,"")</f>
        <v>Mika Tuomola</v>
      </c>
      <c r="F20" s="48"/>
      <c r="G20" s="46">
        <v>7</v>
      </c>
      <c r="H20" s="49">
        <v>-8</v>
      </c>
      <c r="I20" s="46">
        <v>6</v>
      </c>
      <c r="J20" s="46">
        <v>-9</v>
      </c>
      <c r="K20" s="46">
        <v>-8</v>
      </c>
      <c r="L20" s="42">
        <f t="shared" si="0"/>
        <v>2</v>
      </c>
      <c r="M20" s="43">
        <f t="shared" si="1"/>
        <v>3</v>
      </c>
      <c r="N20" s="44">
        <f t="shared" si="2"/>
      </c>
      <c r="O20" s="45">
        <f t="shared" si="2"/>
        <v>1</v>
      </c>
      <c r="P20" s="12"/>
    </row>
    <row r="21" spans="2:16" ht="12.75">
      <c r="B21" s="12"/>
      <c r="C21" s="47" t="s">
        <v>25</v>
      </c>
      <c r="D21" s="39" t="str">
        <f>IF(D9&gt;"",D9,"")</f>
        <v>Ismo Lallo</v>
      </c>
      <c r="E21" s="39" t="str">
        <f>IF(H11&gt;"",H11,"")</f>
        <v>Juha Rossi</v>
      </c>
      <c r="F21" s="48"/>
      <c r="G21" s="46">
        <v>-11</v>
      </c>
      <c r="H21" s="49">
        <v>7</v>
      </c>
      <c r="I21" s="46">
        <v>-5</v>
      </c>
      <c r="J21" s="46">
        <v>8</v>
      </c>
      <c r="K21" s="46">
        <v>-4</v>
      </c>
      <c r="L21" s="42">
        <f t="shared" si="0"/>
        <v>2</v>
      </c>
      <c r="M21" s="43">
        <f t="shared" si="1"/>
        <v>3</v>
      </c>
      <c r="N21" s="44">
        <f t="shared" si="2"/>
      </c>
      <c r="O21" s="45">
        <f t="shared" si="2"/>
        <v>1</v>
      </c>
      <c r="P21" s="12"/>
    </row>
    <row r="22" spans="2:16" ht="12.75">
      <c r="B22" s="12"/>
      <c r="C22" s="47" t="s">
        <v>26</v>
      </c>
      <c r="D22" s="39" t="str">
        <f>IF(D11&gt;"",D11,"")</f>
        <v>Roope Kantola</v>
      </c>
      <c r="E22" s="39" t="str">
        <f>IF(H10&gt;"",H10,"")</f>
        <v>Eero Aho</v>
      </c>
      <c r="F22" s="48"/>
      <c r="G22" s="46">
        <v>-6</v>
      </c>
      <c r="H22" s="49">
        <v>9</v>
      </c>
      <c r="I22" s="46">
        <v>-5</v>
      </c>
      <c r="J22" s="46">
        <v>-7</v>
      </c>
      <c r="K22" s="46"/>
      <c r="L22" s="42">
        <f t="shared" si="0"/>
        <v>1</v>
      </c>
      <c r="M22" s="43">
        <f t="shared" si="1"/>
        <v>3</v>
      </c>
      <c r="N22" s="44">
        <f t="shared" si="2"/>
      </c>
      <c r="O22" s="45">
        <f t="shared" si="2"/>
        <v>1</v>
      </c>
      <c r="P22" s="12"/>
    </row>
    <row r="23" spans="2:16" ht="12.75">
      <c r="B23" s="12"/>
      <c r="C23" s="47" t="s">
        <v>27</v>
      </c>
      <c r="D23" s="39">
        <f>IF(D13&gt;"",D13&amp;" / "&amp;D14,"")</f>
      </c>
      <c r="E23" s="39">
        <f>IF(H13&gt;"",H13&amp;" / "&amp;H14,"")</f>
      </c>
      <c r="F23" s="50"/>
      <c r="G23" s="51"/>
      <c r="H23" s="52"/>
      <c r="I23" s="53"/>
      <c r="J23" s="53"/>
      <c r="K23" s="53"/>
      <c r="L23" s="42">
        <f t="shared" si="0"/>
      </c>
      <c r="M23" s="43">
        <f t="shared" si="1"/>
      </c>
      <c r="N23" s="44">
        <f t="shared" si="2"/>
      </c>
      <c r="O23" s="45">
        <f t="shared" si="2"/>
      </c>
      <c r="P23" s="12"/>
    </row>
    <row r="24" spans="2:16" ht="12.75">
      <c r="B24" s="12"/>
      <c r="C24" s="38" t="s">
        <v>28</v>
      </c>
      <c r="D24" s="39" t="str">
        <f>IF(D10&gt;"",D10,"")</f>
        <v>Matti Nyyssönen</v>
      </c>
      <c r="E24" s="39" t="str">
        <f>IF(H11&gt;"",H11,"")</f>
        <v>Juha Rossi</v>
      </c>
      <c r="F24" s="54"/>
      <c r="G24" s="55"/>
      <c r="H24" s="40"/>
      <c r="I24" s="40"/>
      <c r="J24" s="40"/>
      <c r="K24" s="41"/>
      <c r="L24" s="42">
        <f t="shared" si="0"/>
      </c>
      <c r="M24" s="43">
        <f t="shared" si="1"/>
      </c>
      <c r="N24" s="44">
        <f t="shared" si="2"/>
      </c>
      <c r="O24" s="45">
        <f t="shared" si="2"/>
      </c>
      <c r="P24" s="12"/>
    </row>
    <row r="25" spans="2:16" ht="12.75">
      <c r="B25" s="12"/>
      <c r="C25" s="38" t="s">
        <v>29</v>
      </c>
      <c r="D25" s="39" t="str">
        <f>IF(D11&gt;"",D11,"")</f>
        <v>Roope Kantola</v>
      </c>
      <c r="E25" s="39" t="str">
        <f>IF(H9&gt;"",H9,"")</f>
        <v>Mika Tuomola</v>
      </c>
      <c r="F25" s="54"/>
      <c r="G25" s="55"/>
      <c r="H25" s="40"/>
      <c r="I25" s="40"/>
      <c r="J25" s="40"/>
      <c r="K25" s="41"/>
      <c r="L25" s="42">
        <f t="shared" si="0"/>
      </c>
      <c r="M25" s="43">
        <f t="shared" si="1"/>
      </c>
      <c r="N25" s="44">
        <f t="shared" si="2"/>
      </c>
      <c r="O25" s="45">
        <f t="shared" si="2"/>
      </c>
      <c r="P25" s="12"/>
    </row>
    <row r="26" spans="2:16" ht="13.5" thickBot="1">
      <c r="B26" s="12"/>
      <c r="C26" s="38" t="s">
        <v>30</v>
      </c>
      <c r="D26" s="39" t="str">
        <f>IF(D9&gt;"",D9,"")</f>
        <v>Ismo Lallo</v>
      </c>
      <c r="E26" s="39" t="str">
        <f>IF(H10&gt;"",H10,"")</f>
        <v>Eero Aho</v>
      </c>
      <c r="F26" s="54"/>
      <c r="G26" s="41"/>
      <c r="H26" s="40"/>
      <c r="I26" s="41"/>
      <c r="J26" s="40"/>
      <c r="K26" s="40"/>
      <c r="L26" s="42">
        <f t="shared" si="0"/>
      </c>
      <c r="M26" s="43">
        <f t="shared" si="1"/>
      </c>
      <c r="N26" s="44">
        <f t="shared" si="2"/>
      </c>
      <c r="O26" s="45">
        <f t="shared" si="2"/>
      </c>
      <c r="P26" s="12"/>
    </row>
    <row r="27" spans="2:16" ht="16.5" thickBot="1">
      <c r="B27" s="6"/>
      <c r="C27" s="9"/>
      <c r="D27" s="9"/>
      <c r="E27" s="9"/>
      <c r="F27" s="9"/>
      <c r="G27" s="9"/>
      <c r="H27" s="9"/>
      <c r="I27" s="9"/>
      <c r="J27" s="56" t="s">
        <v>31</v>
      </c>
      <c r="K27" s="57"/>
      <c r="L27" s="58">
        <f>IF(ISBLANK(E17),"",SUM(L17:L26))</f>
        <v>5</v>
      </c>
      <c r="M27" s="59">
        <f>IF(ISBLANK(F17),"",SUM(M17:M26))</f>
        <v>18</v>
      </c>
      <c r="N27" s="60">
        <f>IF(ISBLANK(G17),"",SUM(N17:N26))</f>
        <v>0</v>
      </c>
      <c r="O27" s="61">
        <f>IF(ISBLANK(G17),"",SUM(O17:O26))</f>
        <v>6</v>
      </c>
      <c r="P27" s="12"/>
    </row>
    <row r="28" spans="2:16" ht="12.75">
      <c r="B28" s="6"/>
      <c r="C28" s="8" t="s">
        <v>32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6"/>
    </row>
    <row r="29" spans="2:16" ht="12.75">
      <c r="B29" s="6"/>
      <c r="C29" s="62" t="s">
        <v>33</v>
      </c>
      <c r="D29" s="62"/>
      <c r="E29" s="62" t="s">
        <v>34</v>
      </c>
      <c r="F29" s="63"/>
      <c r="G29" s="62"/>
      <c r="H29" s="62" t="s">
        <v>35</v>
      </c>
      <c r="I29" s="63"/>
      <c r="J29" s="62"/>
      <c r="K29" s="64" t="s">
        <v>36</v>
      </c>
      <c r="L29" s="7"/>
      <c r="M29" s="9"/>
      <c r="N29" s="9"/>
      <c r="O29" s="9"/>
      <c r="P29" s="16"/>
    </row>
    <row r="30" spans="2:16" ht="18.75" thickBot="1">
      <c r="B30" s="6"/>
      <c r="C30" s="9"/>
      <c r="D30" s="9"/>
      <c r="E30" s="9"/>
      <c r="F30" s="9"/>
      <c r="G30" s="9"/>
      <c r="H30" s="9"/>
      <c r="I30" s="9"/>
      <c r="J30" s="9"/>
      <c r="K30" s="78" t="str">
        <f>IF(N27=6,D8,IF(O27=6,H8,""))</f>
        <v>PT 75</v>
      </c>
      <c r="L30" s="79"/>
      <c r="M30" s="79"/>
      <c r="N30" s="79"/>
      <c r="O30" s="80"/>
      <c r="P30" s="12"/>
    </row>
    <row r="31" spans="2:16" ht="18">
      <c r="B31" s="65"/>
      <c r="C31" s="66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8"/>
    </row>
    <row r="32" ht="12.75">
      <c r="C32" s="69" t="s">
        <v>37</v>
      </c>
    </row>
    <row r="34" ht="15.75">
      <c r="C34" s="70" t="s">
        <v>38</v>
      </c>
    </row>
    <row r="35" ht="12.75">
      <c r="C35" t="s">
        <v>39</v>
      </c>
    </row>
    <row r="36" ht="12.75">
      <c r="C36" t="s">
        <v>40</v>
      </c>
    </row>
    <row r="38" ht="12.75">
      <c r="C38" t="s">
        <v>41</v>
      </c>
    </row>
  </sheetData>
  <mergeCells count="16">
    <mergeCell ref="J5:O5"/>
    <mergeCell ref="J6:O6"/>
    <mergeCell ref="D8:E8"/>
    <mergeCell ref="H8:O8"/>
    <mergeCell ref="D9:E9"/>
    <mergeCell ref="H9:O9"/>
    <mergeCell ref="D10:E10"/>
    <mergeCell ref="H10:O10"/>
    <mergeCell ref="D11:E11"/>
    <mergeCell ref="H11:O11"/>
    <mergeCell ref="D13:E13"/>
    <mergeCell ref="H13:O13"/>
    <mergeCell ref="D14:E14"/>
    <mergeCell ref="H14:O14"/>
    <mergeCell ref="L16:M16"/>
    <mergeCell ref="K30:O30"/>
  </mergeCells>
  <printOptions/>
  <pageMargins left="0.3937007874015748" right="0.3937007874015748" top="0.56" bottom="0.44" header="0.36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Tilikeskus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Manni</dc:creator>
  <cp:keywords/>
  <dc:description/>
  <cp:lastModifiedBy>Ismo Lallo</cp:lastModifiedBy>
  <cp:lastPrinted>2007-09-24T20:11:55Z</cp:lastPrinted>
  <dcterms:created xsi:type="dcterms:W3CDTF">2007-09-24T20:10:43Z</dcterms:created>
  <dcterms:modified xsi:type="dcterms:W3CDTF">2007-11-21T19:37:38Z</dcterms:modified>
  <cp:category/>
  <cp:version/>
  <cp:contentType/>
  <cp:contentStatus/>
</cp:coreProperties>
</file>