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480" windowHeight="11640" activeTab="0"/>
  </bookViews>
  <sheets>
    <sheet name="4-lohko" sheetId="1" r:id="rId1"/>
    <sheet name="Taul1" sheetId="2" r:id="rId2"/>
    <sheet name="Taul2" sheetId="3" r:id="rId3"/>
    <sheet name="Taul3" sheetId="4" r:id="rId4"/>
  </sheets>
  <definedNames>
    <definedName name="_Order1" hidden="1">255</definedName>
    <definedName name="_xlnm.Print_Area" localSheetId="0">'4-lohko'!$E$17:$Z$91</definedName>
  </definedNames>
  <calcPr fullCalcOnLoad="1"/>
</workbook>
</file>

<file path=xl/sharedStrings.xml><?xml version="1.0" encoding="utf-8"?>
<sst xmlns="http://schemas.openxmlformats.org/spreadsheetml/2006/main" count="373" uniqueCount="155">
  <si>
    <t>Toimii alunperin Lotus 123:ssa</t>
  </si>
  <si>
    <t>Muokattu</t>
  </si>
  <si>
    <t>11.1.2004</t>
  </si>
  <si>
    <t>Siirrä pelaaja lomakkeelle makrolla Ctrl+a</t>
  </si>
  <si>
    <t>4-pelaajan kaavio</t>
  </si>
  <si>
    <t>ÄLÄ LISÄÄ RIVEJÄ TAI SARAKKEITA ALUEELLE</t>
  </si>
  <si>
    <t>Makro Ctrl+t tyhjentää alueen ja</t>
  </si>
  <si>
    <t>Valitse tästä sarakkeesta</t>
  </si>
  <si>
    <t>asettaa E14=0, muuta tarvittaessa E15</t>
  </si>
  <si>
    <t>*</t>
  </si>
  <si>
    <t>Jormanainen Jani</t>
  </si>
  <si>
    <t>PT Espoo</t>
  </si>
  <si>
    <t>Ahde Valtteri</t>
  </si>
  <si>
    <t>Pelli Arto</t>
  </si>
  <si>
    <t>Tiittala Tuomas</t>
  </si>
  <si>
    <t>Kananen Markus</t>
  </si>
  <si>
    <t>Rivilaskuri</t>
  </si>
  <si>
    <t>Lehto Mikko</t>
  </si>
  <si>
    <t>Lohkon maksimikoko</t>
  </si>
  <si>
    <t>Pelli Sanna</t>
  </si>
  <si>
    <t>Tulostusalue:</t>
  </si>
  <si>
    <t>Välimäki Veera</t>
  </si>
  <si>
    <t>TIP-70</t>
  </si>
  <si>
    <t>Tamminen Timo</t>
  </si>
  <si>
    <t>Luokka:</t>
  </si>
  <si>
    <t>Lohko:</t>
  </si>
  <si>
    <t>SPTL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</si>
  <si>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</si>
  <si>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</si>
  <si>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</si>
  <si>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</si>
  <si>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</si>
  <si>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</si>
  <si>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</si>
  <si>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</si>
  <si>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</si>
  <si>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</si>
  <si>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Olah Sofia</t>
  </si>
  <si>
    <t>SeSi</t>
  </si>
  <si>
    <t>PuPy</t>
  </si>
  <si>
    <t>Hakala Sari</t>
  </si>
  <si>
    <t>Soine Samuli</t>
  </si>
  <si>
    <t>Karsikas Miia-Mari</t>
  </si>
  <si>
    <t>VehVi</t>
  </si>
  <si>
    <t>Olsbo Tim</t>
  </si>
  <si>
    <t>Rolig Emma</t>
  </si>
  <si>
    <t>MBF</t>
  </si>
  <si>
    <t>Tennilä Otto</t>
  </si>
  <si>
    <t>Maraton</t>
  </si>
  <si>
    <t>Ottelut</t>
  </si>
  <si>
    <t>1.erä</t>
  </si>
  <si>
    <t>2.erä</t>
  </si>
  <si>
    <t>3.erä</t>
  </si>
  <si>
    <t>4.erä</t>
  </si>
  <si>
    <t>5.erä</t>
  </si>
  <si>
    <t>Hokkanen Mika</t>
  </si>
  <si>
    <t>MPS</t>
  </si>
  <si>
    <t>1-4</t>
  </si>
  <si>
    <t xml:space="preserve">Järvinen Sami </t>
  </si>
  <si>
    <t>2-3</t>
  </si>
  <si>
    <t>Sahakari Satu</t>
  </si>
  <si>
    <t>Por-83</t>
  </si>
  <si>
    <t>1-3</t>
  </si>
  <si>
    <t>Salmi Mervi</t>
  </si>
  <si>
    <t>2-4</t>
  </si>
  <si>
    <t>Limnell Eero</t>
  </si>
  <si>
    <t>1-2</t>
  </si>
  <si>
    <t>Nieminen Jeremias</t>
  </si>
  <si>
    <t>3-4</t>
  </si>
  <si>
    <t>KoKa</t>
  </si>
  <si>
    <t>Karonen Janne</t>
  </si>
  <si>
    <t>Ahti Teppo</t>
  </si>
  <si>
    <t>Koskinen Juuso</t>
  </si>
  <si>
    <t>Ojala Lauri</t>
  </si>
  <si>
    <t>TuPy</t>
  </si>
  <si>
    <t>Tiuraniemi Janne</t>
  </si>
  <si>
    <t>Saariluoma Otso</t>
  </si>
  <si>
    <t>Pirinen Tero</t>
  </si>
  <si>
    <t>KuPTS</t>
  </si>
  <si>
    <t>Pirinen Teijo</t>
  </si>
  <si>
    <t>Pulkkinen Jyri</t>
  </si>
  <si>
    <t>Kovanen Teemu</t>
  </si>
  <si>
    <t>PT 75</t>
  </si>
  <si>
    <t>Makkonen Henri</t>
  </si>
  <si>
    <t>Westika</t>
  </si>
  <si>
    <t>Wang Ding-Jie</t>
  </si>
  <si>
    <t>Härmälä Ilkka</t>
  </si>
  <si>
    <t>TuKa</t>
  </si>
  <si>
    <t>Kantola Roope</t>
  </si>
  <si>
    <t>Hemmi Joonas</t>
  </si>
  <si>
    <t>Karros Jami</t>
  </si>
  <si>
    <t>Kantola Mikko</t>
  </si>
  <si>
    <t>Olah Pentti</t>
  </si>
  <si>
    <t>Niininen Tanja</t>
  </si>
  <si>
    <t>Karsikas Satu</t>
  </si>
  <si>
    <t>Laine Pasi</t>
  </si>
  <si>
    <t>Häki</t>
  </si>
  <si>
    <t>Jurvanen Tuomas</t>
  </si>
  <si>
    <t>Nordling / Nyberg</t>
  </si>
  <si>
    <t>Olah / Hakala</t>
  </si>
  <si>
    <t>SeSi / PuPy</t>
  </si>
  <si>
    <t>Pelli / Välimäki</t>
  </si>
  <si>
    <t>Niininen / M-M Karsikas</t>
  </si>
  <si>
    <t>Sahakari / Salmi</t>
  </si>
  <si>
    <t>A</t>
  </si>
  <si>
    <t>GP-lopputurnaus</t>
  </si>
  <si>
    <t>Miehet</t>
  </si>
  <si>
    <t>Räsänen Mika</t>
  </si>
  <si>
    <t>Kontala Aki</t>
  </si>
  <si>
    <t>Tuomola Mika</t>
  </si>
  <si>
    <t>Aho Eero</t>
  </si>
  <si>
    <t>Valasti Pasi</t>
  </si>
  <si>
    <t>Ågren Pekka</t>
  </si>
  <si>
    <t>YNM</t>
  </si>
  <si>
    <t>B</t>
  </si>
  <si>
    <t>A1</t>
  </si>
  <si>
    <t>B2</t>
  </si>
  <si>
    <t>A2</t>
  </si>
  <si>
    <t>A3</t>
  </si>
  <si>
    <t>B4</t>
  </si>
  <si>
    <t>A4</t>
  </si>
  <si>
    <t>B3</t>
  </si>
  <si>
    <t>B1</t>
  </si>
  <si>
    <t>Pöytä</t>
  </si>
  <si>
    <t>Päivä:</t>
  </si>
  <si>
    <t>Eräsum</t>
  </si>
  <si>
    <t>Pistesum</t>
  </si>
  <si>
    <t>ero</t>
  </si>
  <si>
    <t xml:space="preserve">Kirjoita vain erien jäännöspisteet( esim. 11-7  = 7 tai  6-11 = -6 ). Jos -0 (miinus nolla), anna etupilkku. </t>
  </si>
  <si>
    <t>tark</t>
  </si>
  <si>
    <t>Erät</t>
  </si>
  <si>
    <t>18.00</t>
  </si>
  <si>
    <t>Rossi Juha</t>
  </si>
  <si>
    <t>Lallo Ismo</t>
  </si>
  <si>
    <t>TuTo</t>
  </si>
  <si>
    <t>Julin Jukka</t>
  </si>
  <si>
    <t xml:space="preserve">SIJOITUSPELIT GP-LOPPUTURNAUS </t>
  </si>
  <si>
    <t>LOPPULLINEN JÄRJESTYS</t>
  </si>
  <si>
    <t>Toni Soine</t>
  </si>
  <si>
    <t>Wega</t>
  </si>
  <si>
    <t>Timo Tamminen</t>
  </si>
  <si>
    <t>Roope Kantola</t>
  </si>
  <si>
    <t>Pentti Olah</t>
  </si>
  <si>
    <t>Jani Jormanainen</t>
  </si>
  <si>
    <t>Mika Räsänen</t>
  </si>
  <si>
    <t>Hietikko Pauli</t>
  </si>
  <si>
    <t>Miettinen Esa</t>
  </si>
  <si>
    <t>8,4,-2,-8,8</t>
  </si>
  <si>
    <t>8,10,-9,5</t>
  </si>
  <si>
    <t>7,-10,5,-11,3</t>
  </si>
  <si>
    <t>-4,4,-5,10,8</t>
  </si>
  <si>
    <t>-7,9,11,7,8</t>
  </si>
  <si>
    <t>10,9,-9,14</t>
  </si>
  <si>
    <t>10,-9,16,9</t>
  </si>
  <si>
    <t>2,-10,4,7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</si>
</sst>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</numFmts>
  <fonts count="55">
    <font>
      <sz val="10"/>
      <name val="Arial"/>
      <family val="0"/>
    </font>
    <font>
      <sz val="10"/>
      <name val="Courier"/>
      <family val="0"/>
    </font>
    <font>
      <sz val="12"/>
      <name val="SWISS"/>
      <family val="0"/>
    </font>
    <font>
      <sz val="12"/>
      <color indexed="8"/>
      <name val="SWISS"/>
      <family val="2"/>
    </font>
    <font>
      <b/>
      <sz val="12"/>
      <color indexed="10"/>
      <name val="SWISS"/>
      <family val="0"/>
    </font>
    <font>
      <b/>
      <sz val="12"/>
      <color indexed="8"/>
      <name val="SWISS"/>
      <family val="0"/>
    </font>
    <font>
      <sz val="11"/>
      <color indexed="8"/>
      <name val="Arial"/>
      <family val="2"/>
    </font>
    <font>
      <sz val="12"/>
      <color indexed="10"/>
      <name val="SWISS"/>
      <family val="0"/>
    </font>
    <font>
      <b/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u val="single"/>
      <sz val="12"/>
      <name val="SWIS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172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172" fontId="3" fillId="0" borderId="0" xfId="58" applyFont="1" applyProtection="1">
      <alignment/>
      <protection/>
    </xf>
    <xf numFmtId="172" fontId="3" fillId="0" borderId="0" xfId="58" applyFont="1" applyAlignment="1" applyProtection="1">
      <alignment horizontal="center"/>
      <protection/>
    </xf>
    <xf numFmtId="172" fontId="3" fillId="0" borderId="0" xfId="58" applyFont="1" applyAlignment="1" applyProtection="1">
      <alignment horizontal="left"/>
      <protection/>
    </xf>
    <xf numFmtId="172" fontId="2" fillId="0" borderId="0" xfId="58">
      <alignment/>
      <protection/>
    </xf>
    <xf numFmtId="172" fontId="3" fillId="0" borderId="0" xfId="58" applyFont="1" applyProtection="1" quotePrefix="1">
      <alignment/>
      <protection/>
    </xf>
    <xf numFmtId="172" fontId="4" fillId="0" borderId="0" xfId="58" applyFont="1" applyProtection="1">
      <alignment/>
      <protection/>
    </xf>
    <xf numFmtId="172" fontId="3" fillId="0" borderId="0" xfId="58" applyFont="1" applyAlignment="1" applyProtection="1" quotePrefix="1">
      <alignment horizontal="left"/>
      <protection/>
    </xf>
    <xf numFmtId="172" fontId="5" fillId="0" borderId="0" xfId="58" applyFont="1" applyProtection="1">
      <alignment/>
      <protection/>
    </xf>
    <xf numFmtId="172" fontId="3" fillId="0" borderId="0" xfId="58" applyFont="1" applyAlignment="1" applyProtection="1">
      <alignment horizontal="right"/>
      <protection/>
    </xf>
    <xf numFmtId="172" fontId="3" fillId="0" borderId="10" xfId="58" applyFont="1" applyBorder="1" applyAlignment="1" applyProtection="1">
      <alignment/>
      <protection/>
    </xf>
    <xf numFmtId="172" fontId="3" fillId="0" borderId="11" xfId="58" applyFont="1" applyBorder="1" applyProtection="1">
      <alignment/>
      <protection/>
    </xf>
    <xf numFmtId="172" fontId="3" fillId="0" borderId="12" xfId="58" applyFont="1" applyBorder="1" applyProtection="1">
      <alignment/>
      <protection/>
    </xf>
    <xf numFmtId="172" fontId="3" fillId="0" borderId="0" xfId="58" applyFont="1" applyProtection="1">
      <alignment/>
      <protection/>
    </xf>
    <xf numFmtId="172" fontId="3" fillId="0" borderId="13" xfId="58" applyFont="1" applyBorder="1" applyAlignment="1" applyProtection="1">
      <alignment/>
      <protection/>
    </xf>
    <xf numFmtId="172" fontId="6" fillId="0" borderId="0" xfId="58" applyFont="1" applyAlignment="1" applyProtection="1">
      <alignment horizontal="left"/>
      <protection/>
    </xf>
    <xf numFmtId="172" fontId="6" fillId="0" borderId="14" xfId="58" applyFont="1" applyBorder="1" applyProtection="1">
      <alignment/>
      <protection/>
    </xf>
    <xf numFmtId="172" fontId="7" fillId="0" borderId="0" xfId="58" applyFont="1" applyProtection="1">
      <alignment/>
      <protection/>
    </xf>
    <xf numFmtId="172" fontId="3" fillId="0" borderId="0" xfId="58" applyFont="1" applyBorder="1" applyProtection="1">
      <alignment/>
      <protection/>
    </xf>
    <xf numFmtId="172" fontId="3" fillId="0" borderId="0" xfId="58" applyFont="1" applyAlignment="1">
      <alignment horizontal="right"/>
      <protection/>
    </xf>
    <xf numFmtId="172" fontId="5" fillId="0" borderId="15" xfId="58" applyFont="1" applyBorder="1" applyAlignment="1" applyProtection="1">
      <alignment horizontal="center"/>
      <protection locked="0"/>
    </xf>
    <xf numFmtId="172" fontId="5" fillId="0" borderId="16" xfId="58" applyFont="1" applyBorder="1" applyAlignment="1" applyProtection="1">
      <alignment horizontal="center"/>
      <protection locked="0"/>
    </xf>
    <xf numFmtId="172" fontId="3" fillId="0" borderId="17" xfId="58" applyFont="1" applyBorder="1" applyAlignment="1" applyProtection="1">
      <alignment horizontal="center"/>
      <protection/>
    </xf>
    <xf numFmtId="172" fontId="3" fillId="0" borderId="18" xfId="58" applyFont="1" applyBorder="1" applyAlignment="1" applyProtection="1">
      <alignment horizontal="center"/>
      <protection/>
    </xf>
    <xf numFmtId="172" fontId="3" fillId="0" borderId="19" xfId="58" applyFont="1" applyBorder="1" applyAlignment="1" applyProtection="1">
      <alignment horizontal="center"/>
      <protection locked="0"/>
    </xf>
    <xf numFmtId="172" fontId="9" fillId="0" borderId="20" xfId="58" applyFont="1" applyBorder="1" applyAlignment="1" applyProtection="1">
      <alignment horizontal="center"/>
      <protection/>
    </xf>
    <xf numFmtId="172" fontId="9" fillId="0" borderId="21" xfId="58" applyFont="1" applyBorder="1" applyAlignment="1" applyProtection="1">
      <alignment horizontal="center"/>
      <protection/>
    </xf>
    <xf numFmtId="172" fontId="11" fillId="0" borderId="22" xfId="58" applyFont="1" applyBorder="1" applyAlignment="1" applyProtection="1">
      <alignment horizontal="center"/>
      <protection/>
    </xf>
    <xf numFmtId="172" fontId="9" fillId="33" borderId="23" xfId="58" applyFont="1" applyFill="1" applyBorder="1" applyAlignment="1" applyProtection="1">
      <alignment horizontal="left"/>
      <protection locked="0"/>
    </xf>
    <xf numFmtId="172" fontId="9" fillId="33" borderId="24" xfId="58" applyFont="1" applyFill="1" applyBorder="1" applyAlignment="1" applyProtection="1">
      <alignment horizontal="left"/>
      <protection locked="0"/>
    </xf>
    <xf numFmtId="172" fontId="3" fillId="34" borderId="25" xfId="58" applyFont="1" applyFill="1" applyBorder="1" applyAlignment="1" applyProtection="1">
      <alignment horizontal="center"/>
      <protection/>
    </xf>
    <xf numFmtId="172" fontId="3" fillId="34" borderId="26" xfId="58" applyFont="1" applyFill="1" applyBorder="1" applyAlignment="1" applyProtection="1">
      <alignment horizontal="center"/>
      <protection/>
    </xf>
    <xf numFmtId="172" fontId="3" fillId="0" borderId="25" xfId="58" applyFont="1" applyBorder="1" applyProtection="1">
      <alignment/>
      <protection/>
    </xf>
    <xf numFmtId="172" fontId="3" fillId="0" borderId="26" xfId="58" applyFont="1" applyBorder="1" applyProtection="1">
      <alignment/>
      <protection/>
    </xf>
    <xf numFmtId="172" fontId="11" fillId="0" borderId="27" xfId="58" applyFont="1" applyBorder="1" applyAlignment="1" applyProtection="1">
      <alignment horizontal="center"/>
      <protection/>
    </xf>
    <xf numFmtId="172" fontId="3" fillId="0" borderId="28" xfId="58" applyFont="1" applyBorder="1" applyProtection="1">
      <alignment/>
      <protection/>
    </xf>
    <xf numFmtId="172" fontId="3" fillId="0" borderId="29" xfId="58" applyFont="1" applyBorder="1" applyProtection="1">
      <alignment/>
      <protection/>
    </xf>
    <xf numFmtId="172" fontId="3" fillId="34" borderId="28" xfId="58" applyFont="1" applyFill="1" applyBorder="1" applyAlignment="1" applyProtection="1">
      <alignment horizontal="center"/>
      <protection/>
    </xf>
    <xf numFmtId="172" fontId="3" fillId="34" borderId="29" xfId="58" applyFont="1" applyFill="1" applyBorder="1" applyAlignment="1" applyProtection="1">
      <alignment horizontal="center"/>
      <protection/>
    </xf>
    <xf numFmtId="172" fontId="9" fillId="33" borderId="30" xfId="58" applyFont="1" applyFill="1" applyBorder="1" applyAlignment="1" applyProtection="1">
      <alignment horizontal="left"/>
      <protection locked="0"/>
    </xf>
    <xf numFmtId="172" fontId="11" fillId="0" borderId="31" xfId="58" applyFont="1" applyBorder="1" applyAlignment="1" applyProtection="1">
      <alignment horizontal="center"/>
      <protection/>
    </xf>
    <xf numFmtId="172" fontId="3" fillId="0" borderId="15" xfId="58" applyFont="1" applyBorder="1" applyProtection="1">
      <alignment/>
      <protection/>
    </xf>
    <xf numFmtId="172" fontId="2" fillId="0" borderId="15" xfId="58" applyBorder="1">
      <alignment/>
      <protection/>
    </xf>
    <xf numFmtId="172" fontId="2" fillId="0" borderId="32" xfId="58" applyBorder="1">
      <alignment/>
      <protection/>
    </xf>
    <xf numFmtId="172" fontId="11" fillId="0" borderId="33" xfId="58" applyFont="1" applyBorder="1" applyAlignment="1" applyProtection="1">
      <alignment horizontal="center"/>
      <protection/>
    </xf>
    <xf numFmtId="172" fontId="3" fillId="0" borderId="34" xfId="58" applyFont="1" applyBorder="1" applyProtection="1">
      <alignment/>
      <protection/>
    </xf>
    <xf numFmtId="172" fontId="3" fillId="0" borderId="35" xfId="58" applyFont="1" applyBorder="1" applyProtection="1">
      <alignment/>
      <protection/>
    </xf>
    <xf numFmtId="172" fontId="3" fillId="0" borderId="36" xfId="58" applyFont="1" applyBorder="1" applyProtection="1">
      <alignment/>
      <protection/>
    </xf>
    <xf numFmtId="172" fontId="11" fillId="0" borderId="33" xfId="58" applyFont="1" applyBorder="1" applyAlignment="1" applyProtection="1" quotePrefix="1">
      <alignment horizontal="center"/>
      <protection/>
    </xf>
    <xf numFmtId="172" fontId="9" fillId="0" borderId="24" xfId="58" applyFont="1" applyBorder="1" applyProtection="1">
      <alignment/>
      <protection/>
    </xf>
    <xf numFmtId="172" fontId="3" fillId="0" borderId="30" xfId="58" applyFont="1" applyBorder="1" applyProtection="1">
      <alignment/>
      <protection/>
    </xf>
    <xf numFmtId="172" fontId="3" fillId="0" borderId="23" xfId="58" applyFont="1" applyBorder="1" applyProtection="1">
      <alignment/>
      <protection/>
    </xf>
    <xf numFmtId="172" fontId="5" fillId="0" borderId="37" xfId="58" applyFont="1" applyBorder="1" applyAlignment="1" applyProtection="1">
      <alignment horizontal="center"/>
      <protection/>
    </xf>
    <xf numFmtId="172" fontId="3" fillId="0" borderId="38" xfId="58" applyFont="1" applyBorder="1" applyProtection="1">
      <alignment/>
      <protection/>
    </xf>
    <xf numFmtId="172" fontId="3" fillId="0" borderId="16" xfId="58" applyFont="1" applyBorder="1" applyProtection="1">
      <alignment/>
      <protection/>
    </xf>
    <xf numFmtId="172" fontId="3" fillId="0" borderId="39" xfId="58" applyFont="1" applyBorder="1" applyProtection="1">
      <alignment/>
      <protection/>
    </xf>
    <xf numFmtId="172" fontId="4" fillId="0" borderId="0" xfId="58" applyFont="1">
      <alignment/>
      <protection/>
    </xf>
    <xf numFmtId="172" fontId="12" fillId="0" borderId="0" xfId="58" applyFont="1">
      <alignment/>
      <protection/>
    </xf>
    <xf numFmtId="172" fontId="6" fillId="0" borderId="40" xfId="58" applyFont="1" applyBorder="1" applyAlignment="1" applyProtection="1">
      <alignment horizontal="left"/>
      <protection/>
    </xf>
    <xf numFmtId="172" fontId="6" fillId="0" borderId="30" xfId="58" applyFont="1" applyBorder="1" applyAlignment="1" applyProtection="1">
      <alignment horizontal="left"/>
      <protection/>
    </xf>
    <xf numFmtId="172" fontId="6" fillId="0" borderId="29" xfId="58" applyFont="1" applyBorder="1" applyAlignment="1" applyProtection="1">
      <alignment horizontal="left"/>
      <protection/>
    </xf>
    <xf numFmtId="172" fontId="11" fillId="0" borderId="41" xfId="58" applyFont="1" applyBorder="1" applyAlignment="1" applyProtection="1" quotePrefix="1">
      <alignment horizontal="center"/>
      <protection/>
    </xf>
    <xf numFmtId="172" fontId="9" fillId="0" borderId="42" xfId="58" applyFont="1" applyBorder="1" applyProtection="1">
      <alignment/>
      <protection/>
    </xf>
    <xf numFmtId="172" fontId="2" fillId="0" borderId="0" xfId="58" applyFont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4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4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72" fontId="11" fillId="0" borderId="15" xfId="58" applyFont="1" applyBorder="1" applyAlignment="1" applyProtection="1">
      <alignment horizontal="left"/>
      <protection/>
    </xf>
    <xf numFmtId="172" fontId="9" fillId="0" borderId="15" xfId="58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172" fontId="5" fillId="0" borderId="46" xfId="58" applyFont="1" applyBorder="1" applyAlignment="1" applyProtection="1">
      <alignment horizontal="center"/>
      <protection/>
    </xf>
    <xf numFmtId="172" fontId="11" fillId="0" borderId="47" xfId="58" applyFont="1" applyBorder="1" applyAlignment="1" applyProtection="1">
      <alignment horizontal="right"/>
      <protection/>
    </xf>
    <xf numFmtId="172" fontId="11" fillId="0" borderId="48" xfId="58" applyFont="1" applyBorder="1" applyAlignment="1" applyProtection="1">
      <alignment horizontal="center"/>
      <protection/>
    </xf>
    <xf numFmtId="0" fontId="12" fillId="35" borderId="49" xfId="0" applyFont="1" applyFill="1" applyBorder="1" applyAlignment="1">
      <alignment/>
    </xf>
    <xf numFmtId="0" fontId="12" fillId="36" borderId="45" xfId="0" applyFont="1" applyFill="1" applyBorder="1" applyAlignment="1">
      <alignment horizontal="center"/>
    </xf>
    <xf numFmtId="0" fontId="15" fillId="0" borderId="15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37" borderId="0" xfId="0" applyFont="1" applyFill="1" applyAlignment="1">
      <alignment/>
    </xf>
    <xf numFmtId="0" fontId="12" fillId="37" borderId="45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2" fillId="0" borderId="45" xfId="0" applyFont="1" applyBorder="1" applyAlignment="1">
      <alignment horizontal="center"/>
    </xf>
    <xf numFmtId="172" fontId="5" fillId="0" borderId="37" xfId="58" applyFont="1" applyBorder="1" applyAlignment="1" applyProtection="1">
      <alignment horizontal="right"/>
      <protection/>
    </xf>
    <xf numFmtId="0" fontId="13" fillId="0" borderId="5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18" fillId="0" borderId="45" xfId="0" applyFont="1" applyBorder="1" applyAlignment="1">
      <alignment/>
    </xf>
    <xf numFmtId="0" fontId="18" fillId="36" borderId="45" xfId="0" applyFont="1" applyFill="1" applyBorder="1" applyAlignment="1">
      <alignment horizontal="center"/>
    </xf>
    <xf numFmtId="0" fontId="12" fillId="37" borderId="52" xfId="0" applyFont="1" applyFill="1" applyBorder="1" applyAlignment="1">
      <alignment/>
    </xf>
    <xf numFmtId="0" fontId="1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2" fillId="37" borderId="55" xfId="0" applyFont="1" applyFill="1" applyBorder="1" applyAlignment="1">
      <alignment/>
    </xf>
    <xf numFmtId="0" fontId="12" fillId="0" borderId="56" xfId="0" applyFont="1" applyBorder="1" applyAlignment="1">
      <alignment/>
    </xf>
    <xf numFmtId="172" fontId="9" fillId="0" borderId="34" xfId="58" applyFont="1" applyBorder="1" applyProtection="1">
      <alignment/>
      <protection/>
    </xf>
    <xf numFmtId="172" fontId="5" fillId="0" borderId="57" xfId="58" applyFont="1" applyBorder="1" applyAlignment="1" applyProtection="1">
      <alignment horizontal="right"/>
      <protection/>
    </xf>
    <xf numFmtId="0" fontId="13" fillId="0" borderId="58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12" fillId="37" borderId="59" xfId="0" applyFont="1" applyFill="1" applyBorder="1" applyAlignment="1">
      <alignment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18" fillId="0" borderId="61" xfId="0" applyFont="1" applyBorder="1" applyAlignment="1">
      <alignment/>
    </xf>
    <xf numFmtId="172" fontId="2" fillId="0" borderId="62" xfId="58" applyBorder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2" fontId="2" fillId="0" borderId="0" xfId="58" applyFont="1" applyBorder="1">
      <alignment/>
      <protection/>
    </xf>
    <xf numFmtId="172" fontId="2" fillId="0" borderId="65" xfId="58" applyFont="1" applyBorder="1">
      <alignment/>
      <protection/>
    </xf>
    <xf numFmtId="172" fontId="2" fillId="0" borderId="66" xfId="58" applyFont="1" applyBorder="1">
      <alignment/>
      <protection/>
    </xf>
    <xf numFmtId="172" fontId="2" fillId="0" borderId="67" xfId="58" applyFont="1" applyBorder="1">
      <alignment/>
      <protection/>
    </xf>
    <xf numFmtId="0" fontId="5" fillId="0" borderId="68" xfId="0" applyFont="1" applyBorder="1" applyAlignment="1" applyProtection="1">
      <alignment/>
      <protection locked="0"/>
    </xf>
    <xf numFmtId="172" fontId="5" fillId="0" borderId="69" xfId="58" applyFont="1" applyBorder="1" applyAlignment="1" applyProtection="1">
      <alignment horizontal="center"/>
      <protection locked="0"/>
    </xf>
    <xf numFmtId="0" fontId="8" fillId="0" borderId="69" xfId="0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2" fillId="0" borderId="72" xfId="0" applyFont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5" fillId="0" borderId="73" xfId="0" applyFont="1" applyBorder="1" applyAlignment="1" applyProtection="1">
      <alignment/>
      <protection locked="0"/>
    </xf>
    <xf numFmtId="172" fontId="3" fillId="0" borderId="20" xfId="58" applyFont="1" applyBorder="1" applyAlignment="1" applyProtection="1">
      <alignment horizontal="center"/>
      <protection/>
    </xf>
    <xf numFmtId="172" fontId="11" fillId="0" borderId="74" xfId="58" applyFont="1" applyBorder="1" applyAlignment="1" applyProtection="1">
      <alignment horizontal="center"/>
      <protection/>
    </xf>
    <xf numFmtId="172" fontId="11" fillId="0" borderId="75" xfId="58" applyFont="1" applyBorder="1" applyAlignment="1" applyProtection="1">
      <alignment horizontal="center"/>
      <protection/>
    </xf>
    <xf numFmtId="172" fontId="11" fillId="0" borderId="76" xfId="58" applyFont="1" applyBorder="1" applyAlignment="1" applyProtection="1">
      <alignment horizontal="center"/>
      <protection/>
    </xf>
    <xf numFmtId="172" fontId="2" fillId="0" borderId="21" xfId="58" applyBorder="1">
      <alignment/>
      <protection/>
    </xf>
    <xf numFmtId="172" fontId="11" fillId="0" borderId="77" xfId="58" applyFont="1" applyBorder="1" applyAlignment="1" applyProtection="1">
      <alignment horizontal="center"/>
      <protection/>
    </xf>
    <xf numFmtId="172" fontId="2" fillId="0" borderId="78" xfId="58" applyBorder="1">
      <alignment/>
      <protection/>
    </xf>
    <xf numFmtId="172" fontId="11" fillId="0" borderId="77" xfId="58" applyFont="1" applyBorder="1" applyAlignment="1" applyProtection="1" quotePrefix="1">
      <alignment horizontal="center"/>
      <protection/>
    </xf>
    <xf numFmtId="0" fontId="0" fillId="0" borderId="78" xfId="0" applyBorder="1" applyAlignment="1">
      <alignment/>
    </xf>
    <xf numFmtId="0" fontId="0" fillId="0" borderId="40" xfId="0" applyBorder="1" applyAlignment="1">
      <alignment/>
    </xf>
    <xf numFmtId="172" fontId="11" fillId="0" borderId="79" xfId="58" applyFont="1" applyBorder="1" applyAlignment="1" applyProtection="1" quotePrefix="1">
      <alignment horizontal="center"/>
      <protection/>
    </xf>
    <xf numFmtId="172" fontId="9" fillId="0" borderId="80" xfId="58" applyFont="1" applyBorder="1" applyProtection="1">
      <alignment/>
      <protection/>
    </xf>
    <xf numFmtId="172" fontId="3" fillId="0" borderId="81" xfId="58" applyFont="1" applyBorder="1" applyProtection="1">
      <alignment/>
      <protection/>
    </xf>
    <xf numFmtId="172" fontId="5" fillId="0" borderId="82" xfId="58" applyFont="1" applyBorder="1" applyAlignment="1" applyProtection="1">
      <alignment horizontal="right"/>
      <protection/>
    </xf>
    <xf numFmtId="0" fontId="13" fillId="0" borderId="83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0" fontId="0" fillId="0" borderId="84" xfId="0" applyBorder="1" applyAlignment="1">
      <alignment/>
    </xf>
    <xf numFmtId="172" fontId="10" fillId="0" borderId="85" xfId="58" applyFont="1" applyBorder="1" applyAlignment="1">
      <alignment horizontal="center"/>
      <protection/>
    </xf>
    <xf numFmtId="172" fontId="10" fillId="0" borderId="21" xfId="58" applyFont="1" applyBorder="1" applyAlignment="1">
      <alignment horizontal="center"/>
      <protection/>
    </xf>
    <xf numFmtId="172" fontId="10" fillId="0" borderId="86" xfId="58" applyFont="1" applyBorder="1">
      <alignment/>
      <protection/>
    </xf>
    <xf numFmtId="172" fontId="10" fillId="0" borderId="0" xfId="58" applyFont="1">
      <alignment/>
      <protection/>
    </xf>
    <xf numFmtId="172" fontId="10" fillId="0" borderId="87" xfId="58" applyFont="1" applyBorder="1">
      <alignment/>
      <protection/>
    </xf>
    <xf numFmtId="172" fontId="10" fillId="0" borderId="88" xfId="58" applyFont="1" applyBorder="1">
      <alignment/>
      <protection/>
    </xf>
    <xf numFmtId="172" fontId="10" fillId="0" borderId="89" xfId="58" applyFont="1" applyBorder="1">
      <alignment/>
      <protection/>
    </xf>
    <xf numFmtId="172" fontId="10" fillId="0" borderId="90" xfId="58" applyFont="1" applyBorder="1">
      <alignment/>
      <protection/>
    </xf>
    <xf numFmtId="172" fontId="10" fillId="0" borderId="0" xfId="58" applyFont="1" applyBorder="1">
      <alignment/>
      <protection/>
    </xf>
    <xf numFmtId="0" fontId="14" fillId="0" borderId="0" xfId="0" applyFont="1" applyAlignment="1">
      <alignment/>
    </xf>
    <xf numFmtId="172" fontId="10" fillId="0" borderId="87" xfId="58" applyFont="1" applyBorder="1" applyAlignment="1">
      <alignment horizontal="center"/>
      <protection/>
    </xf>
    <xf numFmtId="172" fontId="10" fillId="0" borderId="0" xfId="58" applyFont="1" applyAlignment="1">
      <alignment horizontal="center"/>
      <protection/>
    </xf>
    <xf numFmtId="172" fontId="10" fillId="0" borderId="87" xfId="58" applyFont="1" applyBorder="1" applyAlignment="1" quotePrefix="1">
      <alignment horizontal="center"/>
      <protection/>
    </xf>
    <xf numFmtId="172" fontId="8" fillId="0" borderId="25" xfId="58" applyFont="1" applyBorder="1" applyAlignment="1">
      <alignment horizontal="center"/>
      <protection/>
    </xf>
    <xf numFmtId="172" fontId="8" fillId="0" borderId="91" xfId="58" applyFont="1" applyBorder="1" applyAlignment="1">
      <alignment horizontal="center"/>
      <protection/>
    </xf>
    <xf numFmtId="172" fontId="9" fillId="0" borderId="34" xfId="58" applyFont="1" applyBorder="1" applyAlignment="1" applyProtection="1" quotePrefix="1">
      <alignment horizontal="center"/>
      <protection/>
    </xf>
    <xf numFmtId="172" fontId="9" fillId="0" borderId="36" xfId="58" applyFont="1" applyBorder="1" applyAlignment="1" applyProtection="1">
      <alignment horizontal="center"/>
      <protection/>
    </xf>
    <xf numFmtId="172" fontId="10" fillId="0" borderId="46" xfId="58" applyFont="1" applyBorder="1" applyAlignment="1">
      <alignment horizontal="center"/>
      <protection/>
    </xf>
    <xf numFmtId="0" fontId="0" fillId="0" borderId="92" xfId="0" applyFont="1" applyBorder="1" applyAlignment="1">
      <alignment horizontal="center"/>
    </xf>
    <xf numFmtId="172" fontId="9" fillId="0" borderId="34" xfId="58" applyFont="1" applyBorder="1" applyAlignment="1" applyProtection="1">
      <alignment horizontal="center"/>
      <protection/>
    </xf>
    <xf numFmtId="173" fontId="13" fillId="0" borderId="16" xfId="0" applyNumberFormat="1" applyFont="1" applyBorder="1" applyAlignment="1">
      <alignment horizontal="left"/>
    </xf>
    <xf numFmtId="173" fontId="13" fillId="0" borderId="93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4" xfId="0" applyBorder="1" applyAlignment="1">
      <alignment horizontal="left"/>
    </xf>
    <xf numFmtId="172" fontId="10" fillId="0" borderId="85" xfId="58" applyFont="1" applyBorder="1" applyAlignment="1">
      <alignment horizontal="center"/>
      <protection/>
    </xf>
    <xf numFmtId="172" fontId="10" fillId="0" borderId="32" xfId="58" applyFont="1" applyBorder="1" applyAlignment="1">
      <alignment horizontal="center"/>
      <protection/>
    </xf>
    <xf numFmtId="0" fontId="12" fillId="0" borderId="95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172" fontId="8" fillId="0" borderId="26" xfId="58" applyFont="1" applyBorder="1" applyAlignment="1">
      <alignment horizontal="center"/>
      <protection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4" xfId="0" applyBorder="1" applyAlignment="1">
      <alignment horizontal="center"/>
    </xf>
    <xf numFmtId="173" fontId="3" fillId="0" borderId="97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center"/>
    </xf>
    <xf numFmtId="0" fontId="0" fillId="0" borderId="98" xfId="0" applyBorder="1" applyAlignment="1">
      <alignment horizontal="left"/>
    </xf>
    <xf numFmtId="172" fontId="10" fillId="0" borderId="21" xfId="58" applyFont="1" applyBorder="1" applyAlignment="1">
      <alignment horizontal="center"/>
      <protection/>
    </xf>
    <xf numFmtId="0" fontId="12" fillId="0" borderId="99" xfId="0" applyFont="1" applyBorder="1" applyAlignment="1">
      <alignment horizontal="center"/>
    </xf>
    <xf numFmtId="172" fontId="3" fillId="33" borderId="34" xfId="58" applyFont="1" applyFill="1" applyBorder="1" applyAlignment="1" applyProtection="1">
      <alignment horizontal="center"/>
      <protection locked="0"/>
    </xf>
    <xf numFmtId="172" fontId="2" fillId="0" borderId="36" xfId="58" applyBorder="1" applyAlignment="1">
      <alignment horizontal="center"/>
      <protection/>
    </xf>
    <xf numFmtId="172" fontId="3" fillId="33" borderId="46" xfId="58" applyFont="1" applyFill="1" applyBorder="1" applyAlignment="1" applyProtection="1">
      <alignment horizontal="center"/>
      <protection locked="0"/>
    </xf>
    <xf numFmtId="172" fontId="2" fillId="0" borderId="92" xfId="58" applyBorder="1" applyAlignment="1">
      <alignment horizontal="center"/>
      <protection/>
    </xf>
    <xf numFmtId="172" fontId="3" fillId="33" borderId="46" xfId="58" applyFont="1" applyFill="1" applyBorder="1" applyAlignment="1" applyProtection="1" quotePrefix="1">
      <alignment horizontal="center"/>
      <protection locked="0"/>
    </xf>
    <xf numFmtId="172" fontId="3" fillId="33" borderId="24" xfId="58" applyFont="1" applyFill="1" applyBorder="1" applyAlignment="1" applyProtection="1">
      <alignment horizontal="center"/>
      <protection locked="0"/>
    </xf>
    <xf numFmtId="172" fontId="2" fillId="0" borderId="23" xfId="58" applyBorder="1" applyAlignment="1">
      <alignment horizontal="center"/>
      <protection/>
    </xf>
    <xf numFmtId="172" fontId="3" fillId="33" borderId="24" xfId="58" applyFont="1" applyFill="1" applyBorder="1" applyAlignment="1" applyProtection="1">
      <alignment horizontal="center"/>
      <protection locked="0"/>
    </xf>
    <xf numFmtId="172" fontId="2" fillId="0" borderId="23" xfId="58" applyFont="1" applyBorder="1" applyAlignment="1">
      <alignment horizontal="center"/>
      <protection/>
    </xf>
    <xf numFmtId="172" fontId="9" fillId="0" borderId="85" xfId="58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left"/>
      <protection locked="0"/>
    </xf>
    <xf numFmtId="0" fontId="0" fillId="0" borderId="69" xfId="0" applyBorder="1" applyAlignment="1">
      <alignment/>
    </xf>
    <xf numFmtId="0" fontId="0" fillId="0" borderId="100" xfId="0" applyBorder="1" applyAlignment="1">
      <alignment/>
    </xf>
    <xf numFmtId="0" fontId="8" fillId="0" borderId="69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172" fontId="3" fillId="33" borderId="24" xfId="58" applyFont="1" applyFill="1" applyBorder="1" applyAlignment="1" applyProtection="1" quotePrefix="1">
      <alignment horizont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02" xfId="0" applyBorder="1" applyAlignment="1">
      <alignment/>
    </xf>
    <xf numFmtId="0" fontId="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72" fontId="16" fillId="33" borderId="24" xfId="58" applyFont="1" applyFill="1" applyBorder="1" applyAlignment="1" applyProtection="1">
      <alignment horizontal="center"/>
      <protection locked="0"/>
    </xf>
    <xf numFmtId="172" fontId="17" fillId="0" borderId="23" xfId="58" applyFont="1" applyBorder="1" applyAlignment="1">
      <alignment horizontal="center"/>
      <protection/>
    </xf>
    <xf numFmtId="172" fontId="3" fillId="33" borderId="44" xfId="58" applyFont="1" applyFill="1" applyBorder="1" applyAlignment="1" applyProtection="1">
      <alignment horizontal="center"/>
      <protection locked="0"/>
    </xf>
    <xf numFmtId="172" fontId="2" fillId="0" borderId="93" xfId="58" applyBorder="1" applyAlignment="1">
      <alignment horizontal="center"/>
      <protection/>
    </xf>
    <xf numFmtId="172" fontId="10" fillId="0" borderId="90" xfId="58" applyFont="1" applyBorder="1" quotePrefix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äärittämätön" xfId="56"/>
    <cellStyle name="Neutral" xfId="57"/>
    <cellStyle name="Normaali_LohkoKaavio_4-5_makrot" xfId="58"/>
    <cellStyle name="Note" xfId="59"/>
    <cellStyle name="Output" xfId="60"/>
    <cellStyle name="Percent" xfId="61"/>
    <cellStyle name="Pilkku_LohkoKaavio_4-5_makro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1">
    <pageSetUpPr fitToPage="1"/>
  </sheetPr>
  <dimension ref="A1:AN110"/>
  <sheetViews>
    <sheetView tabSelected="1" zoomScale="75" zoomScaleNormal="75" zoomScalePageLayoutView="0" workbookViewId="0" topLeftCell="E19">
      <selection activeCell="E19" sqref="E19"/>
    </sheetView>
  </sheetViews>
  <sheetFormatPr defaultColWidth="11.421875" defaultRowHeight="12.75"/>
  <cols>
    <col min="1" max="1" width="11.00390625" style="4" hidden="1" customWidth="1"/>
    <col min="2" max="2" width="28.8515625" style="4" hidden="1" customWidth="1"/>
    <col min="3" max="3" width="11.421875" style="4" hidden="1" customWidth="1"/>
    <col min="4" max="4" width="6.8515625" style="4" hidden="1" customWidth="1"/>
    <col min="5" max="5" width="5.140625" style="4" customWidth="1"/>
    <col min="6" max="6" width="25.57421875" style="4" customWidth="1"/>
    <col min="7" max="7" width="12.421875" style="4" customWidth="1"/>
    <col min="8" max="38" width="4.7109375" style="4" customWidth="1"/>
    <col min="39" max="16384" width="11.421875" style="4" customWidth="1"/>
  </cols>
  <sheetData>
    <row r="1" spans="1:13" ht="15" hidden="1">
      <c r="A1" s="1" t="s">
        <v>0</v>
      </c>
      <c r="B1" s="1"/>
      <c r="C1" s="1"/>
      <c r="D1" s="1"/>
      <c r="E1" s="2"/>
      <c r="F1" s="1"/>
      <c r="G1" s="1"/>
      <c r="H1" s="3"/>
      <c r="I1" s="3"/>
      <c r="J1" s="1"/>
      <c r="K1" s="1"/>
      <c r="L1" s="1"/>
      <c r="M1" s="1"/>
    </row>
    <row r="2" spans="1:13" ht="15.75" hidden="1">
      <c r="A2" s="1" t="s">
        <v>1</v>
      </c>
      <c r="B2" s="5" t="s">
        <v>2</v>
      </c>
      <c r="C2" s="6" t="s">
        <v>3</v>
      </c>
      <c r="E2" s="2"/>
      <c r="F2" s="1"/>
      <c r="G2" s="1"/>
      <c r="H2" s="1"/>
      <c r="I2" s="1"/>
      <c r="J2" s="1"/>
      <c r="K2" s="1"/>
      <c r="L2" s="1"/>
      <c r="M2" s="1"/>
    </row>
    <row r="3" spans="1:13" ht="15.75" hidden="1">
      <c r="A3" s="1" t="s">
        <v>4</v>
      </c>
      <c r="B3" s="1"/>
      <c r="C3" s="6" t="s">
        <v>5</v>
      </c>
      <c r="D3" s="1"/>
      <c r="E3" s="2"/>
      <c r="F3" s="7"/>
      <c r="G3" s="1"/>
      <c r="H3" s="1"/>
      <c r="I3" s="1"/>
      <c r="J3" s="1"/>
      <c r="K3" s="1"/>
      <c r="L3" s="1"/>
      <c r="M3" s="1"/>
    </row>
    <row r="4" spans="1:13" ht="15.75" hidden="1">
      <c r="A4" s="1"/>
      <c r="B4" s="1"/>
      <c r="C4" s="1"/>
      <c r="D4" s="1"/>
      <c r="E4" s="2"/>
      <c r="F4" s="8" t="s">
        <v>6</v>
      </c>
      <c r="G4" s="1"/>
      <c r="H4" s="1"/>
      <c r="I4" s="1"/>
      <c r="J4" s="1"/>
      <c r="K4" s="1"/>
      <c r="L4" s="1"/>
      <c r="M4" s="1"/>
    </row>
    <row r="5" spans="1:13" ht="15.75" hidden="1">
      <c r="A5" s="1"/>
      <c r="B5" s="6" t="s">
        <v>7</v>
      </c>
      <c r="C5" s="1"/>
      <c r="D5" s="1"/>
      <c r="E5" s="2"/>
      <c r="F5" s="1" t="s">
        <v>8</v>
      </c>
      <c r="G5" s="1"/>
      <c r="H5" s="1"/>
      <c r="I5" s="1"/>
      <c r="J5" s="1"/>
      <c r="K5" s="1"/>
      <c r="L5" s="1"/>
      <c r="M5" s="1"/>
    </row>
    <row r="6" spans="1:13" ht="15" hidden="1">
      <c r="A6" s="9" t="s">
        <v>9</v>
      </c>
      <c r="B6" s="4" t="s">
        <v>10</v>
      </c>
      <c r="C6" s="4" t="s">
        <v>11</v>
      </c>
      <c r="D6" s="1"/>
      <c r="E6" s="2"/>
      <c r="F6" s="1"/>
      <c r="G6" s="1"/>
      <c r="H6" s="1"/>
      <c r="I6" s="1"/>
      <c r="J6" s="1"/>
      <c r="K6" s="1"/>
      <c r="L6" s="1"/>
      <c r="M6" s="1"/>
    </row>
    <row r="7" spans="1:13" ht="15" hidden="1">
      <c r="A7" s="9" t="s">
        <v>9</v>
      </c>
      <c r="D7" s="1"/>
      <c r="E7" s="2"/>
      <c r="F7" s="1"/>
      <c r="G7" s="1"/>
      <c r="H7" s="1"/>
      <c r="I7" s="1"/>
      <c r="J7" s="1"/>
      <c r="K7" s="1"/>
      <c r="L7" s="1"/>
      <c r="M7" s="1"/>
    </row>
    <row r="8" spans="1:13" ht="15" hidden="1">
      <c r="A8" s="9" t="s">
        <v>9</v>
      </c>
      <c r="B8" s="63" t="s">
        <v>132</v>
      </c>
      <c r="C8" s="63" t="s">
        <v>82</v>
      </c>
      <c r="D8" s="1"/>
      <c r="E8" s="2"/>
      <c r="F8" s="1"/>
      <c r="G8" s="1"/>
      <c r="H8" s="1"/>
      <c r="I8" s="1"/>
      <c r="J8" s="1"/>
      <c r="K8" s="1"/>
      <c r="L8" s="1"/>
      <c r="M8" s="1"/>
    </row>
    <row r="9" spans="1:13" ht="15" hidden="1">
      <c r="A9" s="9" t="s">
        <v>9</v>
      </c>
      <c r="B9" s="63" t="s">
        <v>133</v>
      </c>
      <c r="C9" s="63" t="s">
        <v>134</v>
      </c>
      <c r="D9" s="1"/>
      <c r="E9" s="2"/>
      <c r="F9" s="1"/>
      <c r="G9" s="1"/>
      <c r="H9" s="1"/>
      <c r="I9" s="1"/>
      <c r="J9" s="1"/>
      <c r="K9" s="1"/>
      <c r="L9" s="1"/>
      <c r="M9" s="1"/>
    </row>
    <row r="10" spans="1:13" ht="15" hidden="1">
      <c r="A10" s="9" t="s">
        <v>9</v>
      </c>
      <c r="B10" s="63" t="s">
        <v>135</v>
      </c>
      <c r="C10" s="63" t="s">
        <v>22</v>
      </c>
      <c r="D10" s="1"/>
      <c r="E10" s="2"/>
      <c r="F10" s="1"/>
      <c r="G10" s="1"/>
      <c r="H10" s="1"/>
      <c r="I10" s="1"/>
      <c r="J10" s="1"/>
      <c r="K10" s="1"/>
      <c r="L10" s="1"/>
      <c r="M10" s="1"/>
    </row>
    <row r="11" spans="1:13" ht="15" hidden="1">
      <c r="A11" s="9" t="s">
        <v>9</v>
      </c>
      <c r="B11" s="4" t="s">
        <v>12</v>
      </c>
      <c r="C11" s="4" t="s">
        <v>11</v>
      </c>
      <c r="D11" s="1"/>
      <c r="E11" s="2"/>
      <c r="F11" s="1"/>
      <c r="H11" s="1"/>
      <c r="I11" s="1"/>
      <c r="J11" s="1"/>
      <c r="K11" s="1"/>
      <c r="L11" s="1"/>
      <c r="M11" s="1"/>
    </row>
    <row r="12" spans="1:13" ht="15" hidden="1">
      <c r="A12" s="9" t="s">
        <v>9</v>
      </c>
      <c r="B12" s="4" t="s">
        <v>13</v>
      </c>
      <c r="C12" s="4" t="s">
        <v>11</v>
      </c>
      <c r="D12" s="1"/>
      <c r="E12" s="2"/>
      <c r="F12" s="1"/>
      <c r="H12" s="1"/>
      <c r="I12" s="1"/>
      <c r="J12" s="1"/>
      <c r="K12" s="1"/>
      <c r="L12" s="1"/>
      <c r="M12" s="1"/>
    </row>
    <row r="13" spans="1:13" ht="15.75" hidden="1" thickBot="1">
      <c r="A13" s="9"/>
      <c r="B13" s="4" t="s">
        <v>14</v>
      </c>
      <c r="C13" s="4" t="s">
        <v>11</v>
      </c>
      <c r="D13" s="1"/>
      <c r="E13" s="2"/>
      <c r="F13" s="1"/>
      <c r="G13" s="1"/>
      <c r="H13" s="1"/>
      <c r="I13" s="1"/>
      <c r="J13" s="1"/>
      <c r="K13" s="1"/>
      <c r="L13" s="1"/>
      <c r="M13" s="1"/>
    </row>
    <row r="14" spans="1:13" ht="15" hidden="1">
      <c r="A14" s="9"/>
      <c r="B14" s="4" t="s">
        <v>15</v>
      </c>
      <c r="C14" s="4" t="s">
        <v>11</v>
      </c>
      <c r="D14" s="1"/>
      <c r="E14" s="10">
        <v>4</v>
      </c>
      <c r="F14" s="11" t="s">
        <v>16</v>
      </c>
      <c r="G14" s="12"/>
      <c r="H14" s="1"/>
      <c r="I14" s="1"/>
      <c r="J14" s="1"/>
      <c r="K14" s="1"/>
      <c r="L14" s="13"/>
      <c r="M14" s="13"/>
    </row>
    <row r="15" spans="1:13" ht="15.75" hidden="1" thickBot="1">
      <c r="A15" s="9" t="s">
        <v>9</v>
      </c>
      <c r="B15" s="4" t="s">
        <v>17</v>
      </c>
      <c r="C15" s="4" t="s">
        <v>11</v>
      </c>
      <c r="D15" s="1"/>
      <c r="E15" s="14">
        <v>4</v>
      </c>
      <c r="F15" s="15" t="s">
        <v>18</v>
      </c>
      <c r="G15" s="16"/>
      <c r="H15" s="1"/>
      <c r="I15" s="1"/>
      <c r="J15" s="1"/>
      <c r="K15" s="1"/>
      <c r="L15" s="1"/>
      <c r="M15" s="1"/>
    </row>
    <row r="16" spans="1:13" ht="15" hidden="1">
      <c r="A16" s="9" t="s">
        <v>9</v>
      </c>
      <c r="B16" s="4" t="s">
        <v>19</v>
      </c>
      <c r="C16" s="4" t="s">
        <v>11</v>
      </c>
      <c r="D16" s="1"/>
      <c r="E16" s="2" t="s">
        <v>20</v>
      </c>
      <c r="F16" s="1"/>
      <c r="G16" s="17"/>
      <c r="H16" s="1"/>
      <c r="I16" s="1"/>
      <c r="J16" s="18"/>
      <c r="K16" s="18"/>
      <c r="L16" s="1"/>
      <c r="M16" s="1"/>
    </row>
    <row r="17" spans="1:11" ht="15" hidden="1">
      <c r="A17" s="9" t="s">
        <v>9</v>
      </c>
      <c r="B17" s="4" t="s">
        <v>21</v>
      </c>
      <c r="C17" s="4" t="s">
        <v>11</v>
      </c>
      <c r="D17" s="1"/>
      <c r="E17" s="2"/>
      <c r="F17" s="1"/>
      <c r="G17" s="1"/>
      <c r="H17" s="1"/>
      <c r="I17" s="1"/>
      <c r="J17" s="18"/>
      <c r="K17" s="18"/>
    </row>
    <row r="18" spans="1:11" ht="15" hidden="1">
      <c r="A18" s="9" t="s">
        <v>9</v>
      </c>
      <c r="B18" s="63" t="s">
        <v>107</v>
      </c>
      <c r="C18" s="4" t="s">
        <v>22</v>
      </c>
      <c r="D18" s="1"/>
      <c r="E18" s="2"/>
      <c r="F18" s="1"/>
      <c r="G18" s="1"/>
      <c r="H18" s="1"/>
      <c r="I18" s="1"/>
      <c r="J18" s="18"/>
      <c r="K18" s="18"/>
    </row>
    <row r="19" spans="1:4" ht="15.75" thickBot="1">
      <c r="A19" s="9" t="s">
        <v>9</v>
      </c>
      <c r="B19" s="63" t="s">
        <v>108</v>
      </c>
      <c r="C19" s="63" t="s">
        <v>84</v>
      </c>
      <c r="D19" s="1"/>
    </row>
    <row r="20" spans="1:38" ht="15.75">
      <c r="A20" s="19" t="s">
        <v>9</v>
      </c>
      <c r="B20" s="4" t="s">
        <v>23</v>
      </c>
      <c r="C20" s="4" t="s">
        <v>22</v>
      </c>
      <c r="D20" s="1"/>
      <c r="E20" s="116"/>
      <c r="F20" s="117" t="s">
        <v>105</v>
      </c>
      <c r="G20" s="118"/>
      <c r="H20" s="118"/>
      <c r="I20" s="118"/>
      <c r="J20" s="119"/>
      <c r="K20" s="118"/>
      <c r="L20" s="120" t="s">
        <v>24</v>
      </c>
      <c r="M20" s="121"/>
      <c r="N20" s="190" t="s">
        <v>106</v>
      </c>
      <c r="O20" s="191"/>
      <c r="P20" s="191"/>
      <c r="Q20" s="192"/>
      <c r="R20" s="122" t="s">
        <v>25</v>
      </c>
      <c r="S20" s="123"/>
      <c r="T20" s="193" t="s">
        <v>104</v>
      </c>
      <c r="U20" s="194"/>
      <c r="V20" s="194"/>
      <c r="W20" s="195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6.5" thickBot="1">
      <c r="A21" s="19" t="s">
        <v>9</v>
      </c>
      <c r="B21" s="63" t="s">
        <v>109</v>
      </c>
      <c r="C21" s="63" t="s">
        <v>82</v>
      </c>
      <c r="D21" s="1"/>
      <c r="E21" s="124"/>
      <c r="F21" s="21" t="s">
        <v>26</v>
      </c>
      <c r="G21" s="72" t="s">
        <v>123</v>
      </c>
      <c r="H21" s="172"/>
      <c r="I21" s="173"/>
      <c r="J21" s="174"/>
      <c r="K21" s="175" t="s">
        <v>124</v>
      </c>
      <c r="L21" s="176"/>
      <c r="M21" s="176"/>
      <c r="N21" s="162">
        <v>40648</v>
      </c>
      <c r="O21" s="162"/>
      <c r="P21" s="162"/>
      <c r="Q21" s="163"/>
      <c r="R21" s="73" t="s">
        <v>27</v>
      </c>
      <c r="S21" s="74"/>
      <c r="T21" s="164" t="s">
        <v>131</v>
      </c>
      <c r="U21" s="165"/>
      <c r="V21" s="165"/>
      <c r="W21" s="177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40" ht="15.75" thickTop="1">
      <c r="A22" s="19" t="s">
        <v>9</v>
      </c>
      <c r="B22" s="63" t="s">
        <v>110</v>
      </c>
      <c r="C22" s="63" t="s">
        <v>82</v>
      </c>
      <c r="D22" s="1"/>
      <c r="E22" s="125"/>
      <c r="F22" s="23" t="s">
        <v>28</v>
      </c>
      <c r="G22" s="24" t="s">
        <v>29</v>
      </c>
      <c r="H22" s="189" t="s">
        <v>30</v>
      </c>
      <c r="I22" s="178"/>
      <c r="J22" s="189" t="s">
        <v>31</v>
      </c>
      <c r="K22" s="178"/>
      <c r="L22" s="189" t="s">
        <v>32</v>
      </c>
      <c r="M22" s="178"/>
      <c r="N22" s="189" t="s">
        <v>33</v>
      </c>
      <c r="O22" s="178"/>
      <c r="P22" s="189"/>
      <c r="Q22" s="178"/>
      <c r="R22" s="25" t="s">
        <v>34</v>
      </c>
      <c r="S22" s="26" t="s">
        <v>35</v>
      </c>
      <c r="T22" s="75" t="s">
        <v>125</v>
      </c>
      <c r="U22" s="76"/>
      <c r="V22" s="167" t="s">
        <v>36</v>
      </c>
      <c r="W22" s="178"/>
      <c r="X22" s="179" t="s">
        <v>126</v>
      </c>
      <c r="Y22" s="170"/>
      <c r="Z22" s="77" t="s">
        <v>127</v>
      </c>
      <c r="AA22"/>
      <c r="AB22"/>
      <c r="AC22"/>
      <c r="AD22"/>
      <c r="AE22"/>
      <c r="AF22"/>
      <c r="AG22"/>
      <c r="AH22"/>
      <c r="AI22"/>
      <c r="AJ22"/>
      <c r="AK22"/>
      <c r="AL22"/>
      <c r="AM22" s="4" t="s">
        <v>142</v>
      </c>
      <c r="AN22" s="4" t="s">
        <v>141</v>
      </c>
    </row>
    <row r="23" spans="1:40" ht="19.5" customHeight="1">
      <c r="A23" s="19" t="s">
        <v>9</v>
      </c>
      <c r="B23" s="63" t="s">
        <v>111</v>
      </c>
      <c r="C23" s="63" t="s">
        <v>82</v>
      </c>
      <c r="D23" s="1"/>
      <c r="E23" s="126" t="s">
        <v>30</v>
      </c>
      <c r="F23" s="28" t="s">
        <v>142</v>
      </c>
      <c r="G23" s="29" t="s">
        <v>38</v>
      </c>
      <c r="H23" s="30"/>
      <c r="I23" s="31"/>
      <c r="J23" s="32">
        <f>+T33</f>
        <v>3</v>
      </c>
      <c r="K23" s="33">
        <f>+U33</f>
        <v>0</v>
      </c>
      <c r="L23" s="32">
        <f>T29</f>
        <v>3</v>
      </c>
      <c r="M23" s="33">
        <f>U29</f>
        <v>1</v>
      </c>
      <c r="N23" s="32">
        <f>T31</f>
        <v>3</v>
      </c>
      <c r="O23" s="33">
        <f>U31</f>
        <v>0</v>
      </c>
      <c r="P23" s="32"/>
      <c r="Q23" s="33"/>
      <c r="R23" s="52">
        <f>IF(SUM(H23:Q23)=0,"",COUNTIF(I23:I26,"3"))</f>
        <v>3</v>
      </c>
      <c r="S23" s="78">
        <f>IF(SUM(I23:R23)=0,"",COUNTIF(H23:H26,"3"))</f>
        <v>0</v>
      </c>
      <c r="T23" s="79">
        <f>IF(SUM(H23:Q23)=0,"",SUM(I23:I26))</f>
        <v>9</v>
      </c>
      <c r="U23" s="80">
        <f>IF(SUM(H23:Q23)=0,"",SUM(H23:H26))</f>
        <v>1</v>
      </c>
      <c r="V23" s="155">
        <v>1</v>
      </c>
      <c r="W23" s="171"/>
      <c r="X23" s="81">
        <f>+X29+X31+X33</f>
        <v>108</v>
      </c>
      <c r="Y23" s="81">
        <f>+Y29+Y31+Y33</f>
        <v>63</v>
      </c>
      <c r="Z23" s="82">
        <f>+X23-Y23</f>
        <v>45</v>
      </c>
      <c r="AA23"/>
      <c r="AB23"/>
      <c r="AC23"/>
      <c r="AD23"/>
      <c r="AE23"/>
      <c r="AF23"/>
      <c r="AG23"/>
      <c r="AH23"/>
      <c r="AI23"/>
      <c r="AJ23"/>
      <c r="AK23"/>
      <c r="AL23"/>
      <c r="AM23" s="4" t="s">
        <v>143</v>
      </c>
      <c r="AN23" s="4" t="s">
        <v>144</v>
      </c>
    </row>
    <row r="24" spans="1:40" ht="19.5" customHeight="1">
      <c r="A24" s="19" t="s">
        <v>9</v>
      </c>
      <c r="B24" s="63" t="s">
        <v>112</v>
      </c>
      <c r="C24" s="63" t="s">
        <v>113</v>
      </c>
      <c r="D24" s="1"/>
      <c r="E24" s="127" t="s">
        <v>31</v>
      </c>
      <c r="F24" s="28" t="s">
        <v>143</v>
      </c>
      <c r="G24" s="29" t="s">
        <v>11</v>
      </c>
      <c r="H24" s="35">
        <f>+U33</f>
        <v>0</v>
      </c>
      <c r="I24" s="36">
        <f>+T33</f>
        <v>3</v>
      </c>
      <c r="J24" s="37"/>
      <c r="K24" s="38"/>
      <c r="L24" s="35">
        <f>T32</f>
        <v>2</v>
      </c>
      <c r="M24" s="36">
        <f>U32</f>
        <v>3</v>
      </c>
      <c r="N24" s="35">
        <f>T30</f>
        <v>0</v>
      </c>
      <c r="O24" s="36">
        <f>U30</f>
        <v>3</v>
      </c>
      <c r="P24" s="35"/>
      <c r="Q24" s="36"/>
      <c r="R24" s="52">
        <f>IF(SUM(H24:Q24)=0,"",COUNTIF(K23:K26,"3"))</f>
        <v>0</v>
      </c>
      <c r="S24" s="78">
        <f>IF(SUM(I24:R24)=0,"",COUNTIF(J23:J26,"3"))</f>
        <v>3</v>
      </c>
      <c r="T24" s="79">
        <f>IF(SUM(H24:Q24)=0,"",SUM(K23:K26))</f>
        <v>2</v>
      </c>
      <c r="U24" s="80">
        <f>IF(SUM(H24:Q24)=0,"",SUM(J23:J26))</f>
        <v>9</v>
      </c>
      <c r="V24" s="155">
        <v>4</v>
      </c>
      <c r="W24" s="171"/>
      <c r="X24" s="81">
        <f>+X30+X32+Y33</f>
        <v>83</v>
      </c>
      <c r="Y24" s="81">
        <f>+Y30+Y32+X33</f>
        <v>110</v>
      </c>
      <c r="Z24" s="82">
        <f>+X24-Y24</f>
        <v>-27</v>
      </c>
      <c r="AA24"/>
      <c r="AB24"/>
      <c r="AC24"/>
      <c r="AD24"/>
      <c r="AE24"/>
      <c r="AF24"/>
      <c r="AG24"/>
      <c r="AH24"/>
      <c r="AI24"/>
      <c r="AJ24"/>
      <c r="AK24"/>
      <c r="AL24"/>
      <c r="AM24" s="4" t="s">
        <v>138</v>
      </c>
      <c r="AN24" s="4" t="s">
        <v>145</v>
      </c>
    </row>
    <row r="25" spans="1:40" ht="19.5" customHeight="1">
      <c r="A25" s="19" t="s">
        <v>9</v>
      </c>
      <c r="B25" s="4" t="s">
        <v>41</v>
      </c>
      <c r="C25" s="4" t="s">
        <v>39</v>
      </c>
      <c r="D25" s="1"/>
      <c r="E25" s="127" t="s">
        <v>32</v>
      </c>
      <c r="F25" s="28" t="s">
        <v>138</v>
      </c>
      <c r="G25" s="29" t="s">
        <v>11</v>
      </c>
      <c r="H25" s="35">
        <f>+U29</f>
        <v>1</v>
      </c>
      <c r="I25" s="36">
        <f>+T29</f>
        <v>3</v>
      </c>
      <c r="J25" s="35">
        <f>U32</f>
        <v>3</v>
      </c>
      <c r="K25" s="36">
        <f>T32</f>
        <v>2</v>
      </c>
      <c r="L25" s="37"/>
      <c r="M25" s="38"/>
      <c r="N25" s="35">
        <f>T34</f>
        <v>3</v>
      </c>
      <c r="O25" s="36">
        <f>U34</f>
        <v>0</v>
      </c>
      <c r="P25" s="35"/>
      <c r="Q25" s="36"/>
      <c r="R25" s="52">
        <f>IF(SUM(H25:Q25)=0,"",COUNTIF(M23:M26,"3"))</f>
        <v>2</v>
      </c>
      <c r="S25" s="78">
        <f>IF(SUM(I25:R25)=0,"",COUNTIF(L23:L26,"3"))</f>
        <v>1</v>
      </c>
      <c r="T25" s="79">
        <f>IF(SUM(H25:Q25)=0,"",SUM(M23:M26))</f>
        <v>7</v>
      </c>
      <c r="U25" s="80">
        <f>IF(SUM(H25:Q25)=0,"",SUM(L23:L26))</f>
        <v>5</v>
      </c>
      <c r="V25" s="155">
        <v>2</v>
      </c>
      <c r="W25" s="171"/>
      <c r="X25" s="81">
        <f>+Y29+Y32+X34</f>
        <v>105</v>
      </c>
      <c r="Y25" s="81">
        <f>+X29+X32+Y34</f>
        <v>101</v>
      </c>
      <c r="Z25" s="82">
        <f>+X25-Y25</f>
        <v>4</v>
      </c>
      <c r="AA25"/>
      <c r="AB25"/>
      <c r="AC25"/>
      <c r="AD25"/>
      <c r="AE25"/>
      <c r="AF25"/>
      <c r="AG25"/>
      <c r="AH25"/>
      <c r="AI25"/>
      <c r="AJ25"/>
      <c r="AK25"/>
      <c r="AL25"/>
      <c r="AM25" s="4" t="s">
        <v>140</v>
      </c>
      <c r="AN25" s="4" t="s">
        <v>146</v>
      </c>
    </row>
    <row r="26" spans="1:38" ht="19.5" customHeight="1" thickBot="1">
      <c r="A26" s="19" t="s">
        <v>9</v>
      </c>
      <c r="B26" s="4" t="s">
        <v>44</v>
      </c>
      <c r="C26" s="4" t="s">
        <v>39</v>
      </c>
      <c r="D26" s="1"/>
      <c r="E26" s="127" t="s">
        <v>33</v>
      </c>
      <c r="F26" s="39" t="s">
        <v>140</v>
      </c>
      <c r="G26" s="29" t="s">
        <v>11</v>
      </c>
      <c r="H26" s="35">
        <f>U31</f>
        <v>0</v>
      </c>
      <c r="I26" s="36">
        <f>T31</f>
        <v>3</v>
      </c>
      <c r="J26" s="35">
        <f>U30</f>
        <v>3</v>
      </c>
      <c r="K26" s="36">
        <f>T30</f>
        <v>0</v>
      </c>
      <c r="L26" s="35">
        <f>U34</f>
        <v>0</v>
      </c>
      <c r="M26" s="36">
        <f>T34</f>
        <v>3</v>
      </c>
      <c r="N26" s="37"/>
      <c r="O26" s="38"/>
      <c r="P26" s="35"/>
      <c r="Q26" s="36"/>
      <c r="R26" s="52">
        <f>IF(SUM(H26:Q26)=0,"",COUNTIF(O23:O26,"3"))</f>
        <v>1</v>
      </c>
      <c r="S26" s="78">
        <f>IF(SUM(I26:R26)=0,"",COUNTIF(N23:N26,"3"))</f>
        <v>2</v>
      </c>
      <c r="T26" s="79">
        <f>IF(SUM(H26:Q27)=0,"",SUM(O23:O26))</f>
        <v>3</v>
      </c>
      <c r="U26" s="80">
        <f>IF(SUM(H26:Q26)=0,"",SUM(N23:N26))</f>
        <v>6</v>
      </c>
      <c r="V26" s="155">
        <v>3</v>
      </c>
      <c r="W26" s="171"/>
      <c r="X26" s="81">
        <f>+Y30+Y31+Y34</f>
        <v>67</v>
      </c>
      <c r="Y26" s="81">
        <f>+X30+X31+X34</f>
        <v>89</v>
      </c>
      <c r="Z26" s="82">
        <f>+X26-Y26</f>
        <v>-22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9.5" customHeight="1" thickBot="1" thickTop="1">
      <c r="A27" s="19" t="s">
        <v>9</v>
      </c>
      <c r="B27" s="4" t="s">
        <v>40</v>
      </c>
      <c r="C27" s="4" t="s">
        <v>39</v>
      </c>
      <c r="D27" s="1"/>
      <c r="E27" s="128"/>
      <c r="F27" s="83" t="s">
        <v>128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  <c r="W27" s="129"/>
      <c r="X27" s="84"/>
      <c r="Y27" s="85" t="s">
        <v>129</v>
      </c>
      <c r="Z27" s="86">
        <f>SUM(Z23:Z26)</f>
        <v>0</v>
      </c>
      <c r="AA27" s="85" t="str">
        <f>IF(Z27=0,"OK","Virhe")</f>
        <v>OK</v>
      </c>
      <c r="AB27" s="87"/>
      <c r="AC27"/>
      <c r="AD27"/>
      <c r="AE27"/>
      <c r="AF27"/>
      <c r="AG27"/>
      <c r="AH27"/>
      <c r="AI27"/>
      <c r="AJ27"/>
      <c r="AK27"/>
      <c r="AL27"/>
    </row>
    <row r="28" spans="1:38" ht="19.5" customHeight="1" thickBot="1" thickTop="1">
      <c r="A28" s="19" t="s">
        <v>9</v>
      </c>
      <c r="B28" s="4" t="s">
        <v>47</v>
      </c>
      <c r="C28" s="4" t="s">
        <v>48</v>
      </c>
      <c r="D28" s="1"/>
      <c r="E28" s="130"/>
      <c r="F28" s="45" t="s">
        <v>49</v>
      </c>
      <c r="G28" s="46"/>
      <c r="H28" s="46"/>
      <c r="I28" s="47"/>
      <c r="J28" s="161" t="s">
        <v>50</v>
      </c>
      <c r="K28" s="158"/>
      <c r="L28" s="157" t="s">
        <v>51</v>
      </c>
      <c r="M28" s="158"/>
      <c r="N28" s="157" t="s">
        <v>52</v>
      </c>
      <c r="O28" s="158"/>
      <c r="P28" s="157" t="s">
        <v>53</v>
      </c>
      <c r="Q28" s="158"/>
      <c r="R28" s="157" t="s">
        <v>54</v>
      </c>
      <c r="S28" s="158"/>
      <c r="T28" s="159" t="s">
        <v>130</v>
      </c>
      <c r="U28" s="160"/>
      <c r="V28" s="142" t="s">
        <v>36</v>
      </c>
      <c r="W28" s="143"/>
      <c r="X28" s="106" t="s">
        <v>126</v>
      </c>
      <c r="Y28" s="88"/>
      <c r="Z28" s="77" t="s">
        <v>127</v>
      </c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9.5" customHeight="1" thickTop="1">
      <c r="A29" s="19" t="s">
        <v>9</v>
      </c>
      <c r="B29" s="4" t="s">
        <v>55</v>
      </c>
      <c r="C29" s="4" t="s">
        <v>56</v>
      </c>
      <c r="D29" s="1"/>
      <c r="E29" s="132" t="s">
        <v>62</v>
      </c>
      <c r="F29" s="49" t="str">
        <f>IF(F23&gt;"",F23,"")</f>
        <v>Pentti Olah</v>
      </c>
      <c r="G29" s="49" t="str">
        <f>IF(F25&gt;"",F25,"")</f>
        <v>Toni Soine</v>
      </c>
      <c r="H29" s="50"/>
      <c r="I29" s="51"/>
      <c r="J29" s="187">
        <v>-9</v>
      </c>
      <c r="K29" s="188"/>
      <c r="L29" s="185">
        <v>3</v>
      </c>
      <c r="M29" s="186"/>
      <c r="N29" s="185">
        <v>9</v>
      </c>
      <c r="O29" s="186"/>
      <c r="P29" s="185">
        <v>5</v>
      </c>
      <c r="Q29" s="186"/>
      <c r="R29" s="196"/>
      <c r="S29" s="186"/>
      <c r="T29" s="89">
        <f aca="true" t="shared" si="0" ref="T29:T34">IF(COUNT(J29:R29)=0,"",COUNTIF(J29:R29,"&gt;=0"))</f>
        <v>3</v>
      </c>
      <c r="U29" s="90">
        <f aca="true" t="shared" si="1" ref="U29:U34">IF(COUNT(J29:R29)=0,"",(IF(LEFT(J29,1)="-",1,0)+IF(LEFT(L29,1)="-",1,0)+IF(LEFT(N29,1)="-",1,0)+IF(LEFT(P29,1)="-",1,0)+IF(LEFT(R29,1)="-",1,0)))</f>
        <v>1</v>
      </c>
      <c r="V29" s="142"/>
      <c r="W29" s="143"/>
      <c r="X29" s="107">
        <f aca="true" t="shared" si="2" ref="X29:Y34">+AC29+AE29+AG29+AI29+AK29</f>
        <v>42</v>
      </c>
      <c r="Y29" s="92">
        <f t="shared" si="2"/>
        <v>28</v>
      </c>
      <c r="Z29" s="93">
        <f aca="true" t="shared" si="3" ref="Z29:Z34">+X29-Y29</f>
        <v>14</v>
      </c>
      <c r="AA29"/>
      <c r="AB29"/>
      <c r="AC29" s="94">
        <f>IF(J29="",0,IF(LEFT(J29,1)="-",ABS(J29),(IF(J29&gt;9,J29+2,11))))</f>
        <v>9</v>
      </c>
      <c r="AD29" s="95">
        <f aca="true" t="shared" si="4" ref="AD29:AD34">IF(J29="",0,IF(LEFT(J29,1)="-",(IF(ABS(J29)&gt;9,(ABS(J29)+2),11)),J29))</f>
        <v>11</v>
      </c>
      <c r="AE29" s="94">
        <f>IF(L29="",0,IF(LEFT(L29,1)="-",ABS(L29),(IF(L29&gt;9,L29+2,11))))</f>
        <v>11</v>
      </c>
      <c r="AF29" s="95">
        <f aca="true" t="shared" si="5" ref="AF29:AF34">IF(L29="",0,IF(LEFT(L29,1)="-",(IF(ABS(L29)&gt;9,(ABS(L29)+2),11)),L29))</f>
        <v>3</v>
      </c>
      <c r="AG29" s="94">
        <f>IF(N29="",0,IF(LEFT(N29,1)="-",ABS(N29),(IF(N29&gt;9,N29+2,11))))</f>
        <v>11</v>
      </c>
      <c r="AH29" s="95">
        <f aca="true" t="shared" si="6" ref="AH29:AH34">IF(N29="",0,IF(LEFT(N29,1)="-",(IF(ABS(N29)&gt;9,(ABS(N29)+2),11)),N29))</f>
        <v>9</v>
      </c>
      <c r="AI29" s="94">
        <f>IF(P29="",0,IF(LEFT(P29,1)="-",ABS(P29),(IF(P29&gt;9,P29+2,11))))</f>
        <v>11</v>
      </c>
      <c r="AJ29" s="95">
        <f aca="true" t="shared" si="7" ref="AJ29:AJ34">IF(P29="",0,IF(LEFT(P29,1)="-",(IF(ABS(P29)&gt;9,(ABS(P29)+2),11)),P29))</f>
        <v>5</v>
      </c>
      <c r="AK29" s="94">
        <f aca="true" t="shared" si="8" ref="AK29:AK34">IF(R29="",0,IF(LEFT(R29,1)="-",ABS(R29),(IF(R29&gt;9,R29+2,11))))</f>
        <v>0</v>
      </c>
      <c r="AL29" s="95">
        <f aca="true" t="shared" si="9" ref="AL29:AL34">IF(R29="",0,IF(LEFT(R29,1)="-",(IF(ABS(R29)&gt;9,(ABS(R29)+2),11)),R29))</f>
        <v>0</v>
      </c>
    </row>
    <row r="30" spans="1:38" ht="19.5" customHeight="1">
      <c r="A30" s="19" t="s">
        <v>9</v>
      </c>
      <c r="B30" s="4" t="s">
        <v>58</v>
      </c>
      <c r="C30" s="4" t="s">
        <v>56</v>
      </c>
      <c r="D30" s="1"/>
      <c r="E30" s="132" t="s">
        <v>64</v>
      </c>
      <c r="F30" s="49" t="str">
        <f>IF(F24&gt;"",F24,"")</f>
        <v>Jani Jormanainen</v>
      </c>
      <c r="G30" s="49" t="str">
        <f>IF(F26&gt;"",F26,"")</f>
        <v>Timo Tamminen</v>
      </c>
      <c r="H30" s="53"/>
      <c r="I30" s="51"/>
      <c r="J30" s="182">
        <v>-9</v>
      </c>
      <c r="K30" s="183"/>
      <c r="L30" s="182">
        <v>-6</v>
      </c>
      <c r="M30" s="183"/>
      <c r="N30" s="182">
        <v>-8</v>
      </c>
      <c r="O30" s="183"/>
      <c r="P30" s="182"/>
      <c r="Q30" s="183"/>
      <c r="R30" s="182"/>
      <c r="S30" s="183"/>
      <c r="T30" s="89">
        <f t="shared" si="0"/>
        <v>0</v>
      </c>
      <c r="U30" s="90">
        <f t="shared" si="1"/>
        <v>3</v>
      </c>
      <c r="V30" s="96"/>
      <c r="W30" s="134"/>
      <c r="X30" s="107">
        <f t="shared" si="2"/>
        <v>23</v>
      </c>
      <c r="Y30" s="92">
        <f t="shared" si="2"/>
        <v>33</v>
      </c>
      <c r="Z30" s="93">
        <f t="shared" si="3"/>
        <v>-10</v>
      </c>
      <c r="AA30"/>
      <c r="AB30"/>
      <c r="AC30" s="98">
        <f>IF(J30="",0,IF(LEFT(J30,1)="-",ABS(J30),(IF(J30&gt;9,J30+2,11))))</f>
        <v>9</v>
      </c>
      <c r="AD30" s="99">
        <f t="shared" si="4"/>
        <v>11</v>
      </c>
      <c r="AE30" s="98">
        <f>IF(L30="",0,IF(LEFT(L30,1)="-",ABS(L30),(IF(L30&gt;9,L30+2,11))))</f>
        <v>6</v>
      </c>
      <c r="AF30" s="99">
        <f t="shared" si="5"/>
        <v>11</v>
      </c>
      <c r="AG30" s="98">
        <f>IF(N30="",0,IF(LEFT(N30,1)="-",ABS(N30),(IF(N30&gt;9,N30+2,11))))</f>
        <v>8</v>
      </c>
      <c r="AH30" s="99">
        <f t="shared" si="6"/>
        <v>11</v>
      </c>
      <c r="AI30" s="98">
        <f>IF(P30="",0,IF(LEFT(P30,1)="-",ABS(P30),(IF(P30&gt;9,P30+2,11))))</f>
        <v>0</v>
      </c>
      <c r="AJ30" s="99">
        <f t="shared" si="7"/>
        <v>0</v>
      </c>
      <c r="AK30" s="98">
        <f t="shared" si="8"/>
        <v>0</v>
      </c>
      <c r="AL30" s="99">
        <f t="shared" si="9"/>
        <v>0</v>
      </c>
    </row>
    <row r="31" spans="1:38" ht="19.5" customHeight="1" thickBot="1">
      <c r="A31" s="19" t="s">
        <v>9</v>
      </c>
      <c r="B31" s="4" t="s">
        <v>60</v>
      </c>
      <c r="C31" s="4" t="s">
        <v>61</v>
      </c>
      <c r="D31" s="1"/>
      <c r="E31" s="132" t="s">
        <v>57</v>
      </c>
      <c r="F31" s="100" t="str">
        <f>IF(F23&gt;"",F23,"")</f>
        <v>Pentti Olah</v>
      </c>
      <c r="G31" s="100" t="str">
        <f>IF(F26&gt;"",F26,"")</f>
        <v>Timo Tamminen</v>
      </c>
      <c r="H31" s="46"/>
      <c r="I31" s="47"/>
      <c r="J31" s="180">
        <v>3</v>
      </c>
      <c r="K31" s="181"/>
      <c r="L31" s="180">
        <v>9</v>
      </c>
      <c r="M31" s="181"/>
      <c r="N31" s="180">
        <v>1</v>
      </c>
      <c r="O31" s="181"/>
      <c r="P31" s="180"/>
      <c r="Q31" s="181"/>
      <c r="R31" s="180"/>
      <c r="S31" s="181"/>
      <c r="T31" s="89">
        <f t="shared" si="0"/>
        <v>3</v>
      </c>
      <c r="U31" s="90">
        <f t="shared" si="1"/>
        <v>0</v>
      </c>
      <c r="V31" s="96"/>
      <c r="W31" s="134"/>
      <c r="X31" s="107">
        <f t="shared" si="2"/>
        <v>33</v>
      </c>
      <c r="Y31" s="92">
        <f t="shared" si="2"/>
        <v>13</v>
      </c>
      <c r="Z31" s="93">
        <f t="shared" si="3"/>
        <v>20</v>
      </c>
      <c r="AA31"/>
      <c r="AB31"/>
      <c r="AC31" s="98">
        <f aca="true" t="shared" si="10" ref="AC31:AI34">IF(J31="",0,IF(LEFT(J31,1)="-",ABS(J31),(IF(J31&gt;9,J31+2,11))))</f>
        <v>11</v>
      </c>
      <c r="AD31" s="99">
        <f t="shared" si="4"/>
        <v>3</v>
      </c>
      <c r="AE31" s="98">
        <f t="shared" si="10"/>
        <v>11</v>
      </c>
      <c r="AF31" s="99">
        <f t="shared" si="5"/>
        <v>9</v>
      </c>
      <c r="AG31" s="98">
        <f t="shared" si="10"/>
        <v>11</v>
      </c>
      <c r="AH31" s="99">
        <f t="shared" si="6"/>
        <v>1</v>
      </c>
      <c r="AI31" s="98">
        <f t="shared" si="10"/>
        <v>0</v>
      </c>
      <c r="AJ31" s="99">
        <f t="shared" si="7"/>
        <v>0</v>
      </c>
      <c r="AK31" s="98">
        <f t="shared" si="8"/>
        <v>0</v>
      </c>
      <c r="AL31" s="99">
        <f t="shared" si="9"/>
        <v>0</v>
      </c>
    </row>
    <row r="32" spans="1:38" ht="19.5" customHeight="1">
      <c r="A32" s="19" t="s">
        <v>9</v>
      </c>
      <c r="B32" s="4" t="s">
        <v>63</v>
      </c>
      <c r="C32" s="4" t="s">
        <v>61</v>
      </c>
      <c r="D32" s="1"/>
      <c r="E32" s="132" t="s">
        <v>59</v>
      </c>
      <c r="F32" s="49" t="str">
        <f>IF(F24&gt;"",F24,"")</f>
        <v>Jani Jormanainen</v>
      </c>
      <c r="G32" s="49" t="str">
        <f>IF(F25&gt;"",F25,"")</f>
        <v>Toni Soine</v>
      </c>
      <c r="H32" s="50"/>
      <c r="I32" s="51"/>
      <c r="J32" s="185">
        <v>-8</v>
      </c>
      <c r="K32" s="186"/>
      <c r="L32" s="185">
        <v>10</v>
      </c>
      <c r="M32" s="186"/>
      <c r="N32" s="185">
        <v>1</v>
      </c>
      <c r="O32" s="186"/>
      <c r="P32" s="185">
        <v>-6</v>
      </c>
      <c r="Q32" s="186"/>
      <c r="R32" s="185">
        <v>-1</v>
      </c>
      <c r="S32" s="186"/>
      <c r="T32" s="89">
        <f t="shared" si="0"/>
        <v>2</v>
      </c>
      <c r="U32" s="90">
        <f t="shared" si="1"/>
        <v>3</v>
      </c>
      <c r="V32" s="96"/>
      <c r="W32" s="134"/>
      <c r="X32" s="107">
        <f t="shared" si="2"/>
        <v>38</v>
      </c>
      <c r="Y32" s="92">
        <f t="shared" si="2"/>
        <v>44</v>
      </c>
      <c r="Z32" s="93">
        <f t="shared" si="3"/>
        <v>-6</v>
      </c>
      <c r="AA32"/>
      <c r="AB32"/>
      <c r="AC32" s="98">
        <f t="shared" si="10"/>
        <v>8</v>
      </c>
      <c r="AD32" s="99">
        <f t="shared" si="4"/>
        <v>11</v>
      </c>
      <c r="AE32" s="98">
        <f t="shared" si="10"/>
        <v>12</v>
      </c>
      <c r="AF32" s="99">
        <f t="shared" si="5"/>
        <v>10</v>
      </c>
      <c r="AG32" s="98">
        <f t="shared" si="10"/>
        <v>11</v>
      </c>
      <c r="AH32" s="99">
        <f t="shared" si="6"/>
        <v>1</v>
      </c>
      <c r="AI32" s="98">
        <f t="shared" si="10"/>
        <v>6</v>
      </c>
      <c r="AJ32" s="99">
        <f t="shared" si="7"/>
        <v>11</v>
      </c>
      <c r="AK32" s="98">
        <f t="shared" si="8"/>
        <v>1</v>
      </c>
      <c r="AL32" s="99">
        <f t="shared" si="9"/>
        <v>11</v>
      </c>
    </row>
    <row r="33" spans="1:38" ht="19.5" customHeight="1">
      <c r="A33" s="19" t="s">
        <v>9</v>
      </c>
      <c r="B33" s="4" t="s">
        <v>65</v>
      </c>
      <c r="C33" s="4" t="s">
        <v>61</v>
      </c>
      <c r="D33" s="1"/>
      <c r="E33" s="132" t="s">
        <v>66</v>
      </c>
      <c r="F33" s="49" t="str">
        <f>IF(F23&gt;"",F23,"")</f>
        <v>Pentti Olah</v>
      </c>
      <c r="G33" s="49" t="str">
        <f>IF(F24&gt;"",F24,"")</f>
        <v>Jani Jormanainen</v>
      </c>
      <c r="H33" s="53"/>
      <c r="I33" s="51"/>
      <c r="J33" s="182">
        <v>8</v>
      </c>
      <c r="K33" s="183"/>
      <c r="L33" s="182">
        <v>7</v>
      </c>
      <c r="M33" s="183"/>
      <c r="N33" s="184">
        <v>7</v>
      </c>
      <c r="O33" s="183"/>
      <c r="P33" s="182"/>
      <c r="Q33" s="183"/>
      <c r="R33" s="182"/>
      <c r="S33" s="183"/>
      <c r="T33" s="89">
        <f t="shared" si="0"/>
        <v>3</v>
      </c>
      <c r="U33" s="90">
        <f t="shared" si="1"/>
        <v>0</v>
      </c>
      <c r="V33" s="96"/>
      <c r="W33" s="134"/>
      <c r="X33" s="107">
        <f t="shared" si="2"/>
        <v>33</v>
      </c>
      <c r="Y33" s="92">
        <f t="shared" si="2"/>
        <v>22</v>
      </c>
      <c r="Z33" s="93">
        <f t="shared" si="3"/>
        <v>11</v>
      </c>
      <c r="AA33"/>
      <c r="AB33"/>
      <c r="AC33" s="98">
        <f t="shared" si="10"/>
        <v>11</v>
      </c>
      <c r="AD33" s="99">
        <f t="shared" si="4"/>
        <v>8</v>
      </c>
      <c r="AE33" s="98">
        <f t="shared" si="10"/>
        <v>11</v>
      </c>
      <c r="AF33" s="99">
        <f t="shared" si="5"/>
        <v>7</v>
      </c>
      <c r="AG33" s="98">
        <f t="shared" si="10"/>
        <v>11</v>
      </c>
      <c r="AH33" s="99">
        <f t="shared" si="6"/>
        <v>7</v>
      </c>
      <c r="AI33" s="98">
        <f t="shared" si="10"/>
        <v>0</v>
      </c>
      <c r="AJ33" s="99">
        <f t="shared" si="7"/>
        <v>0</v>
      </c>
      <c r="AK33" s="98">
        <f t="shared" si="8"/>
        <v>0</v>
      </c>
      <c r="AL33" s="99">
        <f t="shared" si="9"/>
        <v>0</v>
      </c>
    </row>
    <row r="34" spans="1:38" ht="19.5" customHeight="1" thickBot="1">
      <c r="A34" s="19" t="s">
        <v>9</v>
      </c>
      <c r="B34" s="4" t="s">
        <v>67</v>
      </c>
      <c r="C34" s="4" t="s">
        <v>61</v>
      </c>
      <c r="D34" s="1"/>
      <c r="E34" s="135" t="s">
        <v>68</v>
      </c>
      <c r="F34" s="136" t="str">
        <f>IF(F25&gt;"",F25,"")</f>
        <v>Toni Soine</v>
      </c>
      <c r="G34" s="136" t="str">
        <f>IF(F26&gt;"",F26,"")</f>
        <v>Timo Tamminen</v>
      </c>
      <c r="H34" s="46"/>
      <c r="I34" s="137"/>
      <c r="J34" s="180">
        <v>9</v>
      </c>
      <c r="K34" s="181"/>
      <c r="L34" s="180">
        <v>7</v>
      </c>
      <c r="M34" s="181"/>
      <c r="N34" s="180">
        <v>5</v>
      </c>
      <c r="O34" s="181"/>
      <c r="P34" s="180"/>
      <c r="Q34" s="181"/>
      <c r="R34" s="180"/>
      <c r="S34" s="181"/>
      <c r="T34" s="138">
        <f t="shared" si="0"/>
        <v>3</v>
      </c>
      <c r="U34" s="139">
        <f t="shared" si="1"/>
        <v>0</v>
      </c>
      <c r="V34" s="140"/>
      <c r="W34" s="141"/>
      <c r="X34" s="107">
        <f t="shared" si="2"/>
        <v>33</v>
      </c>
      <c r="Y34" s="92">
        <f t="shared" si="2"/>
        <v>21</v>
      </c>
      <c r="Z34" s="93">
        <f t="shared" si="3"/>
        <v>12</v>
      </c>
      <c r="AA34"/>
      <c r="AB34"/>
      <c r="AC34" s="104">
        <f t="shared" si="10"/>
        <v>11</v>
      </c>
      <c r="AD34" s="105">
        <f t="shared" si="4"/>
        <v>9</v>
      </c>
      <c r="AE34" s="104">
        <f t="shared" si="10"/>
        <v>11</v>
      </c>
      <c r="AF34" s="105">
        <f t="shared" si="5"/>
        <v>7</v>
      </c>
      <c r="AG34" s="104">
        <f t="shared" si="10"/>
        <v>11</v>
      </c>
      <c r="AH34" s="105">
        <f t="shared" si="6"/>
        <v>5</v>
      </c>
      <c r="AI34" s="104">
        <f t="shared" si="10"/>
        <v>0</v>
      </c>
      <c r="AJ34" s="105">
        <f t="shared" si="7"/>
        <v>0</v>
      </c>
      <c r="AK34" s="104">
        <f t="shared" si="8"/>
        <v>0</v>
      </c>
      <c r="AL34" s="105">
        <f t="shared" si="9"/>
        <v>0</v>
      </c>
    </row>
    <row r="35" spans="1:19" ht="15">
      <c r="A35" s="19" t="s">
        <v>9</v>
      </c>
      <c r="B35" s="4" t="s">
        <v>70</v>
      </c>
      <c r="C35" s="4" t="s">
        <v>69</v>
      </c>
      <c r="D35" s="1"/>
      <c r="E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9" t="s">
        <v>9</v>
      </c>
      <c r="B36" s="4" t="s">
        <v>71</v>
      </c>
      <c r="C36" s="4" t="s">
        <v>69</v>
      </c>
      <c r="D36" s="1"/>
      <c r="E36" s="2"/>
      <c r="F36" s="56"/>
      <c r="G36" s="6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thickBot="1">
      <c r="A37" s="19" t="s">
        <v>9</v>
      </c>
      <c r="B37" s="4" t="s">
        <v>72</v>
      </c>
      <c r="C37" s="4" t="s">
        <v>69</v>
      </c>
      <c r="D37" s="1"/>
      <c r="E37" s="2"/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38" ht="15.75">
      <c r="A38" s="19"/>
      <c r="B38" s="4" t="s">
        <v>73</v>
      </c>
      <c r="C38" s="4" t="s">
        <v>74</v>
      </c>
      <c r="D38" s="1"/>
      <c r="E38" s="116"/>
      <c r="F38" s="117" t="s">
        <v>105</v>
      </c>
      <c r="G38" s="118"/>
      <c r="H38" s="118"/>
      <c r="I38" s="118"/>
      <c r="J38" s="119"/>
      <c r="K38" s="118"/>
      <c r="L38" s="120" t="s">
        <v>24</v>
      </c>
      <c r="M38" s="121"/>
      <c r="N38" s="190" t="s">
        <v>106</v>
      </c>
      <c r="O38" s="191"/>
      <c r="P38" s="191"/>
      <c r="Q38" s="192"/>
      <c r="R38" s="122" t="s">
        <v>25</v>
      </c>
      <c r="S38" s="123"/>
      <c r="T38" s="193" t="s">
        <v>114</v>
      </c>
      <c r="U38" s="194"/>
      <c r="V38" s="194"/>
      <c r="W38" s="195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6.5" thickBot="1">
      <c r="A39" s="19" t="s">
        <v>9</v>
      </c>
      <c r="B39" s="4" t="s">
        <v>75</v>
      </c>
      <c r="C39" s="4" t="s">
        <v>74</v>
      </c>
      <c r="D39" s="1"/>
      <c r="E39" s="124"/>
      <c r="F39" s="21" t="s">
        <v>26</v>
      </c>
      <c r="G39" s="72" t="s">
        <v>123</v>
      </c>
      <c r="H39" s="172"/>
      <c r="I39" s="173"/>
      <c r="J39" s="174"/>
      <c r="K39" s="175" t="s">
        <v>124</v>
      </c>
      <c r="L39" s="176"/>
      <c r="M39" s="176"/>
      <c r="N39" s="162">
        <v>40260</v>
      </c>
      <c r="O39" s="162"/>
      <c r="P39" s="162"/>
      <c r="Q39" s="163"/>
      <c r="R39" s="73" t="s">
        <v>27</v>
      </c>
      <c r="S39" s="74"/>
      <c r="T39" s="164" t="s">
        <v>131</v>
      </c>
      <c r="U39" s="165"/>
      <c r="V39" s="165"/>
      <c r="W39" s="17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9.5" customHeight="1" thickTop="1">
      <c r="A40" s="19" t="s">
        <v>9</v>
      </c>
      <c r="B40" s="4" t="s">
        <v>76</v>
      </c>
      <c r="C40" s="4" t="s">
        <v>74</v>
      </c>
      <c r="D40" s="1"/>
      <c r="E40" s="125"/>
      <c r="F40" s="23" t="s">
        <v>28</v>
      </c>
      <c r="G40" s="24" t="s">
        <v>29</v>
      </c>
      <c r="H40" s="189" t="s">
        <v>30</v>
      </c>
      <c r="I40" s="178"/>
      <c r="J40" s="189" t="s">
        <v>31</v>
      </c>
      <c r="K40" s="178"/>
      <c r="L40" s="189" t="s">
        <v>32</v>
      </c>
      <c r="M40" s="178"/>
      <c r="N40" s="189" t="s">
        <v>33</v>
      </c>
      <c r="O40" s="178"/>
      <c r="P40" s="189"/>
      <c r="Q40" s="178"/>
      <c r="R40" s="25" t="s">
        <v>34</v>
      </c>
      <c r="S40" s="26" t="s">
        <v>35</v>
      </c>
      <c r="T40" s="75" t="s">
        <v>125</v>
      </c>
      <c r="U40" s="76"/>
      <c r="V40" s="167" t="s">
        <v>36</v>
      </c>
      <c r="W40" s="178"/>
      <c r="X40" s="179" t="s">
        <v>126</v>
      </c>
      <c r="Y40" s="170"/>
      <c r="Z40" s="77" t="s">
        <v>127</v>
      </c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9.5" customHeight="1">
      <c r="A41" s="19" t="s">
        <v>9</v>
      </c>
      <c r="B41" s="4" t="s">
        <v>77</v>
      </c>
      <c r="C41" s="4" t="s">
        <v>78</v>
      </c>
      <c r="D41" s="1"/>
      <c r="E41" s="126" t="s">
        <v>30</v>
      </c>
      <c r="F41" s="28" t="s">
        <v>141</v>
      </c>
      <c r="G41" s="29" t="s">
        <v>87</v>
      </c>
      <c r="H41" s="30"/>
      <c r="I41" s="31"/>
      <c r="J41" s="32">
        <f>+T51</f>
        <v>3</v>
      </c>
      <c r="K41" s="33">
        <f>+U51</f>
        <v>2</v>
      </c>
      <c r="L41" s="32">
        <f>T47</f>
        <v>3</v>
      </c>
      <c r="M41" s="33">
        <f>U47</f>
        <v>0</v>
      </c>
      <c r="N41" s="32">
        <f>T49</f>
        <v>3</v>
      </c>
      <c r="O41" s="33">
        <f>U49</f>
        <v>1</v>
      </c>
      <c r="P41" s="32"/>
      <c r="Q41" s="33"/>
      <c r="R41" s="52">
        <f>IF(SUM(H41:Q41)=0,"",COUNTIF(I41:I44,"3"))</f>
        <v>3</v>
      </c>
      <c r="S41" s="78">
        <f>IF(SUM(I41:R41)=0,"",COUNTIF(H41:H44,"3"))</f>
        <v>0</v>
      </c>
      <c r="T41" s="79">
        <f>IF(SUM(H41:Q41)=0,"",SUM(I41:I44))</f>
        <v>9</v>
      </c>
      <c r="U41" s="80">
        <f>IF(SUM(H41:Q41)=0,"",SUM(H41:H44))</f>
        <v>3</v>
      </c>
      <c r="V41" s="155">
        <v>1</v>
      </c>
      <c r="W41" s="171"/>
      <c r="X41" s="81">
        <f>+X47+X49+X51</f>
        <v>129</v>
      </c>
      <c r="Y41" s="81">
        <f>+Y47+Y49+Y51</f>
        <v>107</v>
      </c>
      <c r="Z41" s="82">
        <f>+X41-Y41</f>
        <v>22</v>
      </c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9.5" customHeight="1">
      <c r="A42" s="19" t="s">
        <v>9</v>
      </c>
      <c r="B42" s="4" t="s">
        <v>79</v>
      </c>
      <c r="C42" s="4" t="s">
        <v>78</v>
      </c>
      <c r="D42" s="1"/>
      <c r="E42" s="127" t="s">
        <v>31</v>
      </c>
      <c r="F42" s="28" t="s">
        <v>144</v>
      </c>
      <c r="G42" s="29" t="s">
        <v>139</v>
      </c>
      <c r="H42" s="35">
        <f>+U51</f>
        <v>2</v>
      </c>
      <c r="I42" s="36">
        <f>+T51</f>
        <v>3</v>
      </c>
      <c r="J42" s="37"/>
      <c r="K42" s="38"/>
      <c r="L42" s="35">
        <f>T50</f>
        <v>3</v>
      </c>
      <c r="M42" s="36">
        <f>U50</f>
        <v>1</v>
      </c>
      <c r="N42" s="35">
        <f>T48</f>
        <v>3</v>
      </c>
      <c r="O42" s="36">
        <f>U48</f>
        <v>0</v>
      </c>
      <c r="P42" s="35"/>
      <c r="Q42" s="36"/>
      <c r="R42" s="52">
        <f>IF(SUM(H42:Q42)=0,"",COUNTIF(K41:K44,"3"))</f>
        <v>2</v>
      </c>
      <c r="S42" s="78">
        <f>IF(SUM(I42:R42)=0,"",COUNTIF(J41:J44,"3"))</f>
        <v>1</v>
      </c>
      <c r="T42" s="79">
        <f>IF(SUM(H42:Q42)=0,"",SUM(K41:K44))</f>
        <v>8</v>
      </c>
      <c r="U42" s="80">
        <f>IF(SUM(H42:Q42)=0,"",SUM(J41:J44))</f>
        <v>4</v>
      </c>
      <c r="V42" s="155">
        <v>2</v>
      </c>
      <c r="W42" s="171"/>
      <c r="X42" s="81">
        <f>+X48+X50+Y51</f>
        <v>119</v>
      </c>
      <c r="Y42" s="81">
        <f>+Y48+Y50+X51</f>
        <v>95</v>
      </c>
      <c r="Z42" s="82">
        <f>+X42-Y42</f>
        <v>24</v>
      </c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9.5" customHeight="1">
      <c r="A43" s="19" t="s">
        <v>9</v>
      </c>
      <c r="B43" s="4" t="s">
        <v>80</v>
      </c>
      <c r="C43" s="4" t="s">
        <v>78</v>
      </c>
      <c r="D43" s="1"/>
      <c r="E43" s="127" t="s">
        <v>32</v>
      </c>
      <c r="F43" s="28" t="s">
        <v>145</v>
      </c>
      <c r="G43" s="29" t="s">
        <v>139</v>
      </c>
      <c r="H43" s="35">
        <f>+U47</f>
        <v>0</v>
      </c>
      <c r="I43" s="36">
        <f>+T47</f>
        <v>3</v>
      </c>
      <c r="J43" s="35">
        <f>U50</f>
        <v>1</v>
      </c>
      <c r="K43" s="36">
        <f>T50</f>
        <v>3</v>
      </c>
      <c r="L43" s="37"/>
      <c r="M43" s="38"/>
      <c r="N43" s="35">
        <f>T52</f>
        <v>3</v>
      </c>
      <c r="O43" s="36">
        <f>U52</f>
        <v>2</v>
      </c>
      <c r="P43" s="35"/>
      <c r="Q43" s="36"/>
      <c r="R43" s="52">
        <f>IF(SUM(H43:Q43)=0,"",COUNTIF(M41:M44,"3"))</f>
        <v>1</v>
      </c>
      <c r="S43" s="78">
        <f>IF(SUM(I43:R43)=0,"",COUNTIF(L41:L44,"3"))</f>
        <v>2</v>
      </c>
      <c r="T43" s="79">
        <f>IF(SUM(H43:Q43)=0,"",SUM(M41:M44))</f>
        <v>4</v>
      </c>
      <c r="U43" s="80">
        <f>IF(SUM(H43:Q43)=0,"",SUM(L41:L44))</f>
        <v>8</v>
      </c>
      <c r="V43" s="155">
        <v>3</v>
      </c>
      <c r="W43" s="171"/>
      <c r="X43" s="81">
        <f>+Y47+Y50+X52</f>
        <v>90</v>
      </c>
      <c r="Y43" s="81">
        <f>+X47+X50+Y52</f>
        <v>112</v>
      </c>
      <c r="Z43" s="82">
        <f>+X43-Y43</f>
        <v>-22</v>
      </c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9.5" customHeight="1" thickBot="1">
      <c r="A44" s="19" t="s">
        <v>9</v>
      </c>
      <c r="B44" s="4" t="s">
        <v>81</v>
      </c>
      <c r="C44" s="4" t="s">
        <v>82</v>
      </c>
      <c r="D44" s="1"/>
      <c r="E44" s="127" t="s">
        <v>33</v>
      </c>
      <c r="F44" s="39" t="s">
        <v>146</v>
      </c>
      <c r="G44" s="29" t="s">
        <v>78</v>
      </c>
      <c r="H44" s="35">
        <f>U49</f>
        <v>1</v>
      </c>
      <c r="I44" s="36">
        <f>T49</f>
        <v>3</v>
      </c>
      <c r="J44" s="35">
        <f>U48</f>
        <v>0</v>
      </c>
      <c r="K44" s="36">
        <f>T48</f>
        <v>3</v>
      </c>
      <c r="L44" s="35">
        <f>U52</f>
        <v>2</v>
      </c>
      <c r="M44" s="36">
        <f>T52</f>
        <v>3</v>
      </c>
      <c r="N44" s="37"/>
      <c r="O44" s="38"/>
      <c r="P44" s="35"/>
      <c r="Q44" s="36"/>
      <c r="R44" s="52">
        <f>IF(SUM(H44:Q44)=0,"",COUNTIF(O41:O44,"3"))</f>
        <v>0</v>
      </c>
      <c r="S44" s="78">
        <f>IF(SUM(I44:R44)=0,"",COUNTIF(N41:N44,"3"))</f>
        <v>3</v>
      </c>
      <c r="T44" s="79">
        <f>IF(SUM(H44:Q45)=0,"",SUM(O41:O44))</f>
        <v>3</v>
      </c>
      <c r="U44" s="80">
        <f>IF(SUM(H44:Q44)=0,"",SUM(N41:N44))</f>
        <v>9</v>
      </c>
      <c r="V44" s="155">
        <v>4</v>
      </c>
      <c r="W44" s="171"/>
      <c r="X44" s="81">
        <f>+Y48+Y49+Y52</f>
        <v>95</v>
      </c>
      <c r="Y44" s="81">
        <f>+X48+X49+X52</f>
        <v>119</v>
      </c>
      <c r="Z44" s="82">
        <f>+X44-Y44</f>
        <v>-24</v>
      </c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9.5" customHeight="1" thickTop="1">
      <c r="A45" s="19"/>
      <c r="B45" s="4" t="s">
        <v>83</v>
      </c>
      <c r="C45" s="4" t="s">
        <v>84</v>
      </c>
      <c r="D45" s="1"/>
      <c r="E45" s="128"/>
      <c r="F45" s="83" t="s">
        <v>128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2"/>
      <c r="W45" s="129"/>
      <c r="X45" s="84"/>
      <c r="Y45" s="85" t="s">
        <v>129</v>
      </c>
      <c r="Z45" s="86">
        <f>SUM(Z41:Z44)</f>
        <v>0</v>
      </c>
      <c r="AA45" s="85" t="str">
        <f>IF(Z45=0,"OK","Virhe")</f>
        <v>OK</v>
      </c>
      <c r="AB45" s="87"/>
      <c r="AC45"/>
      <c r="AD45"/>
      <c r="AE45"/>
      <c r="AF45"/>
      <c r="AG45"/>
      <c r="AH45"/>
      <c r="AI45"/>
      <c r="AJ45"/>
      <c r="AK45"/>
      <c r="AL45"/>
    </row>
    <row r="46" spans="1:38" ht="19.5" customHeight="1" thickBot="1">
      <c r="A46" s="19"/>
      <c r="B46" s="4" t="s">
        <v>85</v>
      </c>
      <c r="C46" s="4" t="s">
        <v>84</v>
      </c>
      <c r="E46" s="130"/>
      <c r="F46" s="45" t="s">
        <v>49</v>
      </c>
      <c r="G46" s="46"/>
      <c r="H46" s="46"/>
      <c r="I46" s="47"/>
      <c r="J46" s="161" t="s">
        <v>50</v>
      </c>
      <c r="K46" s="158"/>
      <c r="L46" s="157" t="s">
        <v>51</v>
      </c>
      <c r="M46" s="158"/>
      <c r="N46" s="157" t="s">
        <v>52</v>
      </c>
      <c r="O46" s="158"/>
      <c r="P46" s="157" t="s">
        <v>53</v>
      </c>
      <c r="Q46" s="158"/>
      <c r="R46" s="157" t="s">
        <v>54</v>
      </c>
      <c r="S46" s="158"/>
      <c r="T46" s="159" t="s">
        <v>130</v>
      </c>
      <c r="U46" s="160"/>
      <c r="V46" s="97"/>
      <c r="W46" s="131"/>
      <c r="X46" s="106" t="s">
        <v>126</v>
      </c>
      <c r="Y46" s="88"/>
      <c r="Z46" s="77" t="s">
        <v>127</v>
      </c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9.5" customHeight="1">
      <c r="A47" s="19" t="s">
        <v>9</v>
      </c>
      <c r="B47" s="4" t="s">
        <v>86</v>
      </c>
      <c r="C47" s="4" t="s">
        <v>87</v>
      </c>
      <c r="E47" s="132" t="s">
        <v>62</v>
      </c>
      <c r="F47" s="49" t="str">
        <f>IF(F41&gt;"",F41,"")</f>
        <v>Roope Kantola</v>
      </c>
      <c r="G47" s="49" t="str">
        <f>IF(F43&gt;"",F43,"")</f>
        <v>Hietikko Pauli</v>
      </c>
      <c r="H47" s="50"/>
      <c r="I47" s="51"/>
      <c r="J47" s="187">
        <v>7</v>
      </c>
      <c r="K47" s="188"/>
      <c r="L47" s="185">
        <v>9</v>
      </c>
      <c r="M47" s="186"/>
      <c r="N47" s="185">
        <v>7</v>
      </c>
      <c r="O47" s="186"/>
      <c r="P47" s="185"/>
      <c r="Q47" s="186"/>
      <c r="R47" s="196"/>
      <c r="S47" s="186"/>
      <c r="T47" s="89">
        <f aca="true" t="shared" si="11" ref="T47:T52">IF(COUNT(J47:R47)=0,"",COUNTIF(J47:R47,"&gt;=0"))</f>
        <v>3</v>
      </c>
      <c r="U47" s="90">
        <f aca="true" t="shared" si="12" ref="U47:U52">IF(COUNT(J47:R47)=0,"",(IF(LEFT(J47,1)="-",1,0)+IF(LEFT(L47,1)="-",1,0)+IF(LEFT(N47,1)="-",1,0)+IF(LEFT(P47,1)="-",1,0)+IF(LEFT(R47,1)="-",1,0)))</f>
        <v>0</v>
      </c>
      <c r="V47" s="91"/>
      <c r="W47" s="133"/>
      <c r="X47" s="107">
        <f aca="true" t="shared" si="13" ref="X47:X52">+AC47+AE47+AG47+AI47+AK47</f>
        <v>33</v>
      </c>
      <c r="Y47" s="92">
        <f aca="true" t="shared" si="14" ref="Y47:Y52">+AD47+AF47+AH47+AJ47+AL47</f>
        <v>23</v>
      </c>
      <c r="Z47" s="93">
        <f aca="true" t="shared" si="15" ref="Z47:Z52">+X47-Y47</f>
        <v>10</v>
      </c>
      <c r="AA47"/>
      <c r="AB47"/>
      <c r="AC47" s="94">
        <f aca="true" t="shared" si="16" ref="AC47:AC52">IF(J47="",0,IF(LEFT(J47,1)="-",ABS(J47),(IF(J47&gt;9,J47+2,11))))</f>
        <v>11</v>
      </c>
      <c r="AD47" s="95">
        <f aca="true" t="shared" si="17" ref="AD47:AD52">IF(J47="",0,IF(LEFT(J47,1)="-",(IF(ABS(J47)&gt;9,(ABS(J47)+2),11)),J47))</f>
        <v>7</v>
      </c>
      <c r="AE47" s="94">
        <f aca="true" t="shared" si="18" ref="AE47:AE52">IF(L47="",0,IF(LEFT(L47,1)="-",ABS(L47),(IF(L47&gt;9,L47+2,11))))</f>
        <v>11</v>
      </c>
      <c r="AF47" s="95">
        <f aca="true" t="shared" si="19" ref="AF47:AF52">IF(L47="",0,IF(LEFT(L47,1)="-",(IF(ABS(L47)&gt;9,(ABS(L47)+2),11)),L47))</f>
        <v>9</v>
      </c>
      <c r="AG47" s="94">
        <f aca="true" t="shared" si="20" ref="AG47:AG52">IF(N47="",0,IF(LEFT(N47,1)="-",ABS(N47),(IF(N47&gt;9,N47+2,11))))</f>
        <v>11</v>
      </c>
      <c r="AH47" s="95">
        <f aca="true" t="shared" si="21" ref="AH47:AH52">IF(N47="",0,IF(LEFT(N47,1)="-",(IF(ABS(N47)&gt;9,(ABS(N47)+2),11)),N47))</f>
        <v>7</v>
      </c>
      <c r="AI47" s="94">
        <f aca="true" t="shared" si="22" ref="AI47:AI52">IF(P47="",0,IF(LEFT(P47,1)="-",ABS(P47),(IF(P47&gt;9,P47+2,11))))</f>
        <v>0</v>
      </c>
      <c r="AJ47" s="95">
        <f aca="true" t="shared" si="23" ref="AJ47:AJ52">IF(P47="",0,IF(LEFT(P47,1)="-",(IF(ABS(P47)&gt;9,(ABS(P47)+2),11)),P47))</f>
        <v>0</v>
      </c>
      <c r="AK47" s="94">
        <f aca="true" t="shared" si="24" ref="AK47:AK52">IF(R47="",0,IF(LEFT(R47,1)="-",ABS(R47),(IF(R47&gt;9,R47+2,11))))</f>
        <v>0</v>
      </c>
      <c r="AL47" s="95">
        <f aca="true" t="shared" si="25" ref="AL47:AL52">IF(R47="",0,IF(LEFT(R47,1)="-",(IF(ABS(R47)&gt;9,(ABS(R47)+2),11)),R47))</f>
        <v>0</v>
      </c>
    </row>
    <row r="48" spans="1:38" ht="19.5" customHeight="1">
      <c r="A48" s="19" t="s">
        <v>9</v>
      </c>
      <c r="B48" s="4" t="s">
        <v>88</v>
      </c>
      <c r="C48" s="4" t="s">
        <v>87</v>
      </c>
      <c r="E48" s="132" t="s">
        <v>64</v>
      </c>
      <c r="F48" s="49" t="str">
        <f>IF(F42&gt;"",F42,"")</f>
        <v>Mika Räsänen</v>
      </c>
      <c r="G48" s="49" t="str">
        <f>IF(F44&gt;"",F44,"")</f>
        <v>Miettinen Esa</v>
      </c>
      <c r="H48" s="53"/>
      <c r="I48" s="51"/>
      <c r="J48" s="182">
        <v>7</v>
      </c>
      <c r="K48" s="183"/>
      <c r="L48" s="182">
        <v>5</v>
      </c>
      <c r="M48" s="183"/>
      <c r="N48" s="182">
        <v>6</v>
      </c>
      <c r="O48" s="183"/>
      <c r="P48" s="182"/>
      <c r="Q48" s="183"/>
      <c r="R48" s="182"/>
      <c r="S48" s="183"/>
      <c r="T48" s="89">
        <f t="shared" si="11"/>
        <v>3</v>
      </c>
      <c r="U48" s="90">
        <f t="shared" si="12"/>
        <v>0</v>
      </c>
      <c r="V48" s="96"/>
      <c r="W48" s="134"/>
      <c r="X48" s="107">
        <f t="shared" si="13"/>
        <v>33</v>
      </c>
      <c r="Y48" s="92">
        <f t="shared" si="14"/>
        <v>18</v>
      </c>
      <c r="Z48" s="93">
        <f t="shared" si="15"/>
        <v>15</v>
      </c>
      <c r="AA48"/>
      <c r="AB48"/>
      <c r="AC48" s="98">
        <f t="shared" si="16"/>
        <v>11</v>
      </c>
      <c r="AD48" s="99">
        <f t="shared" si="17"/>
        <v>7</v>
      </c>
      <c r="AE48" s="98">
        <f t="shared" si="18"/>
        <v>11</v>
      </c>
      <c r="AF48" s="99">
        <f t="shared" si="19"/>
        <v>5</v>
      </c>
      <c r="AG48" s="98">
        <f t="shared" si="20"/>
        <v>11</v>
      </c>
      <c r="AH48" s="99">
        <f t="shared" si="21"/>
        <v>6</v>
      </c>
      <c r="AI48" s="98">
        <f t="shared" si="22"/>
        <v>0</v>
      </c>
      <c r="AJ48" s="99">
        <f t="shared" si="23"/>
        <v>0</v>
      </c>
      <c r="AK48" s="98">
        <f t="shared" si="24"/>
        <v>0</v>
      </c>
      <c r="AL48" s="99">
        <f t="shared" si="25"/>
        <v>0</v>
      </c>
    </row>
    <row r="49" spans="1:38" ht="19.5" customHeight="1" thickBot="1">
      <c r="A49" s="19" t="s">
        <v>9</v>
      </c>
      <c r="B49" s="4" t="s">
        <v>89</v>
      </c>
      <c r="C49" s="4" t="s">
        <v>87</v>
      </c>
      <c r="E49" s="132" t="s">
        <v>57</v>
      </c>
      <c r="F49" s="100" t="str">
        <f>IF(F41&gt;"",F41,"")</f>
        <v>Roope Kantola</v>
      </c>
      <c r="G49" s="100" t="str">
        <f>IF(F44&gt;"",F44,"")</f>
        <v>Miettinen Esa</v>
      </c>
      <c r="H49" s="46"/>
      <c r="I49" s="47"/>
      <c r="J49" s="180">
        <v>10</v>
      </c>
      <c r="K49" s="181"/>
      <c r="L49" s="180">
        <v>-9</v>
      </c>
      <c r="M49" s="181"/>
      <c r="N49" s="180">
        <v>8</v>
      </c>
      <c r="O49" s="181"/>
      <c r="P49" s="180">
        <v>8</v>
      </c>
      <c r="Q49" s="181"/>
      <c r="R49" s="180"/>
      <c r="S49" s="181"/>
      <c r="T49" s="89">
        <f t="shared" si="11"/>
        <v>3</v>
      </c>
      <c r="U49" s="90">
        <f t="shared" si="12"/>
        <v>1</v>
      </c>
      <c r="V49" s="96"/>
      <c r="W49" s="134"/>
      <c r="X49" s="107">
        <f t="shared" si="13"/>
        <v>43</v>
      </c>
      <c r="Y49" s="92">
        <f t="shared" si="14"/>
        <v>37</v>
      </c>
      <c r="Z49" s="93">
        <f t="shared" si="15"/>
        <v>6</v>
      </c>
      <c r="AA49"/>
      <c r="AB49"/>
      <c r="AC49" s="98">
        <f t="shared" si="16"/>
        <v>12</v>
      </c>
      <c r="AD49" s="99">
        <f t="shared" si="17"/>
        <v>10</v>
      </c>
      <c r="AE49" s="98">
        <f t="shared" si="18"/>
        <v>9</v>
      </c>
      <c r="AF49" s="99">
        <f t="shared" si="19"/>
        <v>11</v>
      </c>
      <c r="AG49" s="98">
        <f t="shared" si="20"/>
        <v>11</v>
      </c>
      <c r="AH49" s="99">
        <f t="shared" si="21"/>
        <v>8</v>
      </c>
      <c r="AI49" s="98">
        <f t="shared" si="22"/>
        <v>11</v>
      </c>
      <c r="AJ49" s="99">
        <f t="shared" si="23"/>
        <v>8</v>
      </c>
      <c r="AK49" s="98">
        <f t="shared" si="24"/>
        <v>0</v>
      </c>
      <c r="AL49" s="99">
        <f t="shared" si="25"/>
        <v>0</v>
      </c>
    </row>
    <row r="50" spans="1:38" ht="19.5" customHeight="1">
      <c r="A50" s="19" t="s">
        <v>9</v>
      </c>
      <c r="B50" s="4" t="s">
        <v>90</v>
      </c>
      <c r="C50" s="4" t="s">
        <v>87</v>
      </c>
      <c r="E50" s="132" t="s">
        <v>59</v>
      </c>
      <c r="F50" s="49" t="str">
        <f>IF(F42&gt;"",F42,"")</f>
        <v>Mika Räsänen</v>
      </c>
      <c r="G50" s="49" t="str">
        <f>IF(F43&gt;"",F43,"")</f>
        <v>Hietikko Pauli</v>
      </c>
      <c r="H50" s="50"/>
      <c r="I50" s="51"/>
      <c r="J50" s="185">
        <v>5</v>
      </c>
      <c r="K50" s="186"/>
      <c r="L50" s="185">
        <v>-6</v>
      </c>
      <c r="M50" s="186"/>
      <c r="N50" s="185">
        <v>7</v>
      </c>
      <c r="O50" s="186"/>
      <c r="P50" s="185">
        <v>1</v>
      </c>
      <c r="Q50" s="186"/>
      <c r="R50" s="185"/>
      <c r="S50" s="186"/>
      <c r="T50" s="89">
        <f t="shared" si="11"/>
        <v>3</v>
      </c>
      <c r="U50" s="90">
        <f t="shared" si="12"/>
        <v>1</v>
      </c>
      <c r="V50" s="96"/>
      <c r="W50" s="134"/>
      <c r="X50" s="107">
        <f t="shared" si="13"/>
        <v>39</v>
      </c>
      <c r="Y50" s="92">
        <f t="shared" si="14"/>
        <v>24</v>
      </c>
      <c r="Z50" s="93">
        <f t="shared" si="15"/>
        <v>15</v>
      </c>
      <c r="AA50"/>
      <c r="AB50"/>
      <c r="AC50" s="98">
        <f t="shared" si="16"/>
        <v>11</v>
      </c>
      <c r="AD50" s="99">
        <f t="shared" si="17"/>
        <v>5</v>
      </c>
      <c r="AE50" s="98">
        <f t="shared" si="18"/>
        <v>6</v>
      </c>
      <c r="AF50" s="99">
        <f t="shared" si="19"/>
        <v>11</v>
      </c>
      <c r="AG50" s="98">
        <f t="shared" si="20"/>
        <v>11</v>
      </c>
      <c r="AH50" s="99">
        <f t="shared" si="21"/>
        <v>7</v>
      </c>
      <c r="AI50" s="98">
        <f t="shared" si="22"/>
        <v>11</v>
      </c>
      <c r="AJ50" s="99">
        <f t="shared" si="23"/>
        <v>1</v>
      </c>
      <c r="AK50" s="98">
        <f t="shared" si="24"/>
        <v>0</v>
      </c>
      <c r="AL50" s="99">
        <f t="shared" si="25"/>
        <v>0</v>
      </c>
    </row>
    <row r="51" spans="1:38" ht="19.5" customHeight="1">
      <c r="A51" s="19"/>
      <c r="B51" s="4" t="s">
        <v>91</v>
      </c>
      <c r="C51" s="4" t="s">
        <v>87</v>
      </c>
      <c r="E51" s="132" t="s">
        <v>66</v>
      </c>
      <c r="F51" s="49" t="str">
        <f>IF(F41&gt;"",F41,"")</f>
        <v>Roope Kantola</v>
      </c>
      <c r="G51" s="49" t="str">
        <f>IF(F42&gt;"",F42,"")</f>
        <v>Mika Räsänen</v>
      </c>
      <c r="H51" s="53"/>
      <c r="I51" s="51"/>
      <c r="J51" s="182">
        <v>7</v>
      </c>
      <c r="K51" s="183"/>
      <c r="L51" s="182">
        <v>8</v>
      </c>
      <c r="M51" s="183"/>
      <c r="N51" s="184">
        <v>-12</v>
      </c>
      <c r="O51" s="183"/>
      <c r="P51" s="182">
        <v>-8</v>
      </c>
      <c r="Q51" s="183"/>
      <c r="R51" s="182">
        <v>7</v>
      </c>
      <c r="S51" s="183"/>
      <c r="T51" s="89">
        <f t="shared" si="11"/>
        <v>3</v>
      </c>
      <c r="U51" s="90">
        <f t="shared" si="12"/>
        <v>2</v>
      </c>
      <c r="V51" s="96"/>
      <c r="W51" s="134"/>
      <c r="X51" s="107">
        <f t="shared" si="13"/>
        <v>53</v>
      </c>
      <c r="Y51" s="92">
        <f t="shared" si="14"/>
        <v>47</v>
      </c>
      <c r="Z51" s="93">
        <f t="shared" si="15"/>
        <v>6</v>
      </c>
      <c r="AA51"/>
      <c r="AB51"/>
      <c r="AC51" s="98">
        <f t="shared" si="16"/>
        <v>11</v>
      </c>
      <c r="AD51" s="99">
        <f t="shared" si="17"/>
        <v>7</v>
      </c>
      <c r="AE51" s="98">
        <f t="shared" si="18"/>
        <v>11</v>
      </c>
      <c r="AF51" s="99">
        <f t="shared" si="19"/>
        <v>8</v>
      </c>
      <c r="AG51" s="98">
        <f t="shared" si="20"/>
        <v>12</v>
      </c>
      <c r="AH51" s="99">
        <f t="shared" si="21"/>
        <v>14</v>
      </c>
      <c r="AI51" s="98">
        <f t="shared" si="22"/>
        <v>8</v>
      </c>
      <c r="AJ51" s="99">
        <f t="shared" si="23"/>
        <v>11</v>
      </c>
      <c r="AK51" s="98">
        <f t="shared" si="24"/>
        <v>11</v>
      </c>
      <c r="AL51" s="99">
        <f t="shared" si="25"/>
        <v>7</v>
      </c>
    </row>
    <row r="52" spans="1:38" ht="19.5" customHeight="1" thickBot="1">
      <c r="A52" s="19" t="s">
        <v>9</v>
      </c>
      <c r="B52" s="4" t="s">
        <v>92</v>
      </c>
      <c r="C52" s="4" t="s">
        <v>38</v>
      </c>
      <c r="E52" s="135" t="s">
        <v>68</v>
      </c>
      <c r="F52" s="136" t="str">
        <f>IF(F43&gt;"",F43,"")</f>
        <v>Hietikko Pauli</v>
      </c>
      <c r="G52" s="136" t="str">
        <f>IF(F44&gt;"",F44,"")</f>
        <v>Miettinen Esa</v>
      </c>
      <c r="H52" s="46"/>
      <c r="I52" s="137"/>
      <c r="J52" s="180">
        <v>-7</v>
      </c>
      <c r="K52" s="181"/>
      <c r="L52" s="180">
        <v>8</v>
      </c>
      <c r="M52" s="181"/>
      <c r="N52" s="180">
        <v>-3</v>
      </c>
      <c r="O52" s="181"/>
      <c r="P52" s="180">
        <v>6</v>
      </c>
      <c r="Q52" s="181"/>
      <c r="R52" s="180">
        <v>4</v>
      </c>
      <c r="S52" s="181"/>
      <c r="T52" s="138">
        <f t="shared" si="11"/>
        <v>3</v>
      </c>
      <c r="U52" s="139">
        <f t="shared" si="12"/>
        <v>2</v>
      </c>
      <c r="V52" s="140"/>
      <c r="W52" s="141"/>
      <c r="X52" s="107">
        <f t="shared" si="13"/>
        <v>43</v>
      </c>
      <c r="Y52" s="92">
        <f t="shared" si="14"/>
        <v>40</v>
      </c>
      <c r="Z52" s="93">
        <f t="shared" si="15"/>
        <v>3</v>
      </c>
      <c r="AA52"/>
      <c r="AB52"/>
      <c r="AC52" s="104">
        <f t="shared" si="16"/>
        <v>7</v>
      </c>
      <c r="AD52" s="105">
        <f t="shared" si="17"/>
        <v>11</v>
      </c>
      <c r="AE52" s="104">
        <f t="shared" si="18"/>
        <v>11</v>
      </c>
      <c r="AF52" s="105">
        <f t="shared" si="19"/>
        <v>8</v>
      </c>
      <c r="AG52" s="104">
        <f t="shared" si="20"/>
        <v>3</v>
      </c>
      <c r="AH52" s="105">
        <f t="shared" si="21"/>
        <v>11</v>
      </c>
      <c r="AI52" s="104">
        <f t="shared" si="22"/>
        <v>11</v>
      </c>
      <c r="AJ52" s="105">
        <f t="shared" si="23"/>
        <v>6</v>
      </c>
      <c r="AK52" s="104">
        <f t="shared" si="24"/>
        <v>11</v>
      </c>
      <c r="AL52" s="105">
        <f t="shared" si="25"/>
        <v>4</v>
      </c>
    </row>
    <row r="53" spans="1:21" ht="19.5" customHeight="1" hidden="1">
      <c r="A53" s="19" t="s">
        <v>9</v>
      </c>
      <c r="B53" s="4" t="s">
        <v>37</v>
      </c>
      <c r="C53" s="4" t="s">
        <v>38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9.5" customHeight="1" hidden="1">
      <c r="A54" s="19" t="s">
        <v>9</v>
      </c>
      <c r="B54" s="4" t="s">
        <v>93</v>
      </c>
      <c r="C54" s="4" t="s">
        <v>43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9.5" customHeight="1" hidden="1" thickBot="1">
      <c r="A55" s="19" t="s">
        <v>9</v>
      </c>
      <c r="B55" s="4" t="s">
        <v>42</v>
      </c>
      <c r="C55" s="4" t="s">
        <v>43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38" ht="19.5" customHeight="1" hidden="1" thickTop="1">
      <c r="A56" s="19"/>
      <c r="B56" s="4" t="s">
        <v>94</v>
      </c>
      <c r="C56" s="4" t="s">
        <v>43</v>
      </c>
      <c r="E56" s="64"/>
      <c r="F56" s="20" t="s">
        <v>105</v>
      </c>
      <c r="G56" s="65"/>
      <c r="H56" s="65"/>
      <c r="I56" s="65"/>
      <c r="J56" s="66"/>
      <c r="K56" s="65"/>
      <c r="L56" s="67" t="s">
        <v>24</v>
      </c>
      <c r="M56" s="68"/>
      <c r="N56" s="197" t="s">
        <v>106</v>
      </c>
      <c r="O56" s="198"/>
      <c r="P56" s="198"/>
      <c r="Q56" s="199"/>
      <c r="R56" s="69" t="s">
        <v>25</v>
      </c>
      <c r="S56" s="70"/>
      <c r="T56" s="200" t="s">
        <v>114</v>
      </c>
      <c r="U56" s="201"/>
      <c r="V56" s="201"/>
      <c r="W56" s="202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9.5" customHeight="1" hidden="1" thickBot="1">
      <c r="A57" s="19"/>
      <c r="B57" s="4" t="s">
        <v>95</v>
      </c>
      <c r="C57" s="4" t="s">
        <v>96</v>
      </c>
      <c r="E57" s="71"/>
      <c r="F57" s="21" t="s">
        <v>26</v>
      </c>
      <c r="G57" s="72" t="s">
        <v>123</v>
      </c>
      <c r="H57" s="172"/>
      <c r="I57" s="173"/>
      <c r="J57" s="174"/>
      <c r="K57" s="175" t="s">
        <v>124</v>
      </c>
      <c r="L57" s="176"/>
      <c r="M57" s="176"/>
      <c r="N57" s="162">
        <v>38386</v>
      </c>
      <c r="O57" s="162"/>
      <c r="P57" s="162"/>
      <c r="Q57" s="163"/>
      <c r="R57" s="73" t="s">
        <v>27</v>
      </c>
      <c r="S57" s="74"/>
      <c r="T57" s="164" t="s">
        <v>131</v>
      </c>
      <c r="U57" s="165"/>
      <c r="V57" s="165"/>
      <c r="W57" s="166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9.5" customHeight="1" hidden="1" thickTop="1">
      <c r="A58" s="19"/>
      <c r="B58" s="4" t="s">
        <v>97</v>
      </c>
      <c r="C58" s="4" t="s">
        <v>96</v>
      </c>
      <c r="E58" s="22"/>
      <c r="F58" s="23" t="s">
        <v>28</v>
      </c>
      <c r="G58" s="24" t="s">
        <v>29</v>
      </c>
      <c r="H58" s="189" t="s">
        <v>30</v>
      </c>
      <c r="I58" s="178"/>
      <c r="J58" s="189" t="s">
        <v>31</v>
      </c>
      <c r="K58" s="178"/>
      <c r="L58" s="189" t="s">
        <v>32</v>
      </c>
      <c r="M58" s="178"/>
      <c r="N58" s="189" t="s">
        <v>33</v>
      </c>
      <c r="O58" s="178"/>
      <c r="P58" s="189"/>
      <c r="Q58" s="178"/>
      <c r="R58" s="25" t="s">
        <v>34</v>
      </c>
      <c r="S58" s="26" t="s">
        <v>35</v>
      </c>
      <c r="T58" s="75" t="s">
        <v>125</v>
      </c>
      <c r="U58" s="76"/>
      <c r="V58" s="167" t="s">
        <v>36</v>
      </c>
      <c r="W58" s="168"/>
      <c r="X58" s="169" t="s">
        <v>126</v>
      </c>
      <c r="Y58" s="170"/>
      <c r="Z58" s="77" t="s">
        <v>127</v>
      </c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9.5" customHeight="1" hidden="1">
      <c r="A59" s="19" t="s">
        <v>9</v>
      </c>
      <c r="B59" s="4" t="s">
        <v>45</v>
      </c>
      <c r="C59" s="4" t="s">
        <v>46</v>
      </c>
      <c r="E59" s="27" t="s">
        <v>30</v>
      </c>
      <c r="F59" s="28" t="s">
        <v>23</v>
      </c>
      <c r="G59" s="29" t="s">
        <v>22</v>
      </c>
      <c r="H59" s="30"/>
      <c r="I59" s="31"/>
      <c r="J59" s="32">
        <f>+T69</f>
        <v>3</v>
      </c>
      <c r="K59" s="33">
        <f>+U69</f>
        <v>1</v>
      </c>
      <c r="L59" s="32">
        <f>T65</f>
        <v>3</v>
      </c>
      <c r="M59" s="33">
        <f>U65</f>
        <v>1</v>
      </c>
      <c r="N59" s="32">
        <f>T67</f>
        <v>3</v>
      </c>
      <c r="O59" s="33">
        <f>U67</f>
        <v>0</v>
      </c>
      <c r="P59" s="32"/>
      <c r="Q59" s="33"/>
      <c r="R59" s="52">
        <f>IF(SUM(H59:Q59)=0,"",COUNTIF(I59:I62,"3"))</f>
        <v>3</v>
      </c>
      <c r="S59" s="78">
        <f>IF(SUM(I59:R59)=0,"",COUNTIF(H59:H62,"3"))</f>
        <v>0</v>
      </c>
      <c r="T59" s="79">
        <f>IF(SUM(H59:Q59)=0,"",SUM(I59:I62))</f>
        <v>9</v>
      </c>
      <c r="U59" s="80">
        <f>IF(SUM(H59:Q59)=0,"",SUM(H59:H62))</f>
        <v>2</v>
      </c>
      <c r="V59" s="155">
        <v>1</v>
      </c>
      <c r="W59" s="156"/>
      <c r="X59" s="81">
        <f>+X65+X67+X69</f>
        <v>119</v>
      </c>
      <c r="Y59" s="81">
        <f>+Y65+Y67+Y69</f>
        <v>86</v>
      </c>
      <c r="Z59" s="82">
        <f>+X59-Y59</f>
        <v>33</v>
      </c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9.5" customHeight="1" hidden="1">
      <c r="A60" s="19"/>
      <c r="B60" s="4" t="s">
        <v>98</v>
      </c>
      <c r="C60" s="57" t="s">
        <v>22</v>
      </c>
      <c r="E60" s="34" t="s">
        <v>31</v>
      </c>
      <c r="F60" s="28" t="s">
        <v>112</v>
      </c>
      <c r="G60" s="29" t="s">
        <v>113</v>
      </c>
      <c r="H60" s="35">
        <f>+U69</f>
        <v>1</v>
      </c>
      <c r="I60" s="36">
        <f>+T69</f>
        <v>3</v>
      </c>
      <c r="J60" s="37"/>
      <c r="K60" s="38"/>
      <c r="L60" s="35">
        <f>T68</f>
        <v>3</v>
      </c>
      <c r="M60" s="36">
        <f>U68</f>
        <v>1</v>
      </c>
      <c r="N60" s="35">
        <f>T66</f>
        <v>3</v>
      </c>
      <c r="O60" s="36">
        <f>U66</f>
        <v>0</v>
      </c>
      <c r="P60" s="35"/>
      <c r="Q60" s="36"/>
      <c r="R60" s="52">
        <f>IF(SUM(H60:Q60)=0,"",COUNTIF(K59:K62,"3"))</f>
        <v>2</v>
      </c>
      <c r="S60" s="78">
        <f>IF(SUM(I60:R60)=0,"",COUNTIF(J59:J62,"3"))</f>
        <v>1</v>
      </c>
      <c r="T60" s="79">
        <f>IF(SUM(H60:Q60)=0,"",SUM(K59:K62))</f>
        <v>7</v>
      </c>
      <c r="U60" s="80">
        <f>IF(SUM(H60:Q60)=0,"",SUM(J59:J62))</f>
        <v>4</v>
      </c>
      <c r="V60" s="155">
        <v>2</v>
      </c>
      <c r="W60" s="156"/>
      <c r="X60" s="81">
        <f>+X66+X68+Y69</f>
        <v>111</v>
      </c>
      <c r="Y60" s="81">
        <f>+Y66+Y68+X69</f>
        <v>96</v>
      </c>
      <c r="Z60" s="82">
        <f>+X60-Y60</f>
        <v>15</v>
      </c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9.5" customHeight="1" hidden="1">
      <c r="A61" s="19"/>
      <c r="B61" s="4" t="s">
        <v>99</v>
      </c>
      <c r="C61" s="57" t="s">
        <v>100</v>
      </c>
      <c r="E61" s="34" t="s">
        <v>32</v>
      </c>
      <c r="F61" s="28" t="s">
        <v>133</v>
      </c>
      <c r="G61" s="29" t="s">
        <v>134</v>
      </c>
      <c r="H61" s="35">
        <f>+U65</f>
        <v>1</v>
      </c>
      <c r="I61" s="36">
        <f>+T65</f>
        <v>3</v>
      </c>
      <c r="J61" s="35">
        <f>U68</f>
        <v>1</v>
      </c>
      <c r="K61" s="36">
        <f>T68</f>
        <v>3</v>
      </c>
      <c r="L61" s="37"/>
      <c r="M61" s="38"/>
      <c r="N61" s="35">
        <f>T70</f>
        <v>0</v>
      </c>
      <c r="O61" s="36">
        <f>U70</f>
        <v>3</v>
      </c>
      <c r="P61" s="35"/>
      <c r="Q61" s="36"/>
      <c r="R61" s="52">
        <f>IF(SUM(H61:Q61)=0,"",COUNTIF(M59:M62,"3"))</f>
        <v>0</v>
      </c>
      <c r="S61" s="78">
        <f>IF(SUM(I61:R61)=0,"",COUNTIF(L59:L62,"3"))</f>
        <v>3</v>
      </c>
      <c r="T61" s="79">
        <f>IF(SUM(H61:Q61)=0,"",SUM(M59:M62))</f>
        <v>2</v>
      </c>
      <c r="U61" s="80">
        <f>IF(SUM(H61:Q61)=0,"",SUM(L59:L62))</f>
        <v>9</v>
      </c>
      <c r="V61" s="155">
        <v>4</v>
      </c>
      <c r="W61" s="156"/>
      <c r="X61" s="81">
        <f>+Y65+Y68+X70</f>
        <v>79</v>
      </c>
      <c r="Y61" s="81">
        <f>+X65+X68+Y70</f>
        <v>120</v>
      </c>
      <c r="Z61" s="82">
        <f>+X61-Y61</f>
        <v>-41</v>
      </c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9.5" customHeight="1" hidden="1" thickBot="1">
      <c r="A62" s="19"/>
      <c r="B62" s="4" t="s">
        <v>101</v>
      </c>
      <c r="C62" s="57" t="s">
        <v>11</v>
      </c>
      <c r="E62" s="34" t="s">
        <v>33</v>
      </c>
      <c r="F62" s="39" t="s">
        <v>135</v>
      </c>
      <c r="G62" s="29" t="s">
        <v>22</v>
      </c>
      <c r="H62" s="35">
        <f>U67</f>
        <v>0</v>
      </c>
      <c r="I62" s="36">
        <f>T67</f>
        <v>3</v>
      </c>
      <c r="J62" s="35">
        <f>U66</f>
        <v>0</v>
      </c>
      <c r="K62" s="36">
        <f>T66</f>
        <v>3</v>
      </c>
      <c r="L62" s="35">
        <f>U70</f>
        <v>3</v>
      </c>
      <c r="M62" s="36">
        <f>T70</f>
        <v>0</v>
      </c>
      <c r="N62" s="37"/>
      <c r="O62" s="38"/>
      <c r="P62" s="35"/>
      <c r="Q62" s="36"/>
      <c r="R62" s="52">
        <f>IF(SUM(H62:Q62)=0,"",COUNTIF(O59:O62,"3"))</f>
        <v>1</v>
      </c>
      <c r="S62" s="78">
        <f>IF(SUM(I62:R62)=0,"",COUNTIF(N59:N62,"3"))</f>
        <v>2</v>
      </c>
      <c r="T62" s="79">
        <f>IF(SUM(H62:Q63)=0,"",SUM(O59:O62))</f>
        <v>3</v>
      </c>
      <c r="U62" s="80">
        <f>IF(SUM(H62:Q62)=0,"",SUM(N59:N62))</f>
        <v>6</v>
      </c>
      <c r="V62" s="155">
        <v>3</v>
      </c>
      <c r="W62" s="156"/>
      <c r="X62" s="81">
        <f>+Y66+Y67+Y70</f>
        <v>80</v>
      </c>
      <c r="Y62" s="81">
        <f>+X66+X67+X70</f>
        <v>87</v>
      </c>
      <c r="Z62" s="82">
        <f>+X62-Y62</f>
        <v>-7</v>
      </c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9.5" customHeight="1" hidden="1" thickTop="1">
      <c r="A63" s="19"/>
      <c r="B63" s="4" t="s">
        <v>102</v>
      </c>
      <c r="C63" s="57" t="s">
        <v>43</v>
      </c>
      <c r="E63" s="40"/>
      <c r="F63" s="83" t="s">
        <v>128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2"/>
      <c r="W63" s="43"/>
      <c r="X63" s="84"/>
      <c r="Y63" s="85" t="s">
        <v>129</v>
      </c>
      <c r="Z63" s="86">
        <f>SUM(Z59:Z62)</f>
        <v>0</v>
      </c>
      <c r="AA63" s="85" t="str">
        <f>IF(Z63=0,"OK","Virhe")</f>
        <v>OK</v>
      </c>
      <c r="AB63" s="87"/>
      <c r="AC63"/>
      <c r="AD63"/>
      <c r="AE63"/>
      <c r="AF63"/>
      <c r="AG63"/>
      <c r="AH63"/>
      <c r="AI63"/>
      <c r="AJ63"/>
      <c r="AK63"/>
      <c r="AL63"/>
    </row>
    <row r="64" spans="1:38" ht="19.5" customHeight="1" hidden="1" thickBot="1">
      <c r="A64" s="19"/>
      <c r="B64" s="4" t="s">
        <v>103</v>
      </c>
      <c r="C64" s="57" t="s">
        <v>61</v>
      </c>
      <c r="E64" s="44"/>
      <c r="F64" s="45" t="s">
        <v>49</v>
      </c>
      <c r="G64" s="46"/>
      <c r="H64" s="46"/>
      <c r="I64" s="47"/>
      <c r="J64" s="161" t="s">
        <v>50</v>
      </c>
      <c r="K64" s="158"/>
      <c r="L64" s="157" t="s">
        <v>51</v>
      </c>
      <c r="M64" s="158"/>
      <c r="N64" s="157" t="s">
        <v>52</v>
      </c>
      <c r="O64" s="158"/>
      <c r="P64" s="157" t="s">
        <v>53</v>
      </c>
      <c r="Q64" s="158"/>
      <c r="R64" s="157" t="s">
        <v>54</v>
      </c>
      <c r="S64" s="158"/>
      <c r="T64" s="159" t="s">
        <v>130</v>
      </c>
      <c r="U64" s="160"/>
      <c r="V64" s="97"/>
      <c r="W64" s="108"/>
      <c r="X64" s="106" t="s">
        <v>126</v>
      </c>
      <c r="Y64" s="88"/>
      <c r="Z64" s="77" t="s">
        <v>127</v>
      </c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9.5" customHeight="1" hidden="1">
      <c r="A65" s="19"/>
      <c r="B65" s="15"/>
      <c r="C65" s="58"/>
      <c r="E65" s="48" t="s">
        <v>62</v>
      </c>
      <c r="F65" s="49" t="str">
        <f>IF(F59&gt;"",F59,"")</f>
        <v>Tamminen Timo</v>
      </c>
      <c r="G65" s="49" t="str">
        <f>IF(F61&gt;"",F61,"")</f>
        <v>Lallo Ismo</v>
      </c>
      <c r="H65" s="50"/>
      <c r="I65" s="51"/>
      <c r="J65" s="203">
        <v>4</v>
      </c>
      <c r="K65" s="204"/>
      <c r="L65" s="185">
        <v>-9</v>
      </c>
      <c r="M65" s="186"/>
      <c r="N65" s="185">
        <v>5</v>
      </c>
      <c r="O65" s="186"/>
      <c r="P65" s="185">
        <v>8</v>
      </c>
      <c r="Q65" s="186"/>
      <c r="R65" s="196"/>
      <c r="S65" s="186"/>
      <c r="T65" s="89">
        <f aca="true" t="shared" si="26" ref="T65:T70">IF(COUNT(J65:R65)=0,"",COUNTIF(J65:R65,"&gt;=0"))</f>
        <v>3</v>
      </c>
      <c r="U65" s="90">
        <f aca="true" t="shared" si="27" ref="U65:U70">IF(COUNT(J65:R65)=0,"",(IF(LEFT(J65,1)="-",1,0)+IF(LEFT(L65,1)="-",1,0)+IF(LEFT(N65,1)="-",1,0)+IF(LEFT(P65,1)="-",1,0)+IF(LEFT(R65,1)="-",1,0)))</f>
        <v>1</v>
      </c>
      <c r="V65" s="91"/>
      <c r="W65" s="109"/>
      <c r="X65" s="107">
        <f aca="true" t="shared" si="28" ref="X65:X70">+AC65+AE65+AG65+AI65+AK65</f>
        <v>42</v>
      </c>
      <c r="Y65" s="92">
        <f aca="true" t="shared" si="29" ref="Y65:Y70">+AD65+AF65+AH65+AJ65+AL65</f>
        <v>28</v>
      </c>
      <c r="Z65" s="93">
        <f aca="true" t="shared" si="30" ref="Z65:Z70">+X65-Y65</f>
        <v>14</v>
      </c>
      <c r="AA65"/>
      <c r="AB65"/>
      <c r="AC65" s="94">
        <f aca="true" t="shared" si="31" ref="AC65:AC70">IF(J65="",0,IF(LEFT(J65,1)="-",ABS(J65),(IF(J65&gt;9,J65+2,11))))</f>
        <v>11</v>
      </c>
      <c r="AD65" s="95">
        <f aca="true" t="shared" si="32" ref="AD65:AD70">IF(J65="",0,IF(LEFT(J65,1)="-",(IF(ABS(J65)&gt;9,(ABS(J65)+2),11)),J65))</f>
        <v>4</v>
      </c>
      <c r="AE65" s="94">
        <f aca="true" t="shared" si="33" ref="AE65:AE70">IF(L65="",0,IF(LEFT(L65,1)="-",ABS(L65),(IF(L65&gt;9,L65+2,11))))</f>
        <v>9</v>
      </c>
      <c r="AF65" s="95">
        <f aca="true" t="shared" si="34" ref="AF65:AF70">IF(L65="",0,IF(LEFT(L65,1)="-",(IF(ABS(L65)&gt;9,(ABS(L65)+2),11)),L65))</f>
        <v>11</v>
      </c>
      <c r="AG65" s="94">
        <f aca="true" t="shared" si="35" ref="AG65:AG70">IF(N65="",0,IF(LEFT(N65,1)="-",ABS(N65),(IF(N65&gt;9,N65+2,11))))</f>
        <v>11</v>
      </c>
      <c r="AH65" s="95">
        <f aca="true" t="shared" si="36" ref="AH65:AH70">IF(N65="",0,IF(LEFT(N65,1)="-",(IF(ABS(N65)&gt;9,(ABS(N65)+2),11)),N65))</f>
        <v>5</v>
      </c>
      <c r="AI65" s="94">
        <f aca="true" t="shared" si="37" ref="AI65:AI70">IF(P65="",0,IF(LEFT(P65,1)="-",ABS(P65),(IF(P65&gt;9,P65+2,11))))</f>
        <v>11</v>
      </c>
      <c r="AJ65" s="95">
        <f aca="true" t="shared" si="38" ref="AJ65:AJ70">IF(P65="",0,IF(LEFT(P65,1)="-",(IF(ABS(P65)&gt;9,(ABS(P65)+2),11)),P65))</f>
        <v>8</v>
      </c>
      <c r="AK65" s="94">
        <f aca="true" t="shared" si="39" ref="AK65:AK70">IF(R65="",0,IF(LEFT(R65,1)="-",ABS(R65),(IF(R65&gt;9,R65+2,11))))</f>
        <v>0</v>
      </c>
      <c r="AL65" s="95">
        <f aca="true" t="shared" si="40" ref="AL65:AL70">IF(R65="",0,IF(LEFT(R65,1)="-",(IF(ABS(R65)&gt;9,(ABS(R65)+2),11)),R65))</f>
        <v>0</v>
      </c>
    </row>
    <row r="66" spans="1:38" ht="19.5" customHeight="1" hidden="1">
      <c r="A66" s="19"/>
      <c r="B66" s="15"/>
      <c r="C66" s="58"/>
      <c r="E66" s="48" t="s">
        <v>64</v>
      </c>
      <c r="F66" s="49" t="str">
        <f>IF(F60&gt;"",F60,"")</f>
        <v>Ågren Pekka</v>
      </c>
      <c r="G66" s="49" t="str">
        <f>IF(F62&gt;"",F62,"")</f>
        <v>Julin Jukka</v>
      </c>
      <c r="H66" s="53"/>
      <c r="I66" s="51"/>
      <c r="J66" s="182">
        <v>9</v>
      </c>
      <c r="K66" s="183"/>
      <c r="L66" s="182">
        <v>7</v>
      </c>
      <c r="M66" s="183"/>
      <c r="N66" s="182">
        <v>6</v>
      </c>
      <c r="O66" s="183"/>
      <c r="P66" s="182"/>
      <c r="Q66" s="183"/>
      <c r="R66" s="182"/>
      <c r="S66" s="183"/>
      <c r="T66" s="89">
        <f t="shared" si="26"/>
        <v>3</v>
      </c>
      <c r="U66" s="90">
        <f t="shared" si="27"/>
        <v>0</v>
      </c>
      <c r="V66" s="96"/>
      <c r="W66" s="110"/>
      <c r="X66" s="107">
        <f t="shared" si="28"/>
        <v>33</v>
      </c>
      <c r="Y66" s="92">
        <f t="shared" si="29"/>
        <v>22</v>
      </c>
      <c r="Z66" s="93">
        <f t="shared" si="30"/>
        <v>11</v>
      </c>
      <c r="AA66"/>
      <c r="AB66"/>
      <c r="AC66" s="98">
        <f t="shared" si="31"/>
        <v>11</v>
      </c>
      <c r="AD66" s="99">
        <f t="shared" si="32"/>
        <v>9</v>
      </c>
      <c r="AE66" s="98">
        <f t="shared" si="33"/>
        <v>11</v>
      </c>
      <c r="AF66" s="99">
        <f t="shared" si="34"/>
        <v>7</v>
      </c>
      <c r="AG66" s="98">
        <f t="shared" si="35"/>
        <v>11</v>
      </c>
      <c r="AH66" s="99">
        <f t="shared" si="36"/>
        <v>6</v>
      </c>
      <c r="AI66" s="98">
        <f t="shared" si="37"/>
        <v>0</v>
      </c>
      <c r="AJ66" s="99">
        <f t="shared" si="38"/>
        <v>0</v>
      </c>
      <c r="AK66" s="98">
        <f t="shared" si="39"/>
        <v>0</v>
      </c>
      <c r="AL66" s="99">
        <f t="shared" si="40"/>
        <v>0</v>
      </c>
    </row>
    <row r="67" spans="1:38" ht="19.5" customHeight="1" hidden="1" thickBot="1">
      <c r="A67" s="19"/>
      <c r="B67" s="59"/>
      <c r="C67" s="60"/>
      <c r="E67" s="48" t="s">
        <v>57</v>
      </c>
      <c r="F67" s="100" t="str">
        <f>IF(F59&gt;"",F59,"")</f>
        <v>Tamminen Timo</v>
      </c>
      <c r="G67" s="100" t="str">
        <f>IF(F62&gt;"",F62,"")</f>
        <v>Julin Jukka</v>
      </c>
      <c r="H67" s="46"/>
      <c r="I67" s="47"/>
      <c r="J67" s="180">
        <v>9</v>
      </c>
      <c r="K67" s="181"/>
      <c r="L67" s="180">
        <v>5</v>
      </c>
      <c r="M67" s="181"/>
      <c r="N67" s="180">
        <v>11</v>
      </c>
      <c r="O67" s="181"/>
      <c r="P67" s="180"/>
      <c r="Q67" s="181"/>
      <c r="R67" s="180"/>
      <c r="S67" s="181"/>
      <c r="T67" s="89">
        <f t="shared" si="26"/>
        <v>3</v>
      </c>
      <c r="U67" s="90">
        <f t="shared" si="27"/>
        <v>0</v>
      </c>
      <c r="V67" s="96"/>
      <c r="W67" s="110"/>
      <c r="X67" s="107">
        <f t="shared" si="28"/>
        <v>35</v>
      </c>
      <c r="Y67" s="92">
        <f t="shared" si="29"/>
        <v>25</v>
      </c>
      <c r="Z67" s="93">
        <f t="shared" si="30"/>
        <v>10</v>
      </c>
      <c r="AA67"/>
      <c r="AB67"/>
      <c r="AC67" s="98">
        <f t="shared" si="31"/>
        <v>11</v>
      </c>
      <c r="AD67" s="99">
        <f t="shared" si="32"/>
        <v>9</v>
      </c>
      <c r="AE67" s="98">
        <f t="shared" si="33"/>
        <v>11</v>
      </c>
      <c r="AF67" s="99">
        <f t="shared" si="34"/>
        <v>5</v>
      </c>
      <c r="AG67" s="98">
        <f t="shared" si="35"/>
        <v>13</v>
      </c>
      <c r="AH67" s="99">
        <f t="shared" si="36"/>
        <v>11</v>
      </c>
      <c r="AI67" s="98">
        <f t="shared" si="37"/>
        <v>0</v>
      </c>
      <c r="AJ67" s="99">
        <f t="shared" si="38"/>
        <v>0</v>
      </c>
      <c r="AK67" s="98">
        <f t="shared" si="39"/>
        <v>0</v>
      </c>
      <c r="AL67" s="99">
        <f t="shared" si="40"/>
        <v>0</v>
      </c>
    </row>
    <row r="68" spans="5:38" ht="19.5" customHeight="1" hidden="1">
      <c r="E68" s="48" t="s">
        <v>59</v>
      </c>
      <c r="F68" s="49" t="str">
        <f>IF(F60&gt;"",F60,"")</f>
        <v>Ågren Pekka</v>
      </c>
      <c r="G68" s="49" t="str">
        <f>IF(F61&gt;"",F61,"")</f>
        <v>Lallo Ismo</v>
      </c>
      <c r="H68" s="50"/>
      <c r="I68" s="51"/>
      <c r="J68" s="185">
        <v>7</v>
      </c>
      <c r="K68" s="186"/>
      <c r="L68" s="185">
        <v>-11</v>
      </c>
      <c r="M68" s="186"/>
      <c r="N68" s="185">
        <v>2</v>
      </c>
      <c r="O68" s="186"/>
      <c r="P68" s="185">
        <v>10</v>
      </c>
      <c r="Q68" s="186"/>
      <c r="R68" s="185"/>
      <c r="S68" s="186"/>
      <c r="T68" s="89">
        <f t="shared" si="26"/>
        <v>3</v>
      </c>
      <c r="U68" s="90">
        <f t="shared" si="27"/>
        <v>1</v>
      </c>
      <c r="V68" s="96"/>
      <c r="W68" s="110"/>
      <c r="X68" s="107">
        <f t="shared" si="28"/>
        <v>45</v>
      </c>
      <c r="Y68" s="92">
        <f t="shared" si="29"/>
        <v>32</v>
      </c>
      <c r="Z68" s="93">
        <f t="shared" si="30"/>
        <v>13</v>
      </c>
      <c r="AA68"/>
      <c r="AB68"/>
      <c r="AC68" s="98">
        <f t="shared" si="31"/>
        <v>11</v>
      </c>
      <c r="AD68" s="99">
        <f t="shared" si="32"/>
        <v>7</v>
      </c>
      <c r="AE68" s="98">
        <f t="shared" si="33"/>
        <v>11</v>
      </c>
      <c r="AF68" s="99">
        <f t="shared" si="34"/>
        <v>13</v>
      </c>
      <c r="AG68" s="98">
        <f t="shared" si="35"/>
        <v>11</v>
      </c>
      <c r="AH68" s="99">
        <f t="shared" si="36"/>
        <v>2</v>
      </c>
      <c r="AI68" s="98">
        <f t="shared" si="37"/>
        <v>12</v>
      </c>
      <c r="AJ68" s="99">
        <f t="shared" si="38"/>
        <v>10</v>
      </c>
      <c r="AK68" s="98">
        <f t="shared" si="39"/>
        <v>0</v>
      </c>
      <c r="AL68" s="99">
        <f t="shared" si="40"/>
        <v>0</v>
      </c>
    </row>
    <row r="69" spans="3:38" ht="19.5" customHeight="1" hidden="1">
      <c r="C69" s="57"/>
      <c r="E69" s="48" t="s">
        <v>66</v>
      </c>
      <c r="F69" s="49" t="str">
        <f>IF(F59&gt;"",F59,"")</f>
        <v>Tamminen Timo</v>
      </c>
      <c r="G69" s="49" t="str">
        <f>IF(F60&gt;"",F60,"")</f>
        <v>Ågren Pekka</v>
      </c>
      <c r="H69" s="53"/>
      <c r="I69" s="51"/>
      <c r="J69" s="182">
        <v>-9</v>
      </c>
      <c r="K69" s="183"/>
      <c r="L69" s="182">
        <v>7</v>
      </c>
      <c r="M69" s="183"/>
      <c r="N69" s="184">
        <v>7</v>
      </c>
      <c r="O69" s="183"/>
      <c r="P69" s="182">
        <v>8</v>
      </c>
      <c r="Q69" s="183"/>
      <c r="R69" s="182"/>
      <c r="S69" s="183"/>
      <c r="T69" s="89">
        <f t="shared" si="26"/>
        <v>3</v>
      </c>
      <c r="U69" s="90">
        <f t="shared" si="27"/>
        <v>1</v>
      </c>
      <c r="V69" s="96"/>
      <c r="W69" s="110"/>
      <c r="X69" s="107">
        <f t="shared" si="28"/>
        <v>42</v>
      </c>
      <c r="Y69" s="92">
        <f t="shared" si="29"/>
        <v>33</v>
      </c>
      <c r="Z69" s="93">
        <f t="shared" si="30"/>
        <v>9</v>
      </c>
      <c r="AA69"/>
      <c r="AB69"/>
      <c r="AC69" s="98">
        <f t="shared" si="31"/>
        <v>9</v>
      </c>
      <c r="AD69" s="99">
        <f t="shared" si="32"/>
        <v>11</v>
      </c>
      <c r="AE69" s="98">
        <f t="shared" si="33"/>
        <v>11</v>
      </c>
      <c r="AF69" s="99">
        <f t="shared" si="34"/>
        <v>7</v>
      </c>
      <c r="AG69" s="98">
        <f t="shared" si="35"/>
        <v>11</v>
      </c>
      <c r="AH69" s="99">
        <f t="shared" si="36"/>
        <v>7</v>
      </c>
      <c r="AI69" s="98">
        <f t="shared" si="37"/>
        <v>11</v>
      </c>
      <c r="AJ69" s="99">
        <f t="shared" si="38"/>
        <v>8</v>
      </c>
      <c r="AK69" s="98">
        <f t="shared" si="39"/>
        <v>0</v>
      </c>
      <c r="AL69" s="99">
        <f t="shared" si="40"/>
        <v>0</v>
      </c>
    </row>
    <row r="70" spans="3:38" ht="19.5" customHeight="1" hidden="1" thickBot="1">
      <c r="C70" s="57"/>
      <c r="E70" s="61" t="s">
        <v>68</v>
      </c>
      <c r="F70" s="62" t="str">
        <f>IF(F61&gt;"",F61,"")</f>
        <v>Lallo Ismo</v>
      </c>
      <c r="G70" s="62" t="str">
        <f>IF(F62&gt;"",F62,"")</f>
        <v>Julin Jukka</v>
      </c>
      <c r="H70" s="54"/>
      <c r="I70" s="55"/>
      <c r="J70" s="205">
        <v>-7</v>
      </c>
      <c r="K70" s="206"/>
      <c r="L70" s="205">
        <v>-5</v>
      </c>
      <c r="M70" s="206"/>
      <c r="N70" s="205">
        <v>-7</v>
      </c>
      <c r="O70" s="206"/>
      <c r="P70" s="205"/>
      <c r="Q70" s="206"/>
      <c r="R70" s="205"/>
      <c r="S70" s="206"/>
      <c r="T70" s="101">
        <f t="shared" si="26"/>
        <v>0</v>
      </c>
      <c r="U70" s="102">
        <f t="shared" si="27"/>
        <v>3</v>
      </c>
      <c r="V70" s="103"/>
      <c r="W70" s="111"/>
      <c r="X70" s="107">
        <f t="shared" si="28"/>
        <v>19</v>
      </c>
      <c r="Y70" s="92">
        <f t="shared" si="29"/>
        <v>33</v>
      </c>
      <c r="Z70" s="93">
        <f t="shared" si="30"/>
        <v>-14</v>
      </c>
      <c r="AA70"/>
      <c r="AB70"/>
      <c r="AC70" s="104">
        <f t="shared" si="31"/>
        <v>7</v>
      </c>
      <c r="AD70" s="105">
        <f t="shared" si="32"/>
        <v>11</v>
      </c>
      <c r="AE70" s="104">
        <f t="shared" si="33"/>
        <v>5</v>
      </c>
      <c r="AF70" s="105">
        <f t="shared" si="34"/>
        <v>11</v>
      </c>
      <c r="AG70" s="104">
        <f t="shared" si="35"/>
        <v>7</v>
      </c>
      <c r="AH70" s="105">
        <f t="shared" si="36"/>
        <v>11</v>
      </c>
      <c r="AI70" s="104">
        <f t="shared" si="37"/>
        <v>0</v>
      </c>
      <c r="AJ70" s="105">
        <f t="shared" si="38"/>
        <v>0</v>
      </c>
      <c r="AK70" s="104">
        <f t="shared" si="39"/>
        <v>0</v>
      </c>
      <c r="AL70" s="105">
        <f t="shared" si="40"/>
        <v>0</v>
      </c>
    </row>
    <row r="71" ht="15" hidden="1">
      <c r="C71" s="57"/>
    </row>
    <row r="72" ht="15">
      <c r="C72" s="57"/>
    </row>
    <row r="73" spans="5:24" ht="15">
      <c r="E73" s="63" t="s">
        <v>136</v>
      </c>
      <c r="O73" s="63" t="s">
        <v>137</v>
      </c>
      <c r="P73" s="63"/>
      <c r="Q73" s="63"/>
      <c r="R73" s="63"/>
      <c r="S73" s="63"/>
      <c r="T73" s="63"/>
      <c r="U73" s="63"/>
      <c r="V73" s="63"/>
      <c r="W73" s="63"/>
      <c r="X73" s="63"/>
    </row>
    <row r="74" spans="15:24" ht="15.75" thickBot="1"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5:24" ht="15">
      <c r="E75" s="113" t="s">
        <v>115</v>
      </c>
      <c r="F75" s="28" t="s">
        <v>142</v>
      </c>
      <c r="G75" s="145" t="s">
        <v>144</v>
      </c>
      <c r="H75" s="145"/>
      <c r="I75" s="145"/>
      <c r="J75" s="145"/>
      <c r="K75" s="145"/>
      <c r="L75" s="145"/>
      <c r="O75" s="63">
        <v>1</v>
      </c>
      <c r="P75" s="63"/>
      <c r="Q75" s="112"/>
      <c r="R75" s="63"/>
      <c r="S75" s="63"/>
      <c r="T75" s="63"/>
      <c r="V75" s="63"/>
      <c r="W75" s="63"/>
      <c r="X75" s="63"/>
    </row>
    <row r="76" spans="5:24" ht="15">
      <c r="E76" s="114" t="s">
        <v>116</v>
      </c>
      <c r="F76" s="28" t="s">
        <v>144</v>
      </c>
      <c r="G76" s="154" t="s">
        <v>150</v>
      </c>
      <c r="H76" s="147"/>
      <c r="I76" s="145" t="s">
        <v>144</v>
      </c>
      <c r="J76" s="150"/>
      <c r="K76" s="145"/>
      <c r="L76" s="145"/>
      <c r="O76" s="63">
        <v>2</v>
      </c>
      <c r="P76" s="63"/>
      <c r="Q76" s="112"/>
      <c r="R76" s="63"/>
      <c r="S76" s="63"/>
      <c r="T76" s="63"/>
      <c r="U76" s="63"/>
      <c r="V76" s="63"/>
      <c r="W76" s="63"/>
      <c r="X76" s="63"/>
    </row>
    <row r="77" spans="5:24" ht="15">
      <c r="E77" s="114" t="s">
        <v>117</v>
      </c>
      <c r="F77" s="28" t="s">
        <v>138</v>
      </c>
      <c r="G77" s="144" t="s">
        <v>141</v>
      </c>
      <c r="H77" s="148"/>
      <c r="I77" s="207" t="s">
        <v>151</v>
      </c>
      <c r="J77" s="152"/>
      <c r="K77" s="146"/>
      <c r="L77" s="146"/>
      <c r="O77" s="63">
        <v>3</v>
      </c>
      <c r="P77" s="63"/>
      <c r="Q77" s="63"/>
      <c r="R77" s="63"/>
      <c r="S77" s="63"/>
      <c r="T77" s="63"/>
      <c r="U77" s="63"/>
      <c r="V77" s="63"/>
      <c r="W77" s="63"/>
      <c r="X77" s="63"/>
    </row>
    <row r="78" spans="5:24" ht="15.75" thickBot="1">
      <c r="E78" s="115" t="s">
        <v>122</v>
      </c>
      <c r="F78" s="28" t="s">
        <v>141</v>
      </c>
      <c r="G78" s="153" t="s">
        <v>148</v>
      </c>
      <c r="H78" s="145"/>
      <c r="I78" s="145"/>
      <c r="J78" s="145"/>
      <c r="K78" s="145"/>
      <c r="L78" s="145"/>
      <c r="O78" s="63">
        <v>4</v>
      </c>
      <c r="P78" s="151"/>
      <c r="Q78" s="63"/>
      <c r="R78" s="63"/>
      <c r="S78" s="63"/>
      <c r="T78" s="63"/>
      <c r="U78" s="63"/>
      <c r="V78" s="63"/>
      <c r="W78" s="63"/>
      <c r="X78" s="63"/>
    </row>
    <row r="79" spans="15:24" ht="15">
      <c r="O79" s="63">
        <v>5</v>
      </c>
      <c r="P79" s="63"/>
      <c r="Q79" s="63"/>
      <c r="R79" s="63"/>
      <c r="S79" s="63"/>
      <c r="T79" s="63"/>
      <c r="U79" s="63"/>
      <c r="V79" s="63"/>
      <c r="W79" s="63"/>
      <c r="X79" s="63"/>
    </row>
    <row r="80" spans="7:24" ht="15">
      <c r="G80" s="145" t="s">
        <v>142</v>
      </c>
      <c r="H80" s="145"/>
      <c r="I80" s="145"/>
      <c r="J80" s="145"/>
      <c r="K80" s="145"/>
      <c r="L80" s="145"/>
      <c r="O80" s="63">
        <v>6</v>
      </c>
      <c r="P80" s="63"/>
      <c r="Q80" s="63"/>
      <c r="R80" s="63"/>
      <c r="S80" s="63"/>
      <c r="T80" s="63"/>
      <c r="U80" s="63"/>
      <c r="V80" s="63"/>
      <c r="W80" s="63"/>
      <c r="X80" s="63"/>
    </row>
    <row r="81" spans="7:24" ht="15">
      <c r="G81" s="146"/>
      <c r="H81" s="147"/>
      <c r="I81" s="145" t="s">
        <v>142</v>
      </c>
      <c r="J81" s="144"/>
      <c r="K81" s="145"/>
      <c r="L81" s="145"/>
      <c r="O81" s="63">
        <v>7</v>
      </c>
      <c r="P81" s="63"/>
      <c r="Q81" s="63"/>
      <c r="R81" s="63"/>
      <c r="S81" s="63"/>
      <c r="T81" s="63"/>
      <c r="U81" s="63"/>
      <c r="V81" s="63"/>
      <c r="W81" s="63"/>
      <c r="X81" s="63"/>
    </row>
    <row r="82" spans="7:24" ht="15">
      <c r="G82" s="144" t="s">
        <v>138</v>
      </c>
      <c r="H82" s="148"/>
      <c r="I82" s="149" t="s">
        <v>152</v>
      </c>
      <c r="J82" s="152"/>
      <c r="K82" s="146"/>
      <c r="L82" s="146"/>
      <c r="O82" s="63">
        <v>8</v>
      </c>
      <c r="P82" s="63"/>
      <c r="Q82" s="63"/>
      <c r="R82" s="63"/>
      <c r="S82" s="63"/>
      <c r="T82" s="63"/>
      <c r="U82" s="63"/>
      <c r="V82" s="63"/>
      <c r="W82" s="63"/>
      <c r="X82" s="63"/>
    </row>
    <row r="83" spans="15:24" ht="15"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ht="15.75" thickBot="1"/>
    <row r="85" spans="5:12" ht="15">
      <c r="E85" s="113" t="s">
        <v>118</v>
      </c>
      <c r="F85" s="39" t="s">
        <v>140</v>
      </c>
      <c r="G85" s="145" t="s">
        <v>140</v>
      </c>
      <c r="H85" s="145"/>
      <c r="I85" s="145"/>
      <c r="J85" s="145"/>
      <c r="K85" s="145"/>
      <c r="L85" s="145"/>
    </row>
    <row r="86" spans="5:12" ht="15">
      <c r="E86" s="114" t="s">
        <v>119</v>
      </c>
      <c r="F86" s="39" t="s">
        <v>146</v>
      </c>
      <c r="G86" s="152" t="s">
        <v>149</v>
      </c>
      <c r="H86" s="147"/>
      <c r="I86" s="145" t="s">
        <v>140</v>
      </c>
      <c r="J86" s="144"/>
      <c r="K86" s="145"/>
      <c r="L86" s="145"/>
    </row>
    <row r="87" spans="5:12" ht="15">
      <c r="E87" s="114" t="s">
        <v>120</v>
      </c>
      <c r="F87" s="28" t="s">
        <v>143</v>
      </c>
      <c r="G87" s="144" t="s">
        <v>145</v>
      </c>
      <c r="H87" s="148"/>
      <c r="I87" s="149" t="s">
        <v>153</v>
      </c>
      <c r="J87" s="152"/>
      <c r="K87" s="146"/>
      <c r="L87" s="146"/>
    </row>
    <row r="88" spans="5:12" ht="15.75" thickBot="1">
      <c r="E88" s="115" t="s">
        <v>121</v>
      </c>
      <c r="F88" s="28" t="s">
        <v>145</v>
      </c>
      <c r="G88" s="153" t="s">
        <v>147</v>
      </c>
      <c r="H88" s="145"/>
      <c r="I88" s="145"/>
      <c r="J88" s="145"/>
      <c r="K88" s="145"/>
      <c r="L88" s="145"/>
    </row>
    <row r="89" spans="7:12" ht="15">
      <c r="G89" s="145" t="s">
        <v>146</v>
      </c>
      <c r="H89" s="145"/>
      <c r="I89" s="145"/>
      <c r="J89" s="145"/>
      <c r="K89" s="145"/>
      <c r="L89" s="145"/>
    </row>
    <row r="90" spans="7:12" ht="15">
      <c r="G90" s="146"/>
      <c r="H90" s="147"/>
      <c r="I90" s="145" t="s">
        <v>146</v>
      </c>
      <c r="J90" s="144"/>
      <c r="K90" s="145"/>
      <c r="L90" s="145"/>
    </row>
    <row r="91" spans="7:12" ht="15">
      <c r="G91" s="144" t="s">
        <v>143</v>
      </c>
      <c r="H91" s="148"/>
      <c r="I91" s="149" t="s">
        <v>154</v>
      </c>
      <c r="J91" s="152"/>
      <c r="K91" s="146"/>
      <c r="L91" s="146"/>
    </row>
    <row r="96" spans="5:38" ht="1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5:38" ht="1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5:38" ht="1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5:38" ht="1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5:38" ht="1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5:38" ht="1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5:38" ht="1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5:38" ht="1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5:38" ht="1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5:38" ht="1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5:38" ht="1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5:38" ht="1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5:38" ht="1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5:38" ht="1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5:38" ht="1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</sheetData>
  <sheetProtection/>
  <mergeCells count="159">
    <mergeCell ref="R69:S69"/>
    <mergeCell ref="J70:K70"/>
    <mergeCell ref="L70:M70"/>
    <mergeCell ref="N70:O70"/>
    <mergeCell ref="P70:Q70"/>
    <mergeCell ref="R70:S70"/>
    <mergeCell ref="J69:K69"/>
    <mergeCell ref="L69:M69"/>
    <mergeCell ref="N69:O69"/>
    <mergeCell ref="P69:Q69"/>
    <mergeCell ref="R67:S67"/>
    <mergeCell ref="J68:K68"/>
    <mergeCell ref="L68:M68"/>
    <mergeCell ref="N68:O68"/>
    <mergeCell ref="P68:Q68"/>
    <mergeCell ref="R68:S68"/>
    <mergeCell ref="J67:K67"/>
    <mergeCell ref="L67:M67"/>
    <mergeCell ref="N67:O67"/>
    <mergeCell ref="P67:Q67"/>
    <mergeCell ref="R65:S65"/>
    <mergeCell ref="J66:K66"/>
    <mergeCell ref="L66:M66"/>
    <mergeCell ref="N66:O66"/>
    <mergeCell ref="P66:Q66"/>
    <mergeCell ref="R66:S66"/>
    <mergeCell ref="J65:K65"/>
    <mergeCell ref="L65:M65"/>
    <mergeCell ref="N65:O65"/>
    <mergeCell ref="P65:Q65"/>
    <mergeCell ref="P51:Q51"/>
    <mergeCell ref="N56:Q56"/>
    <mergeCell ref="T56:W56"/>
    <mergeCell ref="H58:I58"/>
    <mergeCell ref="J58:K58"/>
    <mergeCell ref="L58:M58"/>
    <mergeCell ref="N58:O58"/>
    <mergeCell ref="P58:Q58"/>
    <mergeCell ref="H57:J57"/>
    <mergeCell ref="K57:M57"/>
    <mergeCell ref="P49:Q49"/>
    <mergeCell ref="R51:S51"/>
    <mergeCell ref="J52:K52"/>
    <mergeCell ref="L52:M52"/>
    <mergeCell ref="N52:O52"/>
    <mergeCell ref="P52:Q52"/>
    <mergeCell ref="R52:S52"/>
    <mergeCell ref="J51:K51"/>
    <mergeCell ref="L51:M51"/>
    <mergeCell ref="N51:O51"/>
    <mergeCell ref="P47:Q47"/>
    <mergeCell ref="R49:S49"/>
    <mergeCell ref="J50:K50"/>
    <mergeCell ref="L50:M50"/>
    <mergeCell ref="N50:O50"/>
    <mergeCell ref="P50:Q50"/>
    <mergeCell ref="R50:S50"/>
    <mergeCell ref="J49:K49"/>
    <mergeCell ref="L49:M49"/>
    <mergeCell ref="N49:O49"/>
    <mergeCell ref="P40:Q40"/>
    <mergeCell ref="R47:S47"/>
    <mergeCell ref="J48:K48"/>
    <mergeCell ref="L48:M48"/>
    <mergeCell ref="N48:O48"/>
    <mergeCell ref="P48:Q48"/>
    <mergeCell ref="R48:S48"/>
    <mergeCell ref="J47:K47"/>
    <mergeCell ref="L47:M47"/>
    <mergeCell ref="N47:O47"/>
    <mergeCell ref="N20:Q20"/>
    <mergeCell ref="T20:W20"/>
    <mergeCell ref="N38:Q38"/>
    <mergeCell ref="T38:W38"/>
    <mergeCell ref="P22:Q22"/>
    <mergeCell ref="R29:S29"/>
    <mergeCell ref="R30:S30"/>
    <mergeCell ref="R31:S31"/>
    <mergeCell ref="R32:S32"/>
    <mergeCell ref="R33:S33"/>
    <mergeCell ref="H22:I22"/>
    <mergeCell ref="J22:K22"/>
    <mergeCell ref="L22:M22"/>
    <mergeCell ref="N22:O22"/>
    <mergeCell ref="J30:K30"/>
    <mergeCell ref="L30:M30"/>
    <mergeCell ref="N30:O30"/>
    <mergeCell ref="P30:Q30"/>
    <mergeCell ref="J29:K29"/>
    <mergeCell ref="L29:M29"/>
    <mergeCell ref="N29:O29"/>
    <mergeCell ref="P29:Q29"/>
    <mergeCell ref="J32:K32"/>
    <mergeCell ref="L32:M32"/>
    <mergeCell ref="N32:O32"/>
    <mergeCell ref="P32:Q32"/>
    <mergeCell ref="J31:K31"/>
    <mergeCell ref="L31:M31"/>
    <mergeCell ref="N31:O31"/>
    <mergeCell ref="P31:Q31"/>
    <mergeCell ref="R34:S34"/>
    <mergeCell ref="J33:K33"/>
    <mergeCell ref="L33:M33"/>
    <mergeCell ref="N33:O33"/>
    <mergeCell ref="P33:Q33"/>
    <mergeCell ref="J34:K34"/>
    <mergeCell ref="L34:M34"/>
    <mergeCell ref="N34:O34"/>
    <mergeCell ref="P34:Q34"/>
    <mergeCell ref="H21:J21"/>
    <mergeCell ref="K21:M21"/>
    <mergeCell ref="N21:Q21"/>
    <mergeCell ref="T21:W21"/>
    <mergeCell ref="V22:W22"/>
    <mergeCell ref="X22:Y22"/>
    <mergeCell ref="V23:W23"/>
    <mergeCell ref="V24:W24"/>
    <mergeCell ref="V25:W25"/>
    <mergeCell ref="V26:W26"/>
    <mergeCell ref="J28:K28"/>
    <mergeCell ref="L28:M28"/>
    <mergeCell ref="N28:O28"/>
    <mergeCell ref="P28:Q28"/>
    <mergeCell ref="R28:S28"/>
    <mergeCell ref="T28:U28"/>
    <mergeCell ref="H39:J39"/>
    <mergeCell ref="K39:M39"/>
    <mergeCell ref="N39:Q39"/>
    <mergeCell ref="T39:W39"/>
    <mergeCell ref="V40:W40"/>
    <mergeCell ref="X40:Y40"/>
    <mergeCell ref="H40:I40"/>
    <mergeCell ref="J40:K40"/>
    <mergeCell ref="L40:M40"/>
    <mergeCell ref="N40:O40"/>
    <mergeCell ref="V41:W41"/>
    <mergeCell ref="V42:W42"/>
    <mergeCell ref="V43:W43"/>
    <mergeCell ref="V44:W44"/>
    <mergeCell ref="J46:K46"/>
    <mergeCell ref="L46:M46"/>
    <mergeCell ref="N46:O46"/>
    <mergeCell ref="P46:Q46"/>
    <mergeCell ref="R46:S46"/>
    <mergeCell ref="T46:U46"/>
    <mergeCell ref="N57:Q57"/>
    <mergeCell ref="T57:W57"/>
    <mergeCell ref="V58:W58"/>
    <mergeCell ref="X58:Y58"/>
    <mergeCell ref="V59:W59"/>
    <mergeCell ref="V60:W60"/>
    <mergeCell ref="V61:W61"/>
    <mergeCell ref="V62:W62"/>
    <mergeCell ref="R64:S64"/>
    <mergeCell ref="T64:U64"/>
    <mergeCell ref="J64:K64"/>
    <mergeCell ref="L64:M64"/>
    <mergeCell ref="N64:O64"/>
    <mergeCell ref="P64:Q64"/>
  </mergeCells>
  <printOptions/>
  <pageMargins left="0.65" right="0.27" top="0.54" bottom="0.59" header="0.22" footer="0.492125984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Your User Name</cp:lastModifiedBy>
  <cp:lastPrinted>2010-03-17T06:43:26Z</cp:lastPrinted>
  <dcterms:created xsi:type="dcterms:W3CDTF">2004-02-23T18:39:31Z</dcterms:created>
  <dcterms:modified xsi:type="dcterms:W3CDTF">2011-04-16T06:59:35Z</dcterms:modified>
  <cp:category/>
  <cp:version/>
  <cp:contentType/>
  <cp:contentStatus/>
</cp:coreProperties>
</file>