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5480" windowHeight="11640" activeTab="0"/>
  </bookViews>
  <sheets>
    <sheet name="4-lohko" sheetId="1" r:id="rId1"/>
    <sheet name="Taul1" sheetId="2" r:id="rId2"/>
    <sheet name="Taul2" sheetId="3" r:id="rId3"/>
    <sheet name="Taul3" sheetId="4" r:id="rId4"/>
  </sheets>
  <definedNames>
    <definedName name="_Order1" hidden="1">255</definedName>
    <definedName name="_xlnm.Print_Area" localSheetId="0">'4-lohko'!$A$1:$S$34</definedName>
  </definedNames>
  <calcPr fullCalcOnLoad="1"/>
</workbook>
</file>

<file path=xl/sharedStrings.xml><?xml version="1.0" encoding="utf-8"?>
<sst xmlns="http://schemas.openxmlformats.org/spreadsheetml/2006/main" count="147" uniqueCount="68">
  <si>
    <t>Luokka:</t>
  </si>
  <si>
    <t>Lohko:</t>
  </si>
  <si>
    <t>SPTL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</si>
  <si>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</si>
  <si>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</si>
  <si>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</si>
  <si>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</si>
  <si>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</si>
  <si>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</si>
  <si>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</si>
  <si>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</si>
  <si>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</si>
  <si>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</si>
  <si>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Soine Samuli</t>
  </si>
  <si>
    <t>Ottelut</t>
  </si>
  <si>
    <t>1.erä</t>
  </si>
  <si>
    <t>2.erä</t>
  </si>
  <si>
    <t>3.erä</t>
  </si>
  <si>
    <t>4.erä</t>
  </si>
  <si>
    <t>5.erä</t>
  </si>
  <si>
    <t>1-4</t>
  </si>
  <si>
    <t>2-3</t>
  </si>
  <si>
    <t>1-3</t>
  </si>
  <si>
    <t>2-4</t>
  </si>
  <si>
    <t>1-2</t>
  </si>
  <si>
    <t>3-4</t>
  </si>
  <si>
    <t>A</t>
  </si>
  <si>
    <t>GP-lopputurnaus</t>
  </si>
  <si>
    <t>Miehet</t>
  </si>
  <si>
    <t>B</t>
  </si>
  <si>
    <t>A1</t>
  </si>
  <si>
    <t>B2</t>
  </si>
  <si>
    <t>A2</t>
  </si>
  <si>
    <t>A3</t>
  </si>
  <si>
    <t>B4</t>
  </si>
  <si>
    <t>A4</t>
  </si>
  <si>
    <t>B3</t>
  </si>
  <si>
    <t>B1</t>
  </si>
  <si>
    <t>Pöytä</t>
  </si>
  <si>
    <t>Päivä:</t>
  </si>
  <si>
    <t>Eräsum</t>
  </si>
  <si>
    <t>Pistesum</t>
  </si>
  <si>
    <t>ero</t>
  </si>
  <si>
    <t xml:space="preserve">Kirjoita vain erien jäännöspisteet( esim. 11-7  = 7 tai  6-11 = -6 ). Jos -0 (miinus nolla), anna etupilkku. </t>
  </si>
  <si>
    <t>tark</t>
  </si>
  <si>
    <t>Erät</t>
  </si>
  <si>
    <t>18.00</t>
  </si>
  <si>
    <t xml:space="preserve">SIJOITUSPELIT GP-LOPPUTURNAUS </t>
  </si>
  <si>
    <t>LOPPULLINEN JÄRJESTYS</t>
  </si>
  <si>
    <t>Räsänen Mika</t>
  </si>
  <si>
    <t>PT Espoo</t>
  </si>
  <si>
    <t>Miettinen Esa</t>
  </si>
  <si>
    <t>KuPTS</t>
  </si>
  <si>
    <t>Valasti Pasi</t>
  </si>
  <si>
    <t>PT-75</t>
  </si>
  <si>
    <t>Tamminen Timo</t>
  </si>
  <si>
    <t>Soine Toni</t>
  </si>
  <si>
    <t>Jormanainen Jani</t>
  </si>
  <si>
    <t>Kantola Mikko</t>
  </si>
  <si>
    <t>TuKa</t>
  </si>
  <si>
    <t>-9,9,5,7</t>
  </si>
  <si>
    <t>3,6,9</t>
  </si>
  <si>
    <t>6,9,-910</t>
  </si>
  <si>
    <t>5,11,5</t>
  </si>
  <si>
    <t>11,3,3</t>
  </si>
  <si>
    <t>-9,-8,-9</t>
  </si>
  <si>
    <t>10,-4,7,-9,7</t>
  </si>
  <si>
    <t>-7,-8,8,13,5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</si>
</sst>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\.m\.yyyy"/>
  </numFmts>
  <fonts count="16">
    <font>
      <sz val="10"/>
      <name val="Arial"/>
      <family val="0"/>
    </font>
    <font>
      <sz val="10"/>
      <name val="Courier"/>
      <family val="0"/>
    </font>
    <font>
      <sz val="12"/>
      <name val="SWISS"/>
      <family val="0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i/>
      <sz val="9"/>
      <color indexed="8"/>
      <name val="SWIS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72" fontId="3" fillId="0" borderId="0" xfId="22" applyFont="1" applyProtection="1">
      <alignment/>
      <protection/>
    </xf>
    <xf numFmtId="172" fontId="3" fillId="0" borderId="0" xfId="22" applyFont="1" applyAlignment="1" applyProtection="1">
      <alignment horizontal="center"/>
      <protection/>
    </xf>
    <xf numFmtId="172" fontId="2" fillId="0" borderId="0" xfId="22">
      <alignment/>
      <protection/>
    </xf>
    <xf numFmtId="172" fontId="3" fillId="0" borderId="0" xfId="22" applyFont="1" applyBorder="1" applyProtection="1">
      <alignment/>
      <protection/>
    </xf>
    <xf numFmtId="172" fontId="4" fillId="0" borderId="1" xfId="22" applyFont="1" applyBorder="1" applyAlignment="1" applyProtection="1">
      <alignment horizontal="center"/>
      <protection locked="0"/>
    </xf>
    <xf numFmtId="172" fontId="4" fillId="0" borderId="2" xfId="22" applyFont="1" applyBorder="1" applyAlignment="1" applyProtection="1">
      <alignment horizontal="center"/>
      <protection locked="0"/>
    </xf>
    <xf numFmtId="172" fontId="3" fillId="0" borderId="3" xfId="22" applyFont="1" applyBorder="1" applyAlignment="1" applyProtection="1">
      <alignment horizontal="center"/>
      <protection/>
    </xf>
    <xf numFmtId="172" fontId="3" fillId="0" borderId="4" xfId="22" applyFont="1" applyBorder="1" applyAlignment="1" applyProtection="1">
      <alignment horizontal="center"/>
      <protection/>
    </xf>
    <xf numFmtId="172" fontId="3" fillId="0" borderId="5" xfId="22" applyFont="1" applyBorder="1" applyAlignment="1" applyProtection="1">
      <alignment horizontal="center"/>
      <protection locked="0"/>
    </xf>
    <xf numFmtId="172" fontId="6" fillId="0" borderId="6" xfId="22" applyFont="1" applyBorder="1" applyAlignment="1" applyProtection="1">
      <alignment horizontal="center"/>
      <protection/>
    </xf>
    <xf numFmtId="172" fontId="6" fillId="0" borderId="7" xfId="22" applyFont="1" applyBorder="1" applyAlignment="1" applyProtection="1">
      <alignment horizontal="center"/>
      <protection/>
    </xf>
    <xf numFmtId="172" fontId="8" fillId="0" borderId="8" xfId="22" applyFont="1" applyBorder="1" applyAlignment="1" applyProtection="1">
      <alignment horizontal="center"/>
      <protection/>
    </xf>
    <xf numFmtId="172" fontId="6" fillId="2" borderId="9" xfId="22" applyFont="1" applyFill="1" applyBorder="1" applyAlignment="1" applyProtection="1">
      <alignment horizontal="left"/>
      <protection locked="0"/>
    </xf>
    <xf numFmtId="172" fontId="6" fillId="2" borderId="10" xfId="22" applyFont="1" applyFill="1" applyBorder="1" applyAlignment="1" applyProtection="1">
      <alignment horizontal="left"/>
      <protection locked="0"/>
    </xf>
    <xf numFmtId="172" fontId="3" fillId="3" borderId="11" xfId="22" applyFont="1" applyFill="1" applyBorder="1" applyAlignment="1" applyProtection="1">
      <alignment horizontal="center"/>
      <protection/>
    </xf>
    <xf numFmtId="172" fontId="3" fillId="3" borderId="12" xfId="22" applyFont="1" applyFill="1" applyBorder="1" applyAlignment="1" applyProtection="1">
      <alignment horizontal="center"/>
      <protection/>
    </xf>
    <xf numFmtId="172" fontId="3" fillId="0" borderId="11" xfId="22" applyFont="1" applyBorder="1" applyProtection="1">
      <alignment/>
      <protection/>
    </xf>
    <xf numFmtId="172" fontId="3" fillId="0" borderId="12" xfId="22" applyFont="1" applyBorder="1" applyProtection="1">
      <alignment/>
      <protection/>
    </xf>
    <xf numFmtId="172" fontId="8" fillId="0" borderId="13" xfId="22" applyFont="1" applyBorder="1" applyAlignment="1" applyProtection="1">
      <alignment horizontal="center"/>
      <protection/>
    </xf>
    <xf numFmtId="172" fontId="3" fillId="0" borderId="14" xfId="22" applyFont="1" applyBorder="1" applyProtection="1">
      <alignment/>
      <protection/>
    </xf>
    <xf numFmtId="172" fontId="3" fillId="0" borderId="15" xfId="22" applyFont="1" applyBorder="1" applyProtection="1">
      <alignment/>
      <protection/>
    </xf>
    <xf numFmtId="172" fontId="3" fillId="3" borderId="14" xfId="22" applyFont="1" applyFill="1" applyBorder="1" applyAlignment="1" applyProtection="1">
      <alignment horizontal="center"/>
      <protection/>
    </xf>
    <xf numFmtId="172" fontId="3" fillId="3" borderId="15" xfId="22" applyFont="1" applyFill="1" applyBorder="1" applyAlignment="1" applyProtection="1">
      <alignment horizontal="center"/>
      <protection/>
    </xf>
    <xf numFmtId="172" fontId="6" fillId="2" borderId="16" xfId="22" applyFont="1" applyFill="1" applyBorder="1" applyAlignment="1" applyProtection="1">
      <alignment horizontal="left"/>
      <protection locked="0"/>
    </xf>
    <xf numFmtId="172" fontId="8" fillId="0" borderId="17" xfId="22" applyFont="1" applyBorder="1" applyAlignment="1" applyProtection="1">
      <alignment horizontal="center"/>
      <protection/>
    </xf>
    <xf numFmtId="172" fontId="3" fillId="0" borderId="1" xfId="22" applyFont="1" applyBorder="1" applyProtection="1">
      <alignment/>
      <protection/>
    </xf>
    <xf numFmtId="172" fontId="2" fillId="0" borderId="1" xfId="22" applyBorder="1">
      <alignment/>
      <protection/>
    </xf>
    <xf numFmtId="172" fontId="2" fillId="0" borderId="18" xfId="22" applyBorder="1">
      <alignment/>
      <protection/>
    </xf>
    <xf numFmtId="172" fontId="8" fillId="0" borderId="19" xfId="22" applyFont="1" applyBorder="1" applyAlignment="1" applyProtection="1">
      <alignment horizontal="center"/>
      <protection/>
    </xf>
    <xf numFmtId="172" fontId="3" fillId="0" borderId="20" xfId="22" applyFont="1" applyBorder="1" applyProtection="1">
      <alignment/>
      <protection/>
    </xf>
    <xf numFmtId="172" fontId="3" fillId="0" borderId="21" xfId="22" applyFont="1" applyBorder="1" applyProtection="1">
      <alignment/>
      <protection/>
    </xf>
    <xf numFmtId="172" fontId="3" fillId="0" borderId="22" xfId="22" applyFont="1" applyBorder="1" applyProtection="1">
      <alignment/>
      <protection/>
    </xf>
    <xf numFmtId="172" fontId="8" fillId="0" borderId="19" xfId="22" applyFont="1" applyBorder="1" applyAlignment="1" applyProtection="1" quotePrefix="1">
      <alignment horizontal="center"/>
      <protection/>
    </xf>
    <xf numFmtId="172" fontId="6" fillId="0" borderId="10" xfId="22" applyFont="1" applyBorder="1" applyProtection="1">
      <alignment/>
      <protection/>
    </xf>
    <xf numFmtId="172" fontId="3" fillId="0" borderId="16" xfId="22" applyFont="1" applyBorder="1" applyProtection="1">
      <alignment/>
      <protection/>
    </xf>
    <xf numFmtId="172" fontId="3" fillId="0" borderId="9" xfId="22" applyFont="1" applyBorder="1" applyProtection="1">
      <alignment/>
      <protection/>
    </xf>
    <xf numFmtId="172" fontId="4" fillId="0" borderId="23" xfId="22" applyFont="1" applyBorder="1" applyAlignment="1" applyProtection="1">
      <alignment horizontal="center"/>
      <protection/>
    </xf>
    <xf numFmtId="172" fontId="3" fillId="0" borderId="24" xfId="22" applyFont="1" applyBorder="1" applyProtection="1">
      <alignment/>
      <protection/>
    </xf>
    <xf numFmtId="172" fontId="3" fillId="0" borderId="2" xfId="22" applyFont="1" applyBorder="1" applyProtection="1">
      <alignment/>
      <protection/>
    </xf>
    <xf numFmtId="172" fontId="3" fillId="0" borderId="25" xfId="22" applyFont="1" applyBorder="1" applyProtection="1">
      <alignment/>
      <protection/>
    </xf>
    <xf numFmtId="172" fontId="8" fillId="0" borderId="26" xfId="22" applyFont="1" applyBorder="1" applyAlignment="1" applyProtection="1" quotePrefix="1">
      <alignment horizontal="center"/>
      <protection/>
    </xf>
    <xf numFmtId="172" fontId="6" fillId="0" borderId="27" xfId="22" applyFont="1" applyBorder="1" applyProtection="1">
      <alignment/>
      <protection/>
    </xf>
    <xf numFmtId="172" fontId="2" fillId="0" borderId="0" xfId="22" applyFont="1">
      <alignment/>
      <protection/>
    </xf>
    <xf numFmtId="172" fontId="2" fillId="0" borderId="28" xfId="22" applyBorder="1">
      <alignment/>
      <protection/>
    </xf>
    <xf numFmtId="172" fontId="2" fillId="0" borderId="29" xfId="22" applyBorder="1">
      <alignment/>
      <protection/>
    </xf>
    <xf numFmtId="172" fontId="2" fillId="0" borderId="30" xfId="22" applyBorder="1">
      <alignment/>
      <protection/>
    </xf>
    <xf numFmtId="0" fontId="4" fillId="0" borderId="3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3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72" fontId="8" fillId="0" borderId="1" xfId="22" applyFont="1" applyBorder="1" applyAlignment="1" applyProtection="1">
      <alignment horizontal="left"/>
      <protection/>
    </xf>
    <xf numFmtId="172" fontId="6" fillId="0" borderId="1" xfId="22" applyFont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/>
    </xf>
    <xf numFmtId="172" fontId="4" fillId="0" borderId="34" xfId="22" applyFont="1" applyBorder="1" applyAlignment="1" applyProtection="1">
      <alignment horizontal="center"/>
      <protection/>
    </xf>
    <xf numFmtId="172" fontId="8" fillId="0" borderId="35" xfId="22" applyFont="1" applyBorder="1" applyAlignment="1" applyProtection="1">
      <alignment horizontal="right"/>
      <protection/>
    </xf>
    <xf numFmtId="172" fontId="8" fillId="0" borderId="36" xfId="22" applyFont="1" applyBorder="1" applyAlignment="1" applyProtection="1">
      <alignment horizontal="center"/>
      <protection/>
    </xf>
    <xf numFmtId="0" fontId="9" fillId="4" borderId="37" xfId="0" applyFont="1" applyFill="1" applyBorder="1" applyAlignment="1">
      <alignment/>
    </xf>
    <xf numFmtId="0" fontId="9" fillId="5" borderId="33" xfId="0" applyFont="1" applyFill="1" applyBorder="1" applyAlignment="1">
      <alignment horizontal="center"/>
    </xf>
    <xf numFmtId="0" fontId="12" fillId="0" borderId="1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9" fillId="6" borderId="0" xfId="0" applyFont="1" applyFill="1" applyAlignment="1">
      <alignment/>
    </xf>
    <xf numFmtId="0" fontId="9" fillId="6" borderId="33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9" fillId="0" borderId="33" xfId="0" applyFont="1" applyBorder="1" applyAlignment="1">
      <alignment horizontal="center"/>
    </xf>
    <xf numFmtId="172" fontId="4" fillId="0" borderId="23" xfId="22" applyFont="1" applyBorder="1" applyAlignment="1" applyProtection="1">
      <alignment horizontal="right"/>
      <protection/>
    </xf>
    <xf numFmtId="0" fontId="10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13" fillId="0" borderId="33" xfId="0" applyFont="1" applyBorder="1" applyAlignment="1">
      <alignment/>
    </xf>
    <xf numFmtId="0" fontId="13" fillId="5" borderId="33" xfId="0" applyFont="1" applyFill="1" applyBorder="1" applyAlignment="1">
      <alignment horizontal="center"/>
    </xf>
    <xf numFmtId="0" fontId="9" fillId="6" borderId="40" xfId="0" applyFont="1" applyFill="1" applyBorder="1" applyAlignment="1">
      <alignment/>
    </xf>
    <xf numFmtId="0" fontId="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9" fillId="6" borderId="43" xfId="0" applyFont="1" applyFill="1" applyBorder="1" applyAlignment="1">
      <alignment/>
    </xf>
    <xf numFmtId="0" fontId="9" fillId="0" borderId="44" xfId="0" applyFont="1" applyBorder="1" applyAlignment="1">
      <alignment/>
    </xf>
    <xf numFmtId="172" fontId="6" fillId="0" borderId="20" xfId="22" applyFont="1" applyBorder="1" applyProtection="1">
      <alignment/>
      <protection/>
    </xf>
    <xf numFmtId="172" fontId="4" fillId="0" borderId="45" xfId="22" applyFont="1" applyBorder="1" applyAlignment="1" applyProtection="1">
      <alignment horizontal="right"/>
      <protection/>
    </xf>
    <xf numFmtId="0" fontId="10" fillId="0" borderId="4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9" fillId="6" borderId="47" xfId="0" applyFont="1" applyFill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13" fillId="0" borderId="49" xfId="0" applyFont="1" applyBorder="1" applyAlignment="1">
      <alignment/>
    </xf>
    <xf numFmtId="172" fontId="2" fillId="0" borderId="50" xfId="22" applyBorder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72" fontId="2" fillId="0" borderId="30" xfId="22" applyFont="1" applyBorder="1">
      <alignment/>
      <protection/>
    </xf>
    <xf numFmtId="172" fontId="2" fillId="0" borderId="53" xfId="22" applyFont="1" applyBorder="1">
      <alignment/>
      <protection/>
    </xf>
    <xf numFmtId="172" fontId="2" fillId="0" borderId="0" xfId="22" applyFont="1" quotePrefix="1">
      <alignment/>
      <protection/>
    </xf>
    <xf numFmtId="172" fontId="2" fillId="0" borderId="0" xfId="22" applyFont="1" applyBorder="1">
      <alignment/>
      <protection/>
    </xf>
    <xf numFmtId="172" fontId="2" fillId="0" borderId="30" xfId="22" applyFont="1" applyBorder="1" quotePrefix="1">
      <alignment/>
      <protection/>
    </xf>
    <xf numFmtId="172" fontId="2" fillId="0" borderId="54" xfId="22" applyFont="1" applyBorder="1">
      <alignment/>
      <protection/>
    </xf>
    <xf numFmtId="172" fontId="2" fillId="0" borderId="55" xfId="22" applyFont="1" applyBorder="1">
      <alignment/>
      <protection/>
    </xf>
    <xf numFmtId="172" fontId="2" fillId="0" borderId="56" xfId="22" applyFont="1" applyBorder="1">
      <alignment/>
      <protection/>
    </xf>
    <xf numFmtId="172" fontId="7" fillId="0" borderId="7" xfId="22" applyFont="1" applyBorder="1" applyAlignment="1">
      <alignment horizontal="center"/>
      <protection/>
    </xf>
    <xf numFmtId="172" fontId="6" fillId="0" borderId="20" xfId="22" applyFont="1" applyBorder="1" applyAlignment="1" applyProtection="1">
      <alignment horizontal="center"/>
      <protection/>
    </xf>
    <xf numFmtId="172" fontId="6" fillId="0" borderId="22" xfId="22" applyFont="1" applyBorder="1" applyAlignment="1" applyProtection="1">
      <alignment horizontal="center"/>
      <protection/>
    </xf>
    <xf numFmtId="172" fontId="6" fillId="0" borderId="20" xfId="22" applyFont="1" applyBorder="1" applyAlignment="1" applyProtection="1" quotePrefix="1">
      <alignment horizontal="center"/>
      <protection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72" fontId="5" fillId="0" borderId="11" xfId="22" applyFont="1" applyBorder="1" applyAlignment="1">
      <alignment horizontal="center"/>
      <protection/>
    </xf>
    <xf numFmtId="172" fontId="5" fillId="0" borderId="59" xfId="22" applyFont="1" applyBorder="1" applyAlignment="1">
      <alignment horizontal="center"/>
      <protection/>
    </xf>
    <xf numFmtId="172" fontId="7" fillId="0" borderId="34" xfId="22" applyFont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172" fontId="7" fillId="0" borderId="61" xfId="22" applyFont="1" applyBorder="1" applyAlignment="1">
      <alignment horizontal="center"/>
      <protection/>
    </xf>
    <xf numFmtId="172" fontId="7" fillId="0" borderId="18" xfId="22" applyFont="1" applyBorder="1" applyAlignment="1">
      <alignment horizontal="center"/>
      <protection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0" fillId="0" borderId="62" xfId="0" applyBorder="1" applyAlignment="1">
      <alignment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2" fontId="6" fillId="0" borderId="61" xfId="22" applyFont="1" applyBorder="1" applyAlignment="1" applyProtection="1">
      <alignment horizontal="center"/>
      <protection/>
    </xf>
    <xf numFmtId="172" fontId="6" fillId="0" borderId="7" xfId="22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173" fontId="3" fillId="0" borderId="64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173" fontId="10" fillId="0" borderId="2" xfId="0" applyNumberFormat="1" applyFont="1" applyBorder="1" applyAlignment="1">
      <alignment horizontal="left"/>
    </xf>
    <xf numFmtId="173" fontId="10" fillId="0" borderId="65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3" xfId="0" applyBorder="1" applyAlignment="1">
      <alignment horizontal="left"/>
    </xf>
    <xf numFmtId="172" fontId="3" fillId="2" borderId="20" xfId="22" applyFont="1" applyFill="1" applyBorder="1" applyAlignment="1" applyProtection="1">
      <alignment horizontal="center"/>
      <protection locked="0"/>
    </xf>
    <xf numFmtId="172" fontId="2" fillId="0" borderId="22" xfId="22" applyBorder="1" applyAlignment="1">
      <alignment horizontal="center"/>
      <protection/>
    </xf>
    <xf numFmtId="172" fontId="3" fillId="2" borderId="34" xfId="22" applyFont="1" applyFill="1" applyBorder="1" applyAlignment="1" applyProtection="1">
      <alignment horizontal="center"/>
      <protection locked="0"/>
    </xf>
    <xf numFmtId="172" fontId="2" fillId="0" borderId="60" xfId="22" applyBorder="1" applyAlignment="1">
      <alignment horizontal="center"/>
      <protection/>
    </xf>
    <xf numFmtId="172" fontId="3" fillId="2" borderId="10" xfId="22" applyFont="1" applyFill="1" applyBorder="1" applyAlignment="1" applyProtection="1">
      <alignment horizontal="center"/>
      <protection locked="0"/>
    </xf>
    <xf numFmtId="172" fontId="2" fillId="0" borderId="9" xfId="22" applyFont="1" applyBorder="1" applyAlignment="1">
      <alignment horizontal="center"/>
      <protection/>
    </xf>
    <xf numFmtId="172" fontId="3" fillId="2" borderId="10" xfId="22" applyFont="1" applyFill="1" applyBorder="1" applyAlignment="1" applyProtection="1">
      <alignment horizontal="center"/>
      <protection locked="0"/>
    </xf>
    <xf numFmtId="172" fontId="2" fillId="0" borderId="9" xfId="22" applyBorder="1" applyAlignment="1">
      <alignment horizontal="center"/>
      <protection/>
    </xf>
    <xf numFmtId="172" fontId="3" fillId="2" borderId="34" xfId="22" applyFont="1" applyFill="1" applyBorder="1" applyAlignment="1" applyProtection="1" quotePrefix="1">
      <alignment horizontal="center"/>
      <protection locked="0"/>
    </xf>
    <xf numFmtId="172" fontId="3" fillId="2" borderId="10" xfId="22" applyFont="1" applyFill="1" applyBorder="1" applyAlignment="1" applyProtection="1" quotePrefix="1">
      <alignment horizontal="center"/>
      <protection locked="0"/>
    </xf>
    <xf numFmtId="172" fontId="3" fillId="2" borderId="32" xfId="22" applyFont="1" applyFill="1" applyBorder="1" applyAlignment="1" applyProtection="1">
      <alignment horizontal="center"/>
      <protection locked="0"/>
    </xf>
    <xf numFmtId="172" fontId="2" fillId="0" borderId="65" xfId="22" applyBorder="1" applyAlignment="1">
      <alignment horizontal="center"/>
      <protection/>
    </xf>
    <xf numFmtId="172" fontId="2" fillId="0" borderId="66" xfId="22" applyFont="1" applyBorder="1" quotePrefix="1">
      <alignment/>
      <protection/>
    </xf>
    <xf numFmtId="172" fontId="6" fillId="0" borderId="9" xfId="22" applyFont="1" applyFill="1" applyBorder="1" applyAlignment="1" applyProtection="1">
      <alignment horizontal="left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äärittämätön" xfId="21"/>
    <cellStyle name="Normaali_LohkoKaavio_4-5_makrot" xfId="22"/>
    <cellStyle name="Percent" xfId="23"/>
    <cellStyle name="Pilkku_LohkoKaavio_4-5_makro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1">
    <pageSetUpPr fitToPage="1"/>
  </sheetPr>
  <dimension ref="A1:AH74"/>
  <sheetViews>
    <sheetView tabSelected="1" workbookViewId="0" topLeftCell="A28">
      <selection activeCell="L46" sqref="L46"/>
    </sheetView>
  </sheetViews>
  <sheetFormatPr defaultColWidth="9.140625" defaultRowHeight="12.75"/>
  <cols>
    <col min="1" max="1" width="5.140625" style="3" customWidth="1"/>
    <col min="2" max="2" width="25.57421875" style="3" customWidth="1"/>
    <col min="3" max="3" width="12.421875" style="3" customWidth="1"/>
    <col min="4" max="34" width="4.7109375" style="3" customWidth="1"/>
    <col min="35" max="16384" width="11.421875" style="3" customWidth="1"/>
  </cols>
  <sheetData>
    <row r="1" spans="1:15" ht="15.75" thickBot="1">
      <c r="A1" s="2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4" ht="16.5" thickTop="1">
      <c r="A2" s="47"/>
      <c r="B2" s="5" t="s">
        <v>27</v>
      </c>
      <c r="C2" s="48"/>
      <c r="D2" s="48"/>
      <c r="E2" s="48"/>
      <c r="F2" s="49"/>
      <c r="G2" s="48"/>
      <c r="H2" s="50" t="s">
        <v>0</v>
      </c>
      <c r="I2" s="51"/>
      <c r="J2" s="115" t="s">
        <v>28</v>
      </c>
      <c r="K2" s="116"/>
      <c r="L2" s="116"/>
      <c r="M2" s="117"/>
      <c r="N2" s="52" t="s">
        <v>1</v>
      </c>
      <c r="O2" s="53"/>
      <c r="P2" s="118" t="s">
        <v>26</v>
      </c>
      <c r="Q2" s="119"/>
      <c r="R2" s="119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6.5" thickBot="1">
      <c r="A3" s="54"/>
      <c r="B3" s="6" t="s">
        <v>2</v>
      </c>
      <c r="C3" s="55" t="s">
        <v>38</v>
      </c>
      <c r="D3" s="123"/>
      <c r="E3" s="123"/>
      <c r="F3" s="124"/>
      <c r="G3" s="125" t="s">
        <v>39</v>
      </c>
      <c r="H3" s="126"/>
      <c r="I3" s="126"/>
      <c r="J3" s="127">
        <v>39563</v>
      </c>
      <c r="K3" s="127"/>
      <c r="L3" s="127"/>
      <c r="M3" s="128"/>
      <c r="N3" s="56" t="s">
        <v>3</v>
      </c>
      <c r="O3" s="57"/>
      <c r="P3" s="129" t="s">
        <v>46</v>
      </c>
      <c r="Q3" s="130"/>
      <c r="R3" s="130"/>
      <c r="S3" s="13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9.5" customHeight="1" thickTop="1">
      <c r="A4" s="7"/>
      <c r="B4" s="8" t="s">
        <v>4</v>
      </c>
      <c r="C4" s="9" t="s">
        <v>5</v>
      </c>
      <c r="D4" s="121" t="s">
        <v>6</v>
      </c>
      <c r="E4" s="122"/>
      <c r="F4" s="121" t="s">
        <v>7</v>
      </c>
      <c r="G4" s="103"/>
      <c r="H4" s="121" t="s">
        <v>8</v>
      </c>
      <c r="I4" s="103"/>
      <c r="J4" s="121" t="s">
        <v>9</v>
      </c>
      <c r="K4" s="103"/>
      <c r="L4" s="121"/>
      <c r="M4" s="103"/>
      <c r="N4" s="10" t="s">
        <v>10</v>
      </c>
      <c r="O4" s="11" t="s">
        <v>11</v>
      </c>
      <c r="P4" s="58" t="s">
        <v>40</v>
      </c>
      <c r="Q4" s="59"/>
      <c r="R4" s="113" t="s">
        <v>12</v>
      </c>
      <c r="S4" s="114"/>
      <c r="T4" s="107" t="s">
        <v>41</v>
      </c>
      <c r="U4" s="108"/>
      <c r="V4" s="60" t="s">
        <v>42</v>
      </c>
      <c r="W4"/>
      <c r="X4"/>
      <c r="Y4"/>
      <c r="Z4"/>
      <c r="AA4"/>
      <c r="AB4"/>
      <c r="AC4"/>
      <c r="AD4"/>
      <c r="AE4"/>
      <c r="AF4"/>
      <c r="AG4"/>
      <c r="AH4"/>
    </row>
    <row r="5" spans="1:34" ht="19.5" customHeight="1">
      <c r="A5" s="12" t="s">
        <v>6</v>
      </c>
      <c r="B5" s="13" t="s">
        <v>49</v>
      </c>
      <c r="C5" s="14" t="s">
        <v>50</v>
      </c>
      <c r="D5" s="15"/>
      <c r="E5" s="16"/>
      <c r="F5" s="17">
        <f>+P15</f>
        <v>3</v>
      </c>
      <c r="G5" s="18">
        <f>+Q15</f>
        <v>1</v>
      </c>
      <c r="H5" s="17">
        <f>P11</f>
        <v>3</v>
      </c>
      <c r="I5" s="18">
        <f>Q11</f>
        <v>0</v>
      </c>
      <c r="J5" s="17">
        <f>P13</f>
        <v>3</v>
      </c>
      <c r="K5" s="18">
        <f>Q13</f>
        <v>0</v>
      </c>
      <c r="L5" s="17"/>
      <c r="M5" s="18"/>
      <c r="N5" s="37">
        <f>IF(SUM(D5:M5)=0,"",COUNTIF(E5:E8,"3"))</f>
        <v>3</v>
      </c>
      <c r="O5" s="61">
        <f>IF(SUM(E5:N5)=0,"",COUNTIF(D5:D8,"3"))</f>
        <v>0</v>
      </c>
      <c r="P5" s="62">
        <f>IF(SUM(D5:M5)=0,"",SUM(E5:E8))</f>
        <v>9</v>
      </c>
      <c r="Q5" s="63">
        <f>IF(SUM(D5:M5)=0,"",SUM(D5:D8))</f>
        <v>1</v>
      </c>
      <c r="R5" s="109">
        <v>1</v>
      </c>
      <c r="S5" s="110"/>
      <c r="T5" s="64">
        <f>+T11+T13+T15</f>
        <v>112</v>
      </c>
      <c r="U5" s="64">
        <f>+U11+U13+U15</f>
        <v>64</v>
      </c>
      <c r="V5" s="65">
        <f>+T5-U5</f>
        <v>48</v>
      </c>
      <c r="W5"/>
      <c r="X5"/>
      <c r="Y5"/>
      <c r="Z5"/>
      <c r="AA5"/>
      <c r="AB5"/>
      <c r="AC5"/>
      <c r="AD5"/>
      <c r="AE5"/>
      <c r="AF5"/>
      <c r="AG5"/>
      <c r="AH5"/>
    </row>
    <row r="6" spans="1:34" ht="19.5" customHeight="1">
      <c r="A6" s="19" t="s">
        <v>7</v>
      </c>
      <c r="B6" s="13" t="s">
        <v>51</v>
      </c>
      <c r="C6" s="14" t="s">
        <v>52</v>
      </c>
      <c r="D6" s="20">
        <f>+Q15</f>
        <v>1</v>
      </c>
      <c r="E6" s="21">
        <f>+P15</f>
        <v>3</v>
      </c>
      <c r="F6" s="22"/>
      <c r="G6" s="23"/>
      <c r="H6" s="20">
        <f>P14</f>
        <v>3</v>
      </c>
      <c r="I6" s="21">
        <f>Q14</f>
        <v>2</v>
      </c>
      <c r="J6" s="20">
        <f>P12</f>
        <v>1</v>
      </c>
      <c r="K6" s="21">
        <f>Q12</f>
        <v>3</v>
      </c>
      <c r="L6" s="20"/>
      <c r="M6" s="21"/>
      <c r="N6" s="37">
        <f>IF(SUM(D6:M6)=0,"",COUNTIF(G5:G8,"3"))</f>
        <v>1</v>
      </c>
      <c r="O6" s="61">
        <f>IF(SUM(E6:N6)=0,"",COUNTIF(F5:F8,"3"))</f>
        <v>2</v>
      </c>
      <c r="P6" s="62">
        <f>IF(SUM(D6:M6)=0,"",SUM(G5:G8))</f>
        <v>5</v>
      </c>
      <c r="Q6" s="63">
        <f>IF(SUM(D6:M6)=0,"",SUM(F5:F8))</f>
        <v>8</v>
      </c>
      <c r="R6" s="109">
        <v>3</v>
      </c>
      <c r="S6" s="110"/>
      <c r="T6" s="64">
        <f>+T12+T14+U15</f>
        <v>110</v>
      </c>
      <c r="U6" s="64">
        <f>+U12+U14+T15</f>
        <v>127</v>
      </c>
      <c r="V6" s="65">
        <f>+T6-U6</f>
        <v>-17</v>
      </c>
      <c r="W6"/>
      <c r="X6"/>
      <c r="Y6"/>
      <c r="Z6"/>
      <c r="AA6"/>
      <c r="AB6"/>
      <c r="AC6"/>
      <c r="AD6"/>
      <c r="AE6"/>
      <c r="AF6"/>
      <c r="AG6"/>
      <c r="AH6"/>
    </row>
    <row r="7" spans="1:34" ht="19.5" customHeight="1">
      <c r="A7" s="19" t="s">
        <v>8</v>
      </c>
      <c r="B7" s="13" t="s">
        <v>13</v>
      </c>
      <c r="C7" s="14" t="s">
        <v>50</v>
      </c>
      <c r="D7" s="20">
        <f>+Q11</f>
        <v>0</v>
      </c>
      <c r="E7" s="21">
        <f>+P11</f>
        <v>3</v>
      </c>
      <c r="F7" s="20">
        <f>Q14</f>
        <v>2</v>
      </c>
      <c r="G7" s="21">
        <f>P14</f>
        <v>3</v>
      </c>
      <c r="H7" s="22"/>
      <c r="I7" s="23"/>
      <c r="J7" s="20">
        <f>P16</f>
        <v>1</v>
      </c>
      <c r="K7" s="21">
        <f>Q16</f>
        <v>3</v>
      </c>
      <c r="L7" s="20"/>
      <c r="M7" s="21"/>
      <c r="N7" s="37">
        <f>IF(SUM(D7:M7)=0,"",COUNTIF(I5:I8,"3"))</f>
        <v>0</v>
      </c>
      <c r="O7" s="61">
        <f>IF(SUM(E7:N7)=0,"",COUNTIF(H5:H8,"3"))</f>
        <v>3</v>
      </c>
      <c r="P7" s="62">
        <f>IF(SUM(D7:M7)=0,"",SUM(I5:I8))</f>
        <v>3</v>
      </c>
      <c r="Q7" s="63">
        <f>IF(SUM(D7:M7)=0,"",SUM(H5:H8))</f>
        <v>9</v>
      </c>
      <c r="R7" s="109">
        <v>4</v>
      </c>
      <c r="S7" s="110"/>
      <c r="T7" s="64">
        <f>+U11+U14+T16</f>
        <v>88</v>
      </c>
      <c r="U7" s="64">
        <f>+T11+T14+U16</f>
        <v>122</v>
      </c>
      <c r="V7" s="65">
        <f>+T7-U7</f>
        <v>-34</v>
      </c>
      <c r="W7"/>
      <c r="X7"/>
      <c r="Y7"/>
      <c r="Z7"/>
      <c r="AA7"/>
      <c r="AB7"/>
      <c r="AC7"/>
      <c r="AD7"/>
      <c r="AE7"/>
      <c r="AF7"/>
      <c r="AG7"/>
      <c r="AH7"/>
    </row>
    <row r="8" spans="1:34" ht="19.5" customHeight="1" thickBot="1">
      <c r="A8" s="19" t="s">
        <v>9</v>
      </c>
      <c r="B8" s="24" t="s">
        <v>53</v>
      </c>
      <c r="C8" s="14" t="s">
        <v>54</v>
      </c>
      <c r="D8" s="20">
        <f>Q13</f>
        <v>0</v>
      </c>
      <c r="E8" s="21">
        <f>P13</f>
        <v>3</v>
      </c>
      <c r="F8" s="20">
        <f>Q12</f>
        <v>3</v>
      </c>
      <c r="G8" s="21">
        <f>P12</f>
        <v>1</v>
      </c>
      <c r="H8" s="20">
        <f>Q16</f>
        <v>3</v>
      </c>
      <c r="I8" s="21">
        <f>P16</f>
        <v>1</v>
      </c>
      <c r="J8" s="22"/>
      <c r="K8" s="23"/>
      <c r="L8" s="20"/>
      <c r="M8" s="21"/>
      <c r="N8" s="37">
        <f>IF(SUM(D8:M8)=0,"",COUNTIF(K5:K8,"3"))</f>
        <v>2</v>
      </c>
      <c r="O8" s="61">
        <f>IF(SUM(E8:N8)=0,"",COUNTIF(J5:J8,"3"))</f>
        <v>1</v>
      </c>
      <c r="P8" s="62">
        <f>IF(SUM(D8:M9)=0,"",SUM(K5:K8))</f>
        <v>6</v>
      </c>
      <c r="Q8" s="63">
        <f>IF(SUM(D8:M8)=0,"",SUM(J5:J8))</f>
        <v>5</v>
      </c>
      <c r="R8" s="109">
        <v>2</v>
      </c>
      <c r="S8" s="110"/>
      <c r="T8" s="64">
        <f>+U12+U13+U16</f>
        <v>94</v>
      </c>
      <c r="U8" s="64">
        <f>+T12+T13+T16</f>
        <v>91</v>
      </c>
      <c r="V8" s="65">
        <f>+T8-U8</f>
        <v>3</v>
      </c>
      <c r="W8"/>
      <c r="X8"/>
      <c r="Y8"/>
      <c r="Z8"/>
      <c r="AA8"/>
      <c r="AB8"/>
      <c r="AC8"/>
      <c r="AD8"/>
      <c r="AE8"/>
      <c r="AF8"/>
      <c r="AG8"/>
      <c r="AH8"/>
    </row>
    <row r="9" spans="1:34" ht="19.5" customHeight="1" thickTop="1">
      <c r="A9" s="25"/>
      <c r="B9" s="66" t="s">
        <v>43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8"/>
      <c r="T9" s="67"/>
      <c r="U9" s="68" t="s">
        <v>44</v>
      </c>
      <c r="V9" s="69">
        <f>SUM(V5:V8)</f>
        <v>0</v>
      </c>
      <c r="W9" s="68" t="str">
        <f>IF(V9=0,"OK","Virhe")</f>
        <v>OK</v>
      </c>
      <c r="X9" s="70"/>
      <c r="Y9"/>
      <c r="Z9"/>
      <c r="AA9"/>
      <c r="AB9"/>
      <c r="AC9"/>
      <c r="AD9"/>
      <c r="AE9"/>
      <c r="AF9"/>
      <c r="AG9"/>
      <c r="AH9"/>
    </row>
    <row r="10" spans="1:34" ht="19.5" customHeight="1" thickBot="1">
      <c r="A10" s="29"/>
      <c r="B10" s="30" t="s">
        <v>14</v>
      </c>
      <c r="C10" s="31"/>
      <c r="D10" s="31"/>
      <c r="E10" s="32"/>
      <c r="F10" s="104" t="s">
        <v>15</v>
      </c>
      <c r="G10" s="105"/>
      <c r="H10" s="106" t="s">
        <v>16</v>
      </c>
      <c r="I10" s="105"/>
      <c r="J10" s="106" t="s">
        <v>17</v>
      </c>
      <c r="K10" s="105"/>
      <c r="L10" s="106" t="s">
        <v>18</v>
      </c>
      <c r="M10" s="105"/>
      <c r="N10" s="106" t="s">
        <v>19</v>
      </c>
      <c r="O10" s="105"/>
      <c r="P10" s="111" t="s">
        <v>45</v>
      </c>
      <c r="Q10" s="112"/>
      <c r="R10" s="80"/>
      <c r="S10" s="91"/>
      <c r="T10" s="89" t="s">
        <v>41</v>
      </c>
      <c r="U10" s="71"/>
      <c r="V10" s="60" t="s">
        <v>42</v>
      </c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9.5" customHeight="1">
      <c r="A11" s="33" t="s">
        <v>22</v>
      </c>
      <c r="B11" s="34" t="str">
        <f>IF(B5&gt;"",B5,"")</f>
        <v>Räsänen Mika</v>
      </c>
      <c r="C11" s="34" t="str">
        <f>IF(B7&gt;"",B7,"")</f>
        <v>Soine Samuli</v>
      </c>
      <c r="D11" s="35"/>
      <c r="E11" s="36"/>
      <c r="F11" s="136">
        <v>3</v>
      </c>
      <c r="G11" s="137"/>
      <c r="H11" s="138">
        <v>5</v>
      </c>
      <c r="I11" s="139"/>
      <c r="J11" s="138">
        <v>8</v>
      </c>
      <c r="K11" s="139"/>
      <c r="L11" s="138"/>
      <c r="M11" s="139"/>
      <c r="N11" s="141"/>
      <c r="O11" s="139"/>
      <c r="P11" s="72">
        <f aca="true" t="shared" si="0" ref="P11:P16">IF(COUNT(F11:N11)=0,"",COUNTIF(F11:N11,"&gt;=0"))</f>
        <v>3</v>
      </c>
      <c r="Q11" s="73">
        <f aca="true" t="shared" si="1" ref="Q11:Q16">IF(COUNT(F11:N11)=0,"",(IF(LEFT(F11,1)="-",1,0)+IF(LEFT(H11,1)="-",1,0)+IF(LEFT(J11,1)="-",1,0)+IF(LEFT(L11,1)="-",1,0)+IF(LEFT(N11,1)="-",1,0)))</f>
        <v>0</v>
      </c>
      <c r="R11" s="74"/>
      <c r="S11" s="92"/>
      <c r="T11" s="90">
        <f aca="true" t="shared" si="2" ref="T11:T16">+Y11+AA11+AC11+AE11+AG11</f>
        <v>33</v>
      </c>
      <c r="U11" s="75">
        <f aca="true" t="shared" si="3" ref="U11:U16">+Z11+AB11+AD11+AF11+AH11</f>
        <v>16</v>
      </c>
      <c r="V11" s="76">
        <f aca="true" t="shared" si="4" ref="V11:V16">+T11-U11</f>
        <v>17</v>
      </c>
      <c r="W11"/>
      <c r="X11"/>
      <c r="Y11" s="77">
        <f aca="true" t="shared" si="5" ref="Y11:Y16">IF(F11="",0,IF(LEFT(F11,1)="-",ABS(F11),(IF(F11&gt;9,F11+2,11))))</f>
        <v>11</v>
      </c>
      <c r="Z11" s="78">
        <f aca="true" t="shared" si="6" ref="Z11:Z16">IF(F11="",0,IF(LEFT(F11,1)="-",(IF(ABS(F11)&gt;9,(ABS(F11)+2),11)),F11))</f>
        <v>3</v>
      </c>
      <c r="AA11" s="77">
        <f aca="true" t="shared" si="7" ref="AA11:AA16">IF(H11="",0,IF(LEFT(H11,1)="-",ABS(H11),(IF(H11&gt;9,H11+2,11))))</f>
        <v>11</v>
      </c>
      <c r="AB11" s="78">
        <f aca="true" t="shared" si="8" ref="AB11:AB16">IF(H11="",0,IF(LEFT(H11,1)="-",(IF(ABS(H11)&gt;9,(ABS(H11)+2),11)),H11))</f>
        <v>5</v>
      </c>
      <c r="AC11" s="77">
        <f aca="true" t="shared" si="9" ref="AC11:AC16">IF(J11="",0,IF(LEFT(J11,1)="-",ABS(J11),(IF(J11&gt;9,J11+2,11))))</f>
        <v>11</v>
      </c>
      <c r="AD11" s="78">
        <f aca="true" t="shared" si="10" ref="AD11:AD16">IF(J11="",0,IF(LEFT(J11,1)="-",(IF(ABS(J11)&gt;9,(ABS(J11)+2),11)),J11))</f>
        <v>8</v>
      </c>
      <c r="AE11" s="77">
        <f aca="true" t="shared" si="11" ref="AE11:AE16">IF(L11="",0,IF(LEFT(L11,1)="-",ABS(L11),(IF(L11&gt;9,L11+2,11))))</f>
        <v>0</v>
      </c>
      <c r="AF11" s="78">
        <f aca="true" t="shared" si="12" ref="AF11:AF16">IF(L11="",0,IF(LEFT(L11,1)="-",(IF(ABS(L11)&gt;9,(ABS(L11)+2),11)),L11))</f>
        <v>0</v>
      </c>
      <c r="AG11" s="77">
        <f aca="true" t="shared" si="13" ref="AG11:AG16">IF(N11="",0,IF(LEFT(N11,1)="-",ABS(N11),(IF(N11&gt;9,N11+2,11))))</f>
        <v>0</v>
      </c>
      <c r="AH11" s="78">
        <f aca="true" t="shared" si="14" ref="AH11:AH16">IF(N11="",0,IF(LEFT(N11,1)="-",(IF(ABS(N11)&gt;9,(ABS(N11)+2),11)),N11))</f>
        <v>0</v>
      </c>
    </row>
    <row r="12" spans="1:34" ht="19.5" customHeight="1">
      <c r="A12" s="33" t="s">
        <v>23</v>
      </c>
      <c r="B12" s="34" t="str">
        <f>IF(B6&gt;"",B6,"")</f>
        <v>Miettinen Esa</v>
      </c>
      <c r="C12" s="34" t="str">
        <f>IF(B8&gt;"",B8,"")</f>
        <v>Valasti Pasi</v>
      </c>
      <c r="D12" s="38"/>
      <c r="E12" s="36"/>
      <c r="F12" s="134">
        <v>-6</v>
      </c>
      <c r="G12" s="135"/>
      <c r="H12" s="134">
        <v>-3</v>
      </c>
      <c r="I12" s="135"/>
      <c r="J12" s="134">
        <v>5</v>
      </c>
      <c r="K12" s="135"/>
      <c r="L12" s="134">
        <v>-9</v>
      </c>
      <c r="M12" s="135"/>
      <c r="N12" s="134"/>
      <c r="O12" s="135"/>
      <c r="P12" s="72">
        <f t="shared" si="0"/>
        <v>1</v>
      </c>
      <c r="Q12" s="73">
        <f t="shared" si="1"/>
        <v>3</v>
      </c>
      <c r="R12" s="79"/>
      <c r="S12" s="93"/>
      <c r="T12" s="90">
        <f t="shared" si="2"/>
        <v>29</v>
      </c>
      <c r="U12" s="75">
        <f t="shared" si="3"/>
        <v>38</v>
      </c>
      <c r="V12" s="76">
        <f t="shared" si="4"/>
        <v>-9</v>
      </c>
      <c r="W12"/>
      <c r="X12"/>
      <c r="Y12" s="81">
        <f t="shared" si="5"/>
        <v>6</v>
      </c>
      <c r="Z12" s="82">
        <f t="shared" si="6"/>
        <v>11</v>
      </c>
      <c r="AA12" s="81">
        <f t="shared" si="7"/>
        <v>3</v>
      </c>
      <c r="AB12" s="82">
        <f t="shared" si="8"/>
        <v>11</v>
      </c>
      <c r="AC12" s="81">
        <f t="shared" si="9"/>
        <v>11</v>
      </c>
      <c r="AD12" s="82">
        <f t="shared" si="10"/>
        <v>5</v>
      </c>
      <c r="AE12" s="81">
        <f t="shared" si="11"/>
        <v>9</v>
      </c>
      <c r="AF12" s="82">
        <f t="shared" si="12"/>
        <v>11</v>
      </c>
      <c r="AG12" s="81">
        <f t="shared" si="13"/>
        <v>0</v>
      </c>
      <c r="AH12" s="82">
        <f t="shared" si="14"/>
        <v>0</v>
      </c>
    </row>
    <row r="13" spans="1:34" ht="19.5" customHeight="1" thickBot="1">
      <c r="A13" s="33" t="s">
        <v>20</v>
      </c>
      <c r="B13" s="83" t="str">
        <f>IF(B5&gt;"",B5,"")</f>
        <v>Räsänen Mika</v>
      </c>
      <c r="C13" s="83" t="str">
        <f>IF(B8&gt;"",B8,"")</f>
        <v>Valasti Pasi</v>
      </c>
      <c r="D13" s="31"/>
      <c r="E13" s="32"/>
      <c r="F13" s="132">
        <v>7</v>
      </c>
      <c r="G13" s="133"/>
      <c r="H13" s="132">
        <v>4</v>
      </c>
      <c r="I13" s="133"/>
      <c r="J13" s="132">
        <v>4</v>
      </c>
      <c r="K13" s="133"/>
      <c r="L13" s="132"/>
      <c r="M13" s="133"/>
      <c r="N13" s="132"/>
      <c r="O13" s="133"/>
      <c r="P13" s="72">
        <f t="shared" si="0"/>
        <v>3</v>
      </c>
      <c r="Q13" s="73">
        <f t="shared" si="1"/>
        <v>0</v>
      </c>
      <c r="R13" s="79"/>
      <c r="S13" s="93"/>
      <c r="T13" s="90">
        <f t="shared" si="2"/>
        <v>33</v>
      </c>
      <c r="U13" s="75">
        <f t="shared" si="3"/>
        <v>15</v>
      </c>
      <c r="V13" s="76">
        <f t="shared" si="4"/>
        <v>18</v>
      </c>
      <c r="W13"/>
      <c r="X13"/>
      <c r="Y13" s="81">
        <f t="shared" si="5"/>
        <v>11</v>
      </c>
      <c r="Z13" s="82">
        <f t="shared" si="6"/>
        <v>7</v>
      </c>
      <c r="AA13" s="81">
        <f t="shared" si="7"/>
        <v>11</v>
      </c>
      <c r="AB13" s="82">
        <f t="shared" si="8"/>
        <v>4</v>
      </c>
      <c r="AC13" s="81">
        <f t="shared" si="9"/>
        <v>11</v>
      </c>
      <c r="AD13" s="82">
        <f t="shared" si="10"/>
        <v>4</v>
      </c>
      <c r="AE13" s="81">
        <f t="shared" si="11"/>
        <v>0</v>
      </c>
      <c r="AF13" s="82">
        <f t="shared" si="12"/>
        <v>0</v>
      </c>
      <c r="AG13" s="81">
        <f t="shared" si="13"/>
        <v>0</v>
      </c>
      <c r="AH13" s="82">
        <f t="shared" si="14"/>
        <v>0</v>
      </c>
    </row>
    <row r="14" spans="1:34" ht="19.5" customHeight="1">
      <c r="A14" s="33" t="s">
        <v>21</v>
      </c>
      <c r="B14" s="34" t="str">
        <f>IF(B6&gt;"",B6,"")</f>
        <v>Miettinen Esa</v>
      </c>
      <c r="C14" s="34" t="str">
        <f>IF(B7&gt;"",B7,"")</f>
        <v>Soine Samuli</v>
      </c>
      <c r="D14" s="35"/>
      <c r="E14" s="36"/>
      <c r="F14" s="138">
        <v>-7</v>
      </c>
      <c r="G14" s="139"/>
      <c r="H14" s="138">
        <v>10</v>
      </c>
      <c r="I14" s="139"/>
      <c r="J14" s="138">
        <v>7</v>
      </c>
      <c r="K14" s="139"/>
      <c r="L14" s="138">
        <v>-7</v>
      </c>
      <c r="M14" s="139"/>
      <c r="N14" s="138">
        <v>4</v>
      </c>
      <c r="O14" s="139"/>
      <c r="P14" s="72">
        <f t="shared" si="0"/>
        <v>3</v>
      </c>
      <c r="Q14" s="73">
        <f t="shared" si="1"/>
        <v>2</v>
      </c>
      <c r="R14" s="79"/>
      <c r="S14" s="93"/>
      <c r="T14" s="90">
        <f t="shared" si="2"/>
        <v>48</v>
      </c>
      <c r="U14" s="75">
        <f t="shared" si="3"/>
        <v>43</v>
      </c>
      <c r="V14" s="76">
        <f t="shared" si="4"/>
        <v>5</v>
      </c>
      <c r="W14"/>
      <c r="X14"/>
      <c r="Y14" s="81">
        <f t="shared" si="5"/>
        <v>7</v>
      </c>
      <c r="Z14" s="82">
        <f t="shared" si="6"/>
        <v>11</v>
      </c>
      <c r="AA14" s="81">
        <f t="shared" si="7"/>
        <v>12</v>
      </c>
      <c r="AB14" s="82">
        <f t="shared" si="8"/>
        <v>10</v>
      </c>
      <c r="AC14" s="81">
        <f t="shared" si="9"/>
        <v>11</v>
      </c>
      <c r="AD14" s="82">
        <f t="shared" si="10"/>
        <v>7</v>
      </c>
      <c r="AE14" s="81">
        <f t="shared" si="11"/>
        <v>7</v>
      </c>
      <c r="AF14" s="82">
        <f t="shared" si="12"/>
        <v>11</v>
      </c>
      <c r="AG14" s="81">
        <f t="shared" si="13"/>
        <v>11</v>
      </c>
      <c r="AH14" s="82">
        <f t="shared" si="14"/>
        <v>4</v>
      </c>
    </row>
    <row r="15" spans="1:34" ht="19.5" customHeight="1">
      <c r="A15" s="33" t="s">
        <v>24</v>
      </c>
      <c r="B15" s="34" t="str">
        <f>IF(B5&gt;"",B5,"")</f>
        <v>Räsänen Mika</v>
      </c>
      <c r="C15" s="34" t="str">
        <f>IF(B6&gt;"",B6,"")</f>
        <v>Miettinen Esa</v>
      </c>
      <c r="D15" s="38"/>
      <c r="E15" s="36"/>
      <c r="F15" s="134">
        <v>-13</v>
      </c>
      <c r="G15" s="135"/>
      <c r="H15" s="134">
        <v>8</v>
      </c>
      <c r="I15" s="135"/>
      <c r="J15" s="140">
        <v>6</v>
      </c>
      <c r="K15" s="135"/>
      <c r="L15" s="134">
        <v>4</v>
      </c>
      <c r="M15" s="135"/>
      <c r="N15" s="134"/>
      <c r="O15" s="135"/>
      <c r="P15" s="72">
        <f t="shared" si="0"/>
        <v>3</v>
      </c>
      <c r="Q15" s="73">
        <f t="shared" si="1"/>
        <v>1</v>
      </c>
      <c r="R15" s="79"/>
      <c r="S15" s="93"/>
      <c r="T15" s="90">
        <f t="shared" si="2"/>
        <v>46</v>
      </c>
      <c r="U15" s="75">
        <f t="shared" si="3"/>
        <v>33</v>
      </c>
      <c r="V15" s="76">
        <f t="shared" si="4"/>
        <v>13</v>
      </c>
      <c r="W15"/>
      <c r="X15"/>
      <c r="Y15" s="81">
        <f t="shared" si="5"/>
        <v>13</v>
      </c>
      <c r="Z15" s="82">
        <f t="shared" si="6"/>
        <v>15</v>
      </c>
      <c r="AA15" s="81">
        <f t="shared" si="7"/>
        <v>11</v>
      </c>
      <c r="AB15" s="82">
        <f t="shared" si="8"/>
        <v>8</v>
      </c>
      <c r="AC15" s="81">
        <f t="shared" si="9"/>
        <v>11</v>
      </c>
      <c r="AD15" s="82">
        <f t="shared" si="10"/>
        <v>6</v>
      </c>
      <c r="AE15" s="81">
        <f t="shared" si="11"/>
        <v>11</v>
      </c>
      <c r="AF15" s="82">
        <f t="shared" si="12"/>
        <v>4</v>
      </c>
      <c r="AG15" s="81">
        <f t="shared" si="13"/>
        <v>0</v>
      </c>
      <c r="AH15" s="82">
        <f t="shared" si="14"/>
        <v>0</v>
      </c>
    </row>
    <row r="16" spans="1:34" ht="19.5" customHeight="1" thickBot="1">
      <c r="A16" s="41" t="s">
        <v>25</v>
      </c>
      <c r="B16" s="42" t="str">
        <f>IF(B7&gt;"",B7,"")</f>
        <v>Soine Samuli</v>
      </c>
      <c r="C16" s="42" t="str">
        <f>IF(B8&gt;"",B8,"")</f>
        <v>Valasti Pasi</v>
      </c>
      <c r="D16" s="39"/>
      <c r="E16" s="40"/>
      <c r="F16" s="142">
        <v>-7</v>
      </c>
      <c r="G16" s="143"/>
      <c r="H16" s="142">
        <v>8</v>
      </c>
      <c r="I16" s="143"/>
      <c r="J16" s="142">
        <v>-6</v>
      </c>
      <c r="K16" s="143"/>
      <c r="L16" s="142">
        <v>-5</v>
      </c>
      <c r="M16" s="143"/>
      <c r="N16" s="142"/>
      <c r="O16" s="143"/>
      <c r="P16" s="84">
        <f t="shared" si="0"/>
        <v>1</v>
      </c>
      <c r="Q16" s="85">
        <f t="shared" si="1"/>
        <v>3</v>
      </c>
      <c r="R16" s="86"/>
      <c r="S16" s="94"/>
      <c r="T16" s="90">
        <f t="shared" si="2"/>
        <v>29</v>
      </c>
      <c r="U16" s="75">
        <f t="shared" si="3"/>
        <v>41</v>
      </c>
      <c r="V16" s="76">
        <f t="shared" si="4"/>
        <v>-12</v>
      </c>
      <c r="W16"/>
      <c r="X16"/>
      <c r="Y16" s="87">
        <f t="shared" si="5"/>
        <v>7</v>
      </c>
      <c r="Z16" s="88">
        <f t="shared" si="6"/>
        <v>11</v>
      </c>
      <c r="AA16" s="87">
        <f t="shared" si="7"/>
        <v>11</v>
      </c>
      <c r="AB16" s="88">
        <f t="shared" si="8"/>
        <v>8</v>
      </c>
      <c r="AC16" s="87">
        <f t="shared" si="9"/>
        <v>6</v>
      </c>
      <c r="AD16" s="88">
        <f t="shared" si="10"/>
        <v>11</v>
      </c>
      <c r="AE16" s="87">
        <f t="shared" si="11"/>
        <v>5</v>
      </c>
      <c r="AF16" s="88">
        <f t="shared" si="12"/>
        <v>11</v>
      </c>
      <c r="AG16" s="87">
        <f t="shared" si="13"/>
        <v>0</v>
      </c>
      <c r="AH16" s="88">
        <f t="shared" si="14"/>
        <v>0</v>
      </c>
    </row>
    <row r="17" spans="1:17" ht="19.5" customHeight="1" thickTop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9.5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34" ht="19.5" customHeight="1" thickTop="1">
      <c r="A20" s="47"/>
      <c r="B20" s="5" t="s">
        <v>27</v>
      </c>
      <c r="C20" s="48"/>
      <c r="D20" s="48"/>
      <c r="E20" s="48"/>
      <c r="F20" s="49"/>
      <c r="G20" s="48"/>
      <c r="H20" s="50" t="s">
        <v>0</v>
      </c>
      <c r="I20" s="51"/>
      <c r="J20" s="115" t="s">
        <v>28</v>
      </c>
      <c r="K20" s="116"/>
      <c r="L20" s="116"/>
      <c r="M20" s="117"/>
      <c r="N20" s="52" t="s">
        <v>1</v>
      </c>
      <c r="O20" s="53"/>
      <c r="P20" s="118" t="s">
        <v>29</v>
      </c>
      <c r="Q20" s="119"/>
      <c r="R20" s="119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9.5" customHeight="1" thickBot="1">
      <c r="A21" s="54"/>
      <c r="B21" s="6" t="s">
        <v>2</v>
      </c>
      <c r="C21" s="55" t="s">
        <v>38</v>
      </c>
      <c r="D21" s="123"/>
      <c r="E21" s="123"/>
      <c r="F21" s="124"/>
      <c r="G21" s="125" t="s">
        <v>39</v>
      </c>
      <c r="H21" s="126"/>
      <c r="I21" s="126"/>
      <c r="J21" s="127">
        <v>39563</v>
      </c>
      <c r="K21" s="127"/>
      <c r="L21" s="127"/>
      <c r="M21" s="128"/>
      <c r="N21" s="56" t="s">
        <v>3</v>
      </c>
      <c r="O21" s="57"/>
      <c r="P21" s="129" t="s">
        <v>46</v>
      </c>
      <c r="Q21" s="130"/>
      <c r="R21" s="130"/>
      <c r="S21" s="13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9.5" customHeight="1" thickTop="1">
      <c r="A22" s="7"/>
      <c r="B22" s="8" t="s">
        <v>4</v>
      </c>
      <c r="C22" s="9" t="s">
        <v>5</v>
      </c>
      <c r="D22" s="121" t="s">
        <v>6</v>
      </c>
      <c r="E22" s="122"/>
      <c r="F22" s="121" t="s">
        <v>7</v>
      </c>
      <c r="G22" s="103"/>
      <c r="H22" s="121">
        <v>3</v>
      </c>
      <c r="I22" s="103"/>
      <c r="J22" s="121" t="s">
        <v>9</v>
      </c>
      <c r="K22" s="103"/>
      <c r="L22" s="121"/>
      <c r="M22" s="103"/>
      <c r="N22" s="10" t="s">
        <v>10</v>
      </c>
      <c r="O22" s="11" t="s">
        <v>11</v>
      </c>
      <c r="P22" s="58" t="s">
        <v>40</v>
      </c>
      <c r="Q22" s="59"/>
      <c r="R22" s="113" t="s">
        <v>12</v>
      </c>
      <c r="S22" s="114"/>
      <c r="T22" s="107" t="s">
        <v>41</v>
      </c>
      <c r="U22" s="108"/>
      <c r="V22" s="60" t="s">
        <v>42</v>
      </c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9.5" customHeight="1">
      <c r="A23" s="12" t="s">
        <v>6</v>
      </c>
      <c r="B23" s="13" t="s">
        <v>55</v>
      </c>
      <c r="C23" s="14" t="s">
        <v>50</v>
      </c>
      <c r="D23" s="15"/>
      <c r="E23" s="16"/>
      <c r="F23" s="17">
        <f>+P33</f>
        <v>3</v>
      </c>
      <c r="G23" s="18">
        <f>+Q33</f>
        <v>2</v>
      </c>
      <c r="H23" s="17">
        <f>P29</f>
        <v>3</v>
      </c>
      <c r="I23" s="18">
        <f>Q29</f>
        <v>0</v>
      </c>
      <c r="J23" s="17">
        <f>P31</f>
        <v>3</v>
      </c>
      <c r="K23" s="18">
        <f>Q31</f>
        <v>0</v>
      </c>
      <c r="L23" s="17"/>
      <c r="M23" s="18"/>
      <c r="N23" s="37">
        <f>IF(SUM(D23:M23)=0,"",COUNTIF(E23:E26,"3"))</f>
        <v>3</v>
      </c>
      <c r="O23" s="61">
        <f>IF(SUM(E23:N23)=0,"",COUNTIF(D23:D26,"3"))</f>
        <v>0</v>
      </c>
      <c r="P23" s="62">
        <f>IF(SUM(D23:M23)=0,"",SUM(E23:E26))</f>
        <v>9</v>
      </c>
      <c r="Q23" s="63">
        <f>IF(SUM(D23:M23)=0,"",SUM(D23:D26))</f>
        <v>2</v>
      </c>
      <c r="R23" s="109">
        <v>1</v>
      </c>
      <c r="S23" s="110"/>
      <c r="T23" s="64">
        <f>+T29+T31+T33</f>
        <v>121</v>
      </c>
      <c r="U23" s="64">
        <f>+U29+U31+U33</f>
        <v>95</v>
      </c>
      <c r="V23" s="65">
        <f>+T23-U23</f>
        <v>26</v>
      </c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9.5" customHeight="1">
      <c r="A24" s="19" t="s">
        <v>7</v>
      </c>
      <c r="B24" s="13" t="s">
        <v>56</v>
      </c>
      <c r="C24" s="14" t="s">
        <v>50</v>
      </c>
      <c r="D24" s="20">
        <f>+Q33</f>
        <v>2</v>
      </c>
      <c r="E24" s="21">
        <f>+P33</f>
        <v>3</v>
      </c>
      <c r="F24" s="22"/>
      <c r="G24" s="23"/>
      <c r="H24" s="20">
        <f>P32</f>
        <v>3</v>
      </c>
      <c r="I24" s="21">
        <f>Q32</f>
        <v>1</v>
      </c>
      <c r="J24" s="20">
        <f>P30</f>
        <v>3</v>
      </c>
      <c r="K24" s="21">
        <f>Q30</f>
        <v>0</v>
      </c>
      <c r="L24" s="20"/>
      <c r="M24" s="21"/>
      <c r="N24" s="37">
        <f>IF(SUM(D24:M24)=0,"",COUNTIF(G23:G26,"3"))</f>
        <v>2</v>
      </c>
      <c r="O24" s="61">
        <f>IF(SUM(E24:N24)=0,"",COUNTIF(F23:F26,"3"))</f>
        <v>1</v>
      </c>
      <c r="P24" s="62">
        <f>IF(SUM(D24:M24)=0,"",SUM(G23:G26))</f>
        <v>8</v>
      </c>
      <c r="Q24" s="63">
        <f>IF(SUM(D24:M24)=0,"",SUM(F23:F26))</f>
        <v>4</v>
      </c>
      <c r="R24" s="109">
        <v>2</v>
      </c>
      <c r="S24" s="110"/>
      <c r="T24" s="64">
        <f>+T30+T32+U33</f>
        <v>129</v>
      </c>
      <c r="U24" s="64">
        <f>+U30+U32+T33</f>
        <v>112</v>
      </c>
      <c r="V24" s="65">
        <f>+T24-U24</f>
        <v>17</v>
      </c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9.5" customHeight="1">
      <c r="A25" s="19" t="s">
        <v>8</v>
      </c>
      <c r="B25" s="13" t="s">
        <v>57</v>
      </c>
      <c r="C25" s="14" t="s">
        <v>50</v>
      </c>
      <c r="D25" s="20">
        <f>+Q29</f>
        <v>0</v>
      </c>
      <c r="E25" s="21">
        <f>+P29</f>
        <v>3</v>
      </c>
      <c r="F25" s="20">
        <f>Q32</f>
        <v>1</v>
      </c>
      <c r="G25" s="21">
        <f>P32</f>
        <v>3</v>
      </c>
      <c r="H25" s="22"/>
      <c r="I25" s="23"/>
      <c r="J25" s="20">
        <f>P34</f>
        <v>3</v>
      </c>
      <c r="K25" s="21">
        <f>Q34</f>
        <v>0</v>
      </c>
      <c r="L25" s="20"/>
      <c r="M25" s="21"/>
      <c r="N25" s="37">
        <f>IF(SUM(D25:M25)=0,"",COUNTIF(I23:I26,"3"))</f>
        <v>1</v>
      </c>
      <c r="O25" s="61">
        <f>IF(SUM(E25:N25)=0,"",COUNTIF(H23:H26,"3"))</f>
        <v>2</v>
      </c>
      <c r="P25" s="62">
        <f>IF(SUM(D25:M25)=0,"",SUM(I23:I26))</f>
        <v>4</v>
      </c>
      <c r="Q25" s="63">
        <f>IF(SUM(D25:M25)=0,"",SUM(H23:H26))</f>
        <v>6</v>
      </c>
      <c r="R25" s="109">
        <v>3</v>
      </c>
      <c r="S25" s="110"/>
      <c r="T25" s="64">
        <f>+U29+U32+T34</f>
        <v>91</v>
      </c>
      <c r="U25" s="64">
        <f>+T29+T32+U34</f>
        <v>98</v>
      </c>
      <c r="V25" s="65">
        <f>+T25-U25</f>
        <v>-7</v>
      </c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9.5" customHeight="1" thickBot="1">
      <c r="A26" s="19" t="s">
        <v>9</v>
      </c>
      <c r="B26" s="24" t="s">
        <v>58</v>
      </c>
      <c r="C26" s="14" t="s">
        <v>59</v>
      </c>
      <c r="D26" s="20">
        <f>Q31</f>
        <v>0</v>
      </c>
      <c r="E26" s="21">
        <f>P31</f>
        <v>3</v>
      </c>
      <c r="F26" s="20">
        <f>Q30</f>
        <v>0</v>
      </c>
      <c r="G26" s="21">
        <f>P30</f>
        <v>3</v>
      </c>
      <c r="H26" s="20">
        <f>Q34</f>
        <v>0</v>
      </c>
      <c r="I26" s="21">
        <f>P34</f>
        <v>3</v>
      </c>
      <c r="J26" s="22"/>
      <c r="K26" s="23"/>
      <c r="L26" s="20"/>
      <c r="M26" s="21"/>
      <c r="N26" s="37">
        <f>IF(SUM(D26:M26)=0,"",COUNTIF(K23:K26,"3"))</f>
        <v>0</v>
      </c>
      <c r="O26" s="61">
        <f>IF(SUM(E26:N26)=0,"",COUNTIF(J23:J26,"3"))</f>
        <v>3</v>
      </c>
      <c r="P26" s="62">
        <f>IF(SUM(D26:M27)=0,"",SUM(K23:K26))</f>
        <v>0</v>
      </c>
      <c r="Q26" s="63">
        <f>IF(SUM(D26:M26)=0,"",SUM(J23:J26))</f>
        <v>9</v>
      </c>
      <c r="R26" s="109">
        <v>4</v>
      </c>
      <c r="S26" s="110"/>
      <c r="T26" s="64">
        <f>+U30+U31+U34</f>
        <v>68</v>
      </c>
      <c r="U26" s="64">
        <f>+T30+T31+T34</f>
        <v>104</v>
      </c>
      <c r="V26" s="65">
        <f>+T26-U26</f>
        <v>-36</v>
      </c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9.5" customHeight="1" thickTop="1">
      <c r="A27" s="25"/>
      <c r="B27" s="66" t="s">
        <v>43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8"/>
      <c r="T27" s="67"/>
      <c r="U27" s="68" t="s">
        <v>44</v>
      </c>
      <c r="V27" s="69">
        <f>SUM(V23:V26)</f>
        <v>0</v>
      </c>
      <c r="W27" s="68" t="str">
        <f>IF(V27=0,"OK","Virhe")</f>
        <v>OK</v>
      </c>
      <c r="X27" s="70"/>
      <c r="Y27"/>
      <c r="Z27"/>
      <c r="AA27"/>
      <c r="AB27"/>
      <c r="AC27"/>
      <c r="AD27"/>
      <c r="AE27"/>
      <c r="AF27"/>
      <c r="AG27"/>
      <c r="AH27"/>
    </row>
    <row r="28" spans="1:34" ht="19.5" customHeight="1" thickBot="1">
      <c r="A28" s="29"/>
      <c r="B28" s="30" t="s">
        <v>14</v>
      </c>
      <c r="C28" s="31"/>
      <c r="D28" s="31"/>
      <c r="E28" s="32"/>
      <c r="F28" s="104" t="s">
        <v>15</v>
      </c>
      <c r="G28" s="105"/>
      <c r="H28" s="106" t="s">
        <v>16</v>
      </c>
      <c r="I28" s="105"/>
      <c r="J28" s="106" t="s">
        <v>17</v>
      </c>
      <c r="K28" s="105"/>
      <c r="L28" s="106" t="s">
        <v>18</v>
      </c>
      <c r="M28" s="105"/>
      <c r="N28" s="106" t="s">
        <v>19</v>
      </c>
      <c r="O28" s="105"/>
      <c r="P28" s="111" t="s">
        <v>45</v>
      </c>
      <c r="Q28" s="112"/>
      <c r="R28" s="80"/>
      <c r="S28" s="91"/>
      <c r="T28" s="89" t="s">
        <v>41</v>
      </c>
      <c r="U28" s="71"/>
      <c r="V28" s="60" t="s">
        <v>42</v>
      </c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9.5" customHeight="1">
      <c r="A29" s="33" t="s">
        <v>22</v>
      </c>
      <c r="B29" s="34" t="str">
        <f>IF(B23&gt;"",B23,"")</f>
        <v>Tamminen Timo</v>
      </c>
      <c r="C29" s="34" t="str">
        <f>IF(B25&gt;"",B25,"")</f>
        <v>Jormanainen Jani</v>
      </c>
      <c r="D29" s="35"/>
      <c r="E29" s="36"/>
      <c r="F29" s="136">
        <v>9</v>
      </c>
      <c r="G29" s="137"/>
      <c r="H29" s="138">
        <v>5</v>
      </c>
      <c r="I29" s="139"/>
      <c r="J29" s="138">
        <v>10</v>
      </c>
      <c r="K29" s="139"/>
      <c r="L29" s="138"/>
      <c r="M29" s="139"/>
      <c r="N29" s="141"/>
      <c r="O29" s="139"/>
      <c r="P29" s="72">
        <f aca="true" t="shared" si="15" ref="P29:P34">IF(COUNT(F29:N29)=0,"",COUNTIF(F29:N29,"&gt;=0"))</f>
        <v>3</v>
      </c>
      <c r="Q29" s="73">
        <f aca="true" t="shared" si="16" ref="Q29:Q34">IF(COUNT(F29:N29)=0,"",(IF(LEFT(F29,1)="-",1,0)+IF(LEFT(H29,1)="-",1,0)+IF(LEFT(J29,1)="-",1,0)+IF(LEFT(L29,1)="-",1,0)+IF(LEFT(N29,1)="-",1,0)))</f>
        <v>0</v>
      </c>
      <c r="R29" s="74"/>
      <c r="S29" s="92"/>
      <c r="T29" s="90">
        <f aca="true" t="shared" si="17" ref="T29:T34">+Y29+AA29+AC29+AE29+AG29</f>
        <v>34</v>
      </c>
      <c r="U29" s="75">
        <f aca="true" t="shared" si="18" ref="U29:U34">+Z29+AB29+AD29+AF29+AH29</f>
        <v>24</v>
      </c>
      <c r="V29" s="76">
        <f aca="true" t="shared" si="19" ref="V29:V34">+T29-U29</f>
        <v>10</v>
      </c>
      <c r="W29"/>
      <c r="X29"/>
      <c r="Y29" s="77">
        <f aca="true" t="shared" si="20" ref="Y29:Y34">IF(F29="",0,IF(LEFT(F29,1)="-",ABS(F29),(IF(F29&gt;9,F29+2,11))))</f>
        <v>11</v>
      </c>
      <c r="Z29" s="78">
        <f aca="true" t="shared" si="21" ref="Z29:Z34">IF(F29="",0,IF(LEFT(F29,1)="-",(IF(ABS(F29)&gt;9,(ABS(F29)+2),11)),F29))</f>
        <v>9</v>
      </c>
      <c r="AA29" s="77">
        <f aca="true" t="shared" si="22" ref="AA29:AA34">IF(H29="",0,IF(LEFT(H29,1)="-",ABS(H29),(IF(H29&gt;9,H29+2,11))))</f>
        <v>11</v>
      </c>
      <c r="AB29" s="78">
        <f aca="true" t="shared" si="23" ref="AB29:AB34">IF(H29="",0,IF(LEFT(H29,1)="-",(IF(ABS(H29)&gt;9,(ABS(H29)+2),11)),H29))</f>
        <v>5</v>
      </c>
      <c r="AC29" s="77">
        <f aca="true" t="shared" si="24" ref="AC29:AC34">IF(J29="",0,IF(LEFT(J29,1)="-",ABS(J29),(IF(J29&gt;9,J29+2,11))))</f>
        <v>12</v>
      </c>
      <c r="AD29" s="78">
        <f aca="true" t="shared" si="25" ref="AD29:AD34">IF(J29="",0,IF(LEFT(J29,1)="-",(IF(ABS(J29)&gt;9,(ABS(J29)+2),11)),J29))</f>
        <v>10</v>
      </c>
      <c r="AE29" s="77">
        <f aca="true" t="shared" si="26" ref="AE29:AE34">IF(L29="",0,IF(LEFT(L29,1)="-",ABS(L29),(IF(L29&gt;9,L29+2,11))))</f>
        <v>0</v>
      </c>
      <c r="AF29" s="78">
        <f aca="true" t="shared" si="27" ref="AF29:AF34">IF(L29="",0,IF(LEFT(L29,1)="-",(IF(ABS(L29)&gt;9,(ABS(L29)+2),11)),L29))</f>
        <v>0</v>
      </c>
      <c r="AG29" s="77">
        <f aca="true" t="shared" si="28" ref="AG29:AG34">IF(N29="",0,IF(LEFT(N29,1)="-",ABS(N29),(IF(N29&gt;9,N29+2,11))))</f>
        <v>0</v>
      </c>
      <c r="AH29" s="78">
        <f aca="true" t="shared" si="29" ref="AH29:AH34">IF(N29="",0,IF(LEFT(N29,1)="-",(IF(ABS(N29)&gt;9,(ABS(N29)+2),11)),N29))</f>
        <v>0</v>
      </c>
    </row>
    <row r="30" spans="1:34" ht="19.5" customHeight="1">
      <c r="A30" s="33" t="s">
        <v>23</v>
      </c>
      <c r="B30" s="34" t="str">
        <f>IF(B24&gt;"",B24,"")</f>
        <v>Soine Toni</v>
      </c>
      <c r="C30" s="34" t="str">
        <f>IF(B26&gt;"",B26,"")</f>
        <v>Kantola Mikko</v>
      </c>
      <c r="D30" s="38"/>
      <c r="E30" s="36"/>
      <c r="F30" s="134">
        <v>11</v>
      </c>
      <c r="G30" s="135"/>
      <c r="H30" s="134">
        <v>9</v>
      </c>
      <c r="I30" s="135"/>
      <c r="J30" s="134">
        <v>7</v>
      </c>
      <c r="K30" s="135"/>
      <c r="L30" s="140"/>
      <c r="M30" s="135"/>
      <c r="N30" s="134"/>
      <c r="O30" s="135"/>
      <c r="P30" s="72">
        <f t="shared" si="15"/>
        <v>3</v>
      </c>
      <c r="Q30" s="73">
        <f t="shared" si="16"/>
        <v>0</v>
      </c>
      <c r="R30" s="79"/>
      <c r="S30" s="93"/>
      <c r="T30" s="90">
        <f t="shared" si="17"/>
        <v>35</v>
      </c>
      <c r="U30" s="75">
        <f t="shared" si="18"/>
        <v>27</v>
      </c>
      <c r="V30" s="76">
        <f t="shared" si="19"/>
        <v>8</v>
      </c>
      <c r="W30"/>
      <c r="X30"/>
      <c r="Y30" s="81">
        <f t="shared" si="20"/>
        <v>13</v>
      </c>
      <c r="Z30" s="82">
        <f t="shared" si="21"/>
        <v>11</v>
      </c>
      <c r="AA30" s="81">
        <f t="shared" si="22"/>
        <v>11</v>
      </c>
      <c r="AB30" s="82">
        <f t="shared" si="23"/>
        <v>9</v>
      </c>
      <c r="AC30" s="81">
        <f t="shared" si="24"/>
        <v>11</v>
      </c>
      <c r="AD30" s="82">
        <f t="shared" si="25"/>
        <v>7</v>
      </c>
      <c r="AE30" s="81">
        <f t="shared" si="26"/>
        <v>0</v>
      </c>
      <c r="AF30" s="82">
        <f t="shared" si="27"/>
        <v>0</v>
      </c>
      <c r="AG30" s="81">
        <f t="shared" si="28"/>
        <v>0</v>
      </c>
      <c r="AH30" s="82">
        <f t="shared" si="29"/>
        <v>0</v>
      </c>
    </row>
    <row r="31" spans="1:34" ht="19.5" customHeight="1" thickBot="1">
      <c r="A31" s="33" t="s">
        <v>20</v>
      </c>
      <c r="B31" s="83" t="str">
        <f>IF(B23&gt;"",B23,"")</f>
        <v>Tamminen Timo</v>
      </c>
      <c r="C31" s="34" t="str">
        <f>IF(B26&gt;"",B26,"")</f>
        <v>Kantola Mikko</v>
      </c>
      <c r="D31" s="31"/>
      <c r="E31" s="32"/>
      <c r="F31" s="132">
        <v>11</v>
      </c>
      <c r="G31" s="133"/>
      <c r="H31" s="132">
        <v>6</v>
      </c>
      <c r="I31" s="133"/>
      <c r="J31" s="132">
        <v>5</v>
      </c>
      <c r="K31" s="133"/>
      <c r="L31" s="132"/>
      <c r="M31" s="133"/>
      <c r="N31" s="132"/>
      <c r="O31" s="133"/>
      <c r="P31" s="72">
        <f t="shared" si="15"/>
        <v>3</v>
      </c>
      <c r="Q31" s="73">
        <f t="shared" si="16"/>
        <v>0</v>
      </c>
      <c r="R31" s="79"/>
      <c r="S31" s="93"/>
      <c r="T31" s="90">
        <f t="shared" si="17"/>
        <v>35</v>
      </c>
      <c r="U31" s="75">
        <f t="shared" si="18"/>
        <v>22</v>
      </c>
      <c r="V31" s="76">
        <f t="shared" si="19"/>
        <v>13</v>
      </c>
      <c r="W31"/>
      <c r="X31"/>
      <c r="Y31" s="81">
        <f t="shared" si="20"/>
        <v>13</v>
      </c>
      <c r="Z31" s="82">
        <f t="shared" si="21"/>
        <v>11</v>
      </c>
      <c r="AA31" s="81">
        <f t="shared" si="22"/>
        <v>11</v>
      </c>
      <c r="AB31" s="82">
        <f t="shared" si="23"/>
        <v>6</v>
      </c>
      <c r="AC31" s="81">
        <f t="shared" si="24"/>
        <v>11</v>
      </c>
      <c r="AD31" s="82">
        <f t="shared" si="25"/>
        <v>5</v>
      </c>
      <c r="AE31" s="81">
        <f t="shared" si="26"/>
        <v>0</v>
      </c>
      <c r="AF31" s="82">
        <f t="shared" si="27"/>
        <v>0</v>
      </c>
      <c r="AG31" s="81">
        <f t="shared" si="28"/>
        <v>0</v>
      </c>
      <c r="AH31" s="82">
        <f t="shared" si="29"/>
        <v>0</v>
      </c>
    </row>
    <row r="32" spans="1:34" ht="19.5" customHeight="1">
      <c r="A32" s="33" t="s">
        <v>21</v>
      </c>
      <c r="B32" s="34" t="str">
        <f>IF(B24&gt;"",B24,"")</f>
        <v>Soine Toni</v>
      </c>
      <c r="C32" s="34" t="str">
        <f>IF(B25&gt;"",B25,"")</f>
        <v>Jormanainen Jani</v>
      </c>
      <c r="D32" s="35"/>
      <c r="E32" s="36"/>
      <c r="F32" s="138">
        <v>8</v>
      </c>
      <c r="G32" s="139"/>
      <c r="H32" s="138">
        <v>13</v>
      </c>
      <c r="I32" s="139"/>
      <c r="J32" s="138">
        <v>-8</v>
      </c>
      <c r="K32" s="139"/>
      <c r="L32" s="138">
        <v>1</v>
      </c>
      <c r="M32" s="139"/>
      <c r="N32" s="138"/>
      <c r="O32" s="139"/>
      <c r="P32" s="72">
        <f t="shared" si="15"/>
        <v>3</v>
      </c>
      <c r="Q32" s="73">
        <f t="shared" si="16"/>
        <v>1</v>
      </c>
      <c r="R32" s="79"/>
      <c r="S32" s="93"/>
      <c r="T32" s="90">
        <f t="shared" si="17"/>
        <v>45</v>
      </c>
      <c r="U32" s="75">
        <f t="shared" si="18"/>
        <v>33</v>
      </c>
      <c r="V32" s="76">
        <f t="shared" si="19"/>
        <v>12</v>
      </c>
      <c r="W32"/>
      <c r="X32"/>
      <c r="Y32" s="81">
        <f t="shared" si="20"/>
        <v>11</v>
      </c>
      <c r="Z32" s="82">
        <f t="shared" si="21"/>
        <v>8</v>
      </c>
      <c r="AA32" s="81">
        <f t="shared" si="22"/>
        <v>15</v>
      </c>
      <c r="AB32" s="82">
        <f t="shared" si="23"/>
        <v>13</v>
      </c>
      <c r="AC32" s="81">
        <f t="shared" si="24"/>
        <v>8</v>
      </c>
      <c r="AD32" s="82">
        <f t="shared" si="25"/>
        <v>11</v>
      </c>
      <c r="AE32" s="81">
        <f t="shared" si="26"/>
        <v>11</v>
      </c>
      <c r="AF32" s="82">
        <f t="shared" si="27"/>
        <v>1</v>
      </c>
      <c r="AG32" s="81">
        <f t="shared" si="28"/>
        <v>0</v>
      </c>
      <c r="AH32" s="82">
        <f t="shared" si="29"/>
        <v>0</v>
      </c>
    </row>
    <row r="33" spans="1:34" ht="19.5" customHeight="1">
      <c r="A33" s="33" t="s">
        <v>24</v>
      </c>
      <c r="B33" s="34" t="str">
        <f>IF(B23&gt;"",B23,"")</f>
        <v>Tamminen Timo</v>
      </c>
      <c r="C33" s="34" t="str">
        <f>IF(B24&gt;"",B24,"")</f>
        <v>Soine Toni</v>
      </c>
      <c r="D33" s="38"/>
      <c r="E33" s="36"/>
      <c r="F33" s="134">
        <v>-11</v>
      </c>
      <c r="G33" s="135"/>
      <c r="H33" s="134">
        <v>10</v>
      </c>
      <c r="I33" s="135"/>
      <c r="J33" s="140">
        <v>6</v>
      </c>
      <c r="K33" s="135"/>
      <c r="L33" s="134">
        <v>-7</v>
      </c>
      <c r="M33" s="135"/>
      <c r="N33" s="134">
        <v>9</v>
      </c>
      <c r="O33" s="135"/>
      <c r="P33" s="72">
        <f t="shared" si="15"/>
        <v>3</v>
      </c>
      <c r="Q33" s="73">
        <f t="shared" si="16"/>
        <v>2</v>
      </c>
      <c r="R33" s="79"/>
      <c r="S33" s="93"/>
      <c r="T33" s="90">
        <f t="shared" si="17"/>
        <v>52</v>
      </c>
      <c r="U33" s="75">
        <f t="shared" si="18"/>
        <v>49</v>
      </c>
      <c r="V33" s="76">
        <f t="shared" si="19"/>
        <v>3</v>
      </c>
      <c r="W33"/>
      <c r="X33"/>
      <c r="Y33" s="81">
        <f t="shared" si="20"/>
        <v>11</v>
      </c>
      <c r="Z33" s="82">
        <f t="shared" si="21"/>
        <v>13</v>
      </c>
      <c r="AA33" s="81">
        <f t="shared" si="22"/>
        <v>12</v>
      </c>
      <c r="AB33" s="82">
        <f t="shared" si="23"/>
        <v>10</v>
      </c>
      <c r="AC33" s="81">
        <f t="shared" si="24"/>
        <v>11</v>
      </c>
      <c r="AD33" s="82">
        <f t="shared" si="25"/>
        <v>6</v>
      </c>
      <c r="AE33" s="81">
        <f t="shared" si="26"/>
        <v>7</v>
      </c>
      <c r="AF33" s="82">
        <f t="shared" si="27"/>
        <v>11</v>
      </c>
      <c r="AG33" s="81">
        <f t="shared" si="28"/>
        <v>11</v>
      </c>
      <c r="AH33" s="82">
        <f t="shared" si="29"/>
        <v>9</v>
      </c>
    </row>
    <row r="34" spans="1:34" ht="19.5" customHeight="1" thickBot="1">
      <c r="A34" s="41" t="s">
        <v>25</v>
      </c>
      <c r="B34" s="42" t="str">
        <f>IF(B25&gt;"",B25,"")</f>
        <v>Jormanainen Jani</v>
      </c>
      <c r="C34" s="34" t="str">
        <f>IF(B26&gt;"",B26,"")</f>
        <v>Kantola Mikko</v>
      </c>
      <c r="D34" s="39"/>
      <c r="E34" s="40"/>
      <c r="F34" s="142">
        <v>10</v>
      </c>
      <c r="G34" s="143"/>
      <c r="H34" s="142">
        <v>4</v>
      </c>
      <c r="I34" s="143"/>
      <c r="J34" s="142">
        <v>5</v>
      </c>
      <c r="K34" s="143"/>
      <c r="L34" s="142"/>
      <c r="M34" s="143"/>
      <c r="N34" s="142"/>
      <c r="O34" s="143"/>
      <c r="P34" s="84">
        <f t="shared" si="15"/>
        <v>3</v>
      </c>
      <c r="Q34" s="85">
        <f t="shared" si="16"/>
        <v>0</v>
      </c>
      <c r="R34" s="86"/>
      <c r="S34" s="94"/>
      <c r="T34" s="90">
        <f t="shared" si="17"/>
        <v>34</v>
      </c>
      <c r="U34" s="75">
        <f t="shared" si="18"/>
        <v>19</v>
      </c>
      <c r="V34" s="76">
        <f t="shared" si="19"/>
        <v>15</v>
      </c>
      <c r="W34"/>
      <c r="X34"/>
      <c r="Y34" s="87">
        <f t="shared" si="20"/>
        <v>12</v>
      </c>
      <c r="Z34" s="88">
        <f t="shared" si="21"/>
        <v>10</v>
      </c>
      <c r="AA34" s="87">
        <f t="shared" si="22"/>
        <v>11</v>
      </c>
      <c r="AB34" s="88">
        <f t="shared" si="23"/>
        <v>4</v>
      </c>
      <c r="AC34" s="87">
        <f t="shared" si="24"/>
        <v>11</v>
      </c>
      <c r="AD34" s="88">
        <f t="shared" si="25"/>
        <v>5</v>
      </c>
      <c r="AE34" s="87">
        <f t="shared" si="26"/>
        <v>0</v>
      </c>
      <c r="AF34" s="88">
        <f t="shared" si="27"/>
        <v>0</v>
      </c>
      <c r="AG34" s="87">
        <f t="shared" si="28"/>
        <v>0</v>
      </c>
      <c r="AH34" s="88">
        <f t="shared" si="29"/>
        <v>0</v>
      </c>
    </row>
    <row r="35" ht="15.75" thickTop="1"/>
    <row r="37" spans="1:11" ht="15">
      <c r="A37" s="43" t="s">
        <v>47</v>
      </c>
      <c r="K37" s="43" t="s">
        <v>48</v>
      </c>
    </row>
    <row r="38" ht="15.75" thickBot="1"/>
    <row r="39" spans="1:16" ht="15">
      <c r="A39" s="100" t="s">
        <v>30</v>
      </c>
      <c r="B39" s="13" t="s">
        <v>49</v>
      </c>
      <c r="C39" s="43" t="s">
        <v>30</v>
      </c>
      <c r="K39" s="3">
        <v>1</v>
      </c>
      <c r="L39" s="13" t="s">
        <v>49</v>
      </c>
      <c r="M39" s="98"/>
      <c r="P39" s="43"/>
    </row>
    <row r="40" spans="1:16" ht="15">
      <c r="A40" s="101" t="s">
        <v>31</v>
      </c>
      <c r="B40" s="13" t="s">
        <v>56</v>
      </c>
      <c r="C40" s="99" t="s">
        <v>63</v>
      </c>
      <c r="D40" s="44"/>
      <c r="E40" s="98" t="s">
        <v>30</v>
      </c>
      <c r="F40" s="98"/>
      <c r="K40" s="3">
        <v>2</v>
      </c>
      <c r="L40" s="24" t="s">
        <v>53</v>
      </c>
      <c r="M40" s="98"/>
      <c r="P40" s="43"/>
    </row>
    <row r="41" spans="1:16" ht="15">
      <c r="A41" s="101" t="s">
        <v>32</v>
      </c>
      <c r="B41" s="24" t="s">
        <v>53</v>
      </c>
      <c r="C41" s="96" t="s">
        <v>32</v>
      </c>
      <c r="D41" s="45"/>
      <c r="E41" s="144" t="s">
        <v>60</v>
      </c>
      <c r="F41" s="99"/>
      <c r="G41" s="46"/>
      <c r="H41" s="46"/>
      <c r="K41" s="3">
        <v>3</v>
      </c>
      <c r="L41" s="13" t="s">
        <v>55</v>
      </c>
      <c r="M41" s="43"/>
      <c r="P41" s="43"/>
    </row>
    <row r="42" spans="1:16" ht="15.75" thickBot="1">
      <c r="A42" s="102" t="s">
        <v>37</v>
      </c>
      <c r="B42" s="13" t="s">
        <v>55</v>
      </c>
      <c r="C42" s="97" t="s">
        <v>62</v>
      </c>
      <c r="K42" s="3">
        <v>4</v>
      </c>
      <c r="L42" s="13" t="s">
        <v>56</v>
      </c>
      <c r="M42" s="43"/>
      <c r="P42" s="43"/>
    </row>
    <row r="43" spans="11:16" ht="15">
      <c r="K43" s="3">
        <v>5</v>
      </c>
      <c r="L43" s="13" t="s">
        <v>57</v>
      </c>
      <c r="M43" s="43"/>
      <c r="P43" s="43"/>
    </row>
    <row r="44" spans="3:16" ht="15">
      <c r="C44" s="43" t="s">
        <v>31</v>
      </c>
      <c r="K44" s="3">
        <v>6</v>
      </c>
      <c r="L44" s="13" t="s">
        <v>51</v>
      </c>
      <c r="M44" s="43"/>
      <c r="P44" s="43"/>
    </row>
    <row r="45" spans="3:16" ht="15">
      <c r="C45" s="46"/>
      <c r="D45" s="44"/>
      <c r="E45" s="96" t="s">
        <v>37</v>
      </c>
      <c r="F45" s="96"/>
      <c r="K45" s="3">
        <v>7</v>
      </c>
      <c r="L45" s="24" t="s">
        <v>58</v>
      </c>
      <c r="M45" s="43"/>
      <c r="P45" s="43"/>
    </row>
    <row r="46" spans="3:16" ht="15">
      <c r="C46" s="96" t="s">
        <v>37</v>
      </c>
      <c r="D46" s="45"/>
      <c r="E46" s="144" t="s">
        <v>61</v>
      </c>
      <c r="F46" s="95"/>
      <c r="G46" s="46"/>
      <c r="H46" s="46"/>
      <c r="K46" s="3">
        <v>8</v>
      </c>
      <c r="L46" s="13" t="s">
        <v>13</v>
      </c>
      <c r="M46" s="43"/>
      <c r="P46" s="43"/>
    </row>
    <row r="48" ht="15.75" thickBot="1">
      <c r="U48" s="145"/>
    </row>
    <row r="49" spans="1:3" ht="15">
      <c r="A49" s="100" t="s">
        <v>33</v>
      </c>
      <c r="B49" s="13" t="s">
        <v>51</v>
      </c>
      <c r="C49" s="43" t="s">
        <v>33</v>
      </c>
    </row>
    <row r="50" spans="1:6" ht="15">
      <c r="A50" s="101" t="s">
        <v>34</v>
      </c>
      <c r="B50" s="24" t="s">
        <v>58</v>
      </c>
      <c r="C50" s="99" t="s">
        <v>64</v>
      </c>
      <c r="D50" s="44"/>
      <c r="E50" s="96" t="s">
        <v>36</v>
      </c>
      <c r="F50" s="96"/>
    </row>
    <row r="51" spans="1:8" ht="15">
      <c r="A51" s="101" t="s">
        <v>35</v>
      </c>
      <c r="B51" s="13" t="s">
        <v>13</v>
      </c>
      <c r="C51" s="96" t="s">
        <v>36</v>
      </c>
      <c r="D51" s="45"/>
      <c r="E51" s="144" t="s">
        <v>66</v>
      </c>
      <c r="F51" s="95"/>
      <c r="G51" s="46"/>
      <c r="H51" s="46"/>
    </row>
    <row r="52" spans="1:3" ht="15.75" thickBot="1">
      <c r="A52" s="102" t="s">
        <v>36</v>
      </c>
      <c r="B52" s="13" t="s">
        <v>57</v>
      </c>
      <c r="C52" s="97" t="s">
        <v>65</v>
      </c>
    </row>
    <row r="53" ht="15">
      <c r="C53" s="43" t="s">
        <v>34</v>
      </c>
    </row>
    <row r="54" spans="3:6" ht="15">
      <c r="C54" s="46"/>
      <c r="D54" s="44"/>
      <c r="E54" s="96" t="s">
        <v>34</v>
      </c>
      <c r="F54" s="96"/>
    </row>
    <row r="55" spans="3:8" ht="15">
      <c r="C55" s="96" t="s">
        <v>35</v>
      </c>
      <c r="D55" s="45"/>
      <c r="E55" s="144" t="s">
        <v>67</v>
      </c>
      <c r="F55" s="99"/>
      <c r="G55" s="46"/>
      <c r="H55" s="46"/>
    </row>
    <row r="60" spans="1:34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</sheetData>
  <mergeCells count="106">
    <mergeCell ref="D22:E22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L15:M15"/>
    <mergeCell ref="J20:M20"/>
    <mergeCell ref="P20:S20"/>
    <mergeCell ref="J21:M21"/>
    <mergeCell ref="P21:S21"/>
    <mergeCell ref="R22:S22"/>
    <mergeCell ref="R26:S26"/>
    <mergeCell ref="N28:O28"/>
    <mergeCell ref="P28:Q28"/>
    <mergeCell ref="F22:G22"/>
    <mergeCell ref="H22:I22"/>
    <mergeCell ref="J22:K22"/>
    <mergeCell ref="L22:M22"/>
    <mergeCell ref="D21:F21"/>
    <mergeCell ref="G21:I21"/>
    <mergeCell ref="L13:M13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1:M11"/>
    <mergeCell ref="N13:O13"/>
    <mergeCell ref="N14:O14"/>
    <mergeCell ref="N11:O11"/>
    <mergeCell ref="N12:O12"/>
    <mergeCell ref="J11:K11"/>
    <mergeCell ref="F14:G14"/>
    <mergeCell ref="H14:I14"/>
    <mergeCell ref="J14:K14"/>
    <mergeCell ref="L14:M14"/>
    <mergeCell ref="F13:G13"/>
    <mergeCell ref="H13:I13"/>
    <mergeCell ref="J13:K13"/>
    <mergeCell ref="L4:M4"/>
    <mergeCell ref="F12:G12"/>
    <mergeCell ref="H12:I12"/>
    <mergeCell ref="J12:K12"/>
    <mergeCell ref="L12:M12"/>
    <mergeCell ref="F11:G11"/>
    <mergeCell ref="H11:I11"/>
    <mergeCell ref="J2:M2"/>
    <mergeCell ref="P2:S2"/>
    <mergeCell ref="D4:E4"/>
    <mergeCell ref="F4:G4"/>
    <mergeCell ref="H4:I4"/>
    <mergeCell ref="J4:K4"/>
    <mergeCell ref="D3:F3"/>
    <mergeCell ref="G3:I3"/>
    <mergeCell ref="J3:M3"/>
    <mergeCell ref="P3:S3"/>
    <mergeCell ref="R4:S4"/>
    <mergeCell ref="T4:U4"/>
    <mergeCell ref="R5:S5"/>
    <mergeCell ref="R6:S6"/>
    <mergeCell ref="R7:S7"/>
    <mergeCell ref="R8:S8"/>
    <mergeCell ref="F10:G10"/>
    <mergeCell ref="H10:I10"/>
    <mergeCell ref="J10:K10"/>
    <mergeCell ref="L10:M10"/>
    <mergeCell ref="N10:O10"/>
    <mergeCell ref="P10:Q10"/>
    <mergeCell ref="T22:U22"/>
    <mergeCell ref="R23:S23"/>
    <mergeCell ref="R24:S24"/>
    <mergeCell ref="R25:S25"/>
    <mergeCell ref="F28:G28"/>
    <mergeCell ref="H28:I28"/>
    <mergeCell ref="J28:K28"/>
    <mergeCell ref="L28:M28"/>
  </mergeCells>
  <printOptions/>
  <pageMargins left="0.65" right="0.27" top="0.54" bottom="0.59" header="0.22" footer="0.492125984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Ismo Lallo</cp:lastModifiedBy>
  <cp:lastPrinted>2007-04-17T12:14:08Z</cp:lastPrinted>
  <dcterms:created xsi:type="dcterms:W3CDTF">2004-02-23T18:39:31Z</dcterms:created>
  <dcterms:modified xsi:type="dcterms:W3CDTF">2008-04-25T17:38:10Z</dcterms:modified>
  <cp:category/>
  <cp:version/>
  <cp:contentType/>
  <cp:contentStatus/>
</cp:coreProperties>
</file>