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0" yWindow="12" windowWidth="19320" windowHeight="11760" activeTab="0"/>
  </bookViews>
  <sheets>
    <sheet name="Sarjaottelu" sheetId="1" r:id="rId1"/>
  </sheets>
  <definedNames>
    <definedName name="_xlnm.Print_Area" localSheetId="0">'Sarjaottelu'!$A$1:$R$25</definedName>
  </definedNames>
  <calcPr fullCalcOnLoad="1"/>
</workbook>
</file>

<file path=xl/sharedStrings.xml><?xml version="1.0" encoding="utf-8"?>
<sst xmlns="http://schemas.openxmlformats.org/spreadsheetml/2006/main" count="74" uniqueCount="66">
  <si>
    <t>A</t>
  </si>
  <si>
    <t>X</t>
  </si>
  <si>
    <t>B</t>
  </si>
  <si>
    <t>Y</t>
  </si>
  <si>
    <t>Kotijoukkue</t>
  </si>
  <si>
    <t>Vierasjoukkue</t>
  </si>
  <si>
    <t>Tuomari</t>
  </si>
  <si>
    <t>A-X</t>
  </si>
  <si>
    <t>B-Y</t>
  </si>
  <si>
    <t xml:space="preserve">1. </t>
  </si>
  <si>
    <t>2.</t>
  </si>
  <si>
    <t xml:space="preserve">3. </t>
  </si>
  <si>
    <t xml:space="preserve">4. </t>
  </si>
  <si>
    <t xml:space="preserve">5. </t>
  </si>
  <si>
    <t>V</t>
  </si>
  <si>
    <t/>
  </si>
  <si>
    <t>PÄIVÄMÄÄRÄ</t>
  </si>
  <si>
    <t>C</t>
  </si>
  <si>
    <t>Z</t>
  </si>
  <si>
    <t>Nelinpelaajat (täytä erikseen)</t>
  </si>
  <si>
    <t>Erät</t>
  </si>
  <si>
    <t>K</t>
  </si>
  <si>
    <t>Ottelut</t>
  </si>
  <si>
    <t>Vain erän jäännöspisteet (-0:n eteen tekstimuotoilupilkku)</t>
  </si>
  <si>
    <t>C-Z</t>
  </si>
  <si>
    <t>Nelinp</t>
  </si>
  <si>
    <t>Allekirjoitukset</t>
  </si>
  <si>
    <t>Voittaja</t>
  </si>
  <si>
    <t>Tulos</t>
  </si>
  <si>
    <t>Makrot</t>
  </si>
  <si>
    <t>Ctrl-d tyhjentää keltaiset alueet</t>
  </si>
  <si>
    <t>Suomen Pöytätennisliitto ry - SPTL</t>
  </si>
  <si>
    <t>Pistesumma</t>
  </si>
  <si>
    <t>Ero</t>
  </si>
  <si>
    <t>Pisteiden laskennan apualue</t>
  </si>
  <si>
    <t>Ctrl-q liimaa tekstin ilman muotoilua (vaikka kopioitavassa alueessa olisi reunaviivoja, värejä jne…)</t>
  </si>
  <si>
    <t>Koneesi tietoturva-asetukset saattavat estää makrojen käytön (salli makrot)</t>
  </si>
  <si>
    <t>Täytä  keltaisiin soluihin joukkueiden nimet ja alle pelaajien nimet kokonaan kirjoitettuna, muista päiväys ja sarjalohko.</t>
  </si>
  <si>
    <t>Koti</t>
  </si>
  <si>
    <t>Vieras</t>
  </si>
  <si>
    <t>D</t>
  </si>
  <si>
    <t>E</t>
  </si>
  <si>
    <t>Täytä joukkueen nimi ja pelaajanimet kokonaan</t>
  </si>
  <si>
    <t>wo</t>
  </si>
  <si>
    <t>rtd</t>
  </si>
  <si>
    <t>dqf</t>
  </si>
  <si>
    <t>A-Z</t>
  </si>
  <si>
    <t>B-X</t>
  </si>
  <si>
    <t>C-Y</t>
  </si>
  <si>
    <t xml:space="preserve">Pisteistä syötetään vain  erän "jäännöspisteet", taulukko laskee itse. </t>
  </si>
  <si>
    <t>Pisteet vastaavasti 0,0,0 tai '-0,'-0,'-0 ( yläpilkku ' =tekstiksi muotoilumerkki).  Rtd tilanteessa keskeytyneen erän tilanne ja loput erät nolliksi)</t>
  </si>
  <si>
    <t xml:space="preserve">Sarakkakeisiin wo,rtd ja dqf merkitään 1 (kotij voittaa) tai -1 (vierasj voittaa). </t>
  </si>
  <si>
    <t>SM-sarja</t>
  </si>
  <si>
    <t>SM-sarjaottelu_pk.xls  17.10.2013 / Asko Kilpi</t>
  </si>
  <si>
    <t>Täytä tulokset SPTL-sarjajärjestelmään nettiin, tallentamiseen tarvitaan syöttöoikeudet.</t>
  </si>
  <si>
    <t>MESTARUUSSARJAN PÖYTÄKIRJA vers 2013</t>
  </si>
  <si>
    <t>Q</t>
  </si>
  <si>
    <t>PT-Espoo</t>
  </si>
  <si>
    <t>Toni Soine</t>
  </si>
  <si>
    <t>Pauli Hietikko</t>
  </si>
  <si>
    <t>Jani Jormanainen</t>
  </si>
  <si>
    <t>Otto Tennilä</t>
  </si>
  <si>
    <t>Pasi Valasti</t>
  </si>
  <si>
    <t>Mika Tuomola</t>
  </si>
  <si>
    <t>PT75</t>
  </si>
  <si>
    <t>Play-off pronssiottelu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</si>
</sst>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0_)"/>
    <numFmt numFmtId="173" formatCode="dd\.mm\.yyyy"/>
  </numFmts>
  <fonts count="48">
    <font>
      <sz val="12"/>
      <name val="Arial"/>
      <family val="0"/>
    </font>
    <font>
      <sz val="10"/>
      <name val="Courier"/>
      <family val="0"/>
    </font>
    <font>
      <b/>
      <sz val="12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ashed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dashed"/>
      <top style="thin"/>
      <bottom style="thin"/>
    </border>
    <border>
      <left style="dashed"/>
      <right style="thin"/>
      <top style="thin"/>
      <bottom style="thin"/>
    </border>
    <border>
      <left style="medium"/>
      <right style="hair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dashed">
        <color indexed="8"/>
      </left>
      <right style="thin"/>
      <top style="medium">
        <color indexed="8"/>
      </top>
      <bottom style="medium">
        <color indexed="8"/>
      </bottom>
    </border>
    <border>
      <left>
        <color indexed="63"/>
      </left>
      <right style="thin"/>
      <top style="thin">
        <color indexed="8"/>
      </top>
      <bottom style="medium">
        <color indexed="8"/>
      </bottom>
    </border>
    <border>
      <left style="dashed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dashed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1" fillId="0" borderId="0">
      <alignment/>
      <protection/>
    </xf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16">
    <xf numFmtId="0" fontId="0" fillId="0" borderId="0" xfId="0" applyAlignment="1">
      <alignment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>
      <alignment/>
    </xf>
    <xf numFmtId="0" fontId="2" fillId="0" borderId="0" xfId="0" applyFont="1" applyBorder="1" applyAlignment="1" applyProtection="1">
      <alignment horizontal="left"/>
      <protection/>
    </xf>
    <xf numFmtId="0" fontId="2" fillId="0" borderId="10" xfId="0" applyFont="1" applyFill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2" fontId="0" fillId="0" borderId="0" xfId="0" applyNumberFormat="1" applyFill="1" applyBorder="1" applyAlignment="1">
      <alignment/>
    </xf>
    <xf numFmtId="0" fontId="0" fillId="0" borderId="11" xfId="0" applyBorder="1" applyAlignment="1" applyProtection="1">
      <alignment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9" fillId="0" borderId="14" xfId="0" applyFont="1" applyBorder="1" applyAlignment="1" applyProtection="1">
      <alignment horizontal="center"/>
      <protection/>
    </xf>
    <xf numFmtId="0" fontId="9" fillId="0" borderId="15" xfId="0" applyFont="1" applyBorder="1" applyAlignment="1" applyProtection="1">
      <alignment horizontal="center"/>
      <protection/>
    </xf>
    <xf numFmtId="0" fontId="0" fillId="0" borderId="16" xfId="0" applyFill="1" applyBorder="1" applyAlignment="1" applyProtection="1">
      <alignment/>
      <protection locked="0"/>
    </xf>
    <xf numFmtId="0" fontId="4" fillId="0" borderId="17" xfId="0" applyFont="1" applyFill="1" applyBorder="1" applyAlignment="1" applyProtection="1">
      <alignment horizontal="left" vertical="center" indent="2"/>
      <protection locked="0"/>
    </xf>
    <xf numFmtId="172" fontId="3" fillId="33" borderId="14" xfId="0" applyNumberFormat="1" applyFont="1" applyFill="1" applyBorder="1" applyAlignment="1" applyProtection="1">
      <alignment horizontal="center"/>
      <protection locked="0"/>
    </xf>
    <xf numFmtId="172" fontId="3" fillId="33" borderId="18" xfId="0" applyNumberFormat="1" applyFont="1" applyFill="1" applyBorder="1" applyAlignment="1" applyProtection="1">
      <alignment horizontal="center"/>
      <protection locked="0"/>
    </xf>
    <xf numFmtId="172" fontId="3" fillId="33" borderId="14" xfId="0" applyNumberFormat="1" applyFont="1" applyFill="1" applyBorder="1" applyAlignment="1" applyProtection="1">
      <alignment horizontal="center" vertical="center"/>
      <protection locked="0"/>
    </xf>
    <xf numFmtId="172" fontId="3" fillId="33" borderId="19" xfId="0" applyNumberFormat="1" applyFont="1" applyFill="1" applyBorder="1" applyAlignment="1" applyProtection="1">
      <alignment horizontal="center" vertical="center"/>
      <protection locked="0"/>
    </xf>
    <xf numFmtId="172" fontId="3" fillId="33" borderId="18" xfId="0" applyNumberFormat="1" applyFont="1" applyFill="1" applyBorder="1" applyAlignment="1" applyProtection="1">
      <alignment horizontal="center" vertical="center"/>
      <protection locked="0"/>
    </xf>
    <xf numFmtId="172" fontId="3" fillId="33" borderId="2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3" fillId="0" borderId="0" xfId="0" applyFont="1" applyBorder="1" applyAlignment="1">
      <alignment/>
    </xf>
    <xf numFmtId="172" fontId="3" fillId="33" borderId="14" xfId="0" applyNumberFormat="1" applyFont="1" applyFill="1" applyBorder="1" applyAlignment="1" applyProtection="1" quotePrefix="1">
      <alignment horizontal="center"/>
      <protection locked="0"/>
    </xf>
    <xf numFmtId="0" fontId="2" fillId="0" borderId="21" xfId="0" applyFont="1" applyFill="1" applyBorder="1" applyAlignment="1" applyProtection="1">
      <alignment horizontal="left" vertical="center" indent="2"/>
      <protection locked="0"/>
    </xf>
    <xf numFmtId="0" fontId="3" fillId="0" borderId="21" xfId="0" applyFont="1" applyFill="1" applyBorder="1" applyAlignment="1" applyProtection="1">
      <alignment/>
      <protection locked="0"/>
    </xf>
    <xf numFmtId="0" fontId="6" fillId="0" borderId="22" xfId="0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0" fontId="0" fillId="0" borderId="11" xfId="0" applyBorder="1" applyAlignment="1">
      <alignment/>
    </xf>
    <xf numFmtId="0" fontId="3" fillId="0" borderId="23" xfId="0" applyFont="1" applyBorder="1" applyAlignment="1" applyProtection="1">
      <alignment horizontal="center"/>
      <protection/>
    </xf>
    <xf numFmtId="0" fontId="3" fillId="0" borderId="24" xfId="0" applyNumberFormat="1" applyFont="1" applyBorder="1" applyAlignment="1">
      <alignment horizont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2" fillId="0" borderId="11" xfId="0" applyFont="1" applyBorder="1" applyAlignment="1" applyProtection="1">
      <alignment/>
      <protection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9" fillId="0" borderId="30" xfId="0" applyFont="1" applyFill="1" applyBorder="1" applyAlignment="1" applyProtection="1">
      <alignment horizontal="center"/>
      <protection/>
    </xf>
    <xf numFmtId="0" fontId="9" fillId="0" borderId="31" xfId="0" applyFont="1" applyFill="1" applyBorder="1" applyAlignment="1" applyProtection="1">
      <alignment horizontal="center"/>
      <protection/>
    </xf>
    <xf numFmtId="0" fontId="0" fillId="0" borderId="10" xfId="0" applyBorder="1" applyAlignment="1">
      <alignment/>
    </xf>
    <xf numFmtId="2" fontId="3" fillId="0" borderId="32" xfId="0" applyNumberFormat="1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0" fillId="0" borderId="33" xfId="0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2" fontId="3" fillId="0" borderId="29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9" fillId="0" borderId="22" xfId="0" applyFont="1" applyBorder="1" applyAlignment="1" applyProtection="1">
      <alignment/>
      <protection/>
    </xf>
    <xf numFmtId="0" fontId="1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NumberFormat="1" applyFont="1" applyBorder="1" applyAlignment="1" applyProtection="1">
      <alignment/>
      <protection/>
    </xf>
    <xf numFmtId="0" fontId="3" fillId="0" borderId="34" xfId="0" applyNumberFormat="1" applyFont="1" applyBorder="1" applyAlignment="1" applyProtection="1">
      <alignment horizontal="left"/>
      <protection/>
    </xf>
    <xf numFmtId="0" fontId="3" fillId="0" borderId="21" xfId="0" applyFont="1" applyBorder="1" applyAlignment="1" applyProtection="1">
      <alignment/>
      <protection/>
    </xf>
    <xf numFmtId="2" fontId="6" fillId="0" borderId="32" xfId="0" applyNumberFormat="1" applyFont="1" applyFill="1" applyBorder="1" applyAlignment="1">
      <alignment horizontal="center" vertical="center"/>
    </xf>
    <xf numFmtId="2" fontId="5" fillId="0" borderId="35" xfId="0" applyNumberFormat="1" applyFont="1" applyFill="1" applyBorder="1" applyAlignment="1">
      <alignment horizontal="left"/>
    </xf>
    <xf numFmtId="0" fontId="3" fillId="0" borderId="34" xfId="0" applyNumberFormat="1" applyFont="1" applyBorder="1" applyAlignment="1" applyProtection="1">
      <alignment/>
      <protection/>
    </xf>
    <xf numFmtId="172" fontId="3" fillId="33" borderId="19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/>
      <protection/>
    </xf>
    <xf numFmtId="0" fontId="11" fillId="0" borderId="35" xfId="0" applyFont="1" applyBorder="1" applyAlignment="1">
      <alignment horizontal="center"/>
    </xf>
    <xf numFmtId="0" fontId="11" fillId="0" borderId="36" xfId="0" applyFont="1" applyBorder="1" applyAlignment="1">
      <alignment horizontal="center"/>
    </xf>
    <xf numFmtId="0" fontId="3" fillId="0" borderId="37" xfId="0" applyFont="1" applyFill="1" applyBorder="1" applyAlignment="1" applyProtection="1">
      <alignment horizontal="center"/>
      <protection/>
    </xf>
    <xf numFmtId="0" fontId="3" fillId="0" borderId="38" xfId="0" applyFont="1" applyFill="1" applyBorder="1" applyAlignment="1" applyProtection="1">
      <alignment horizontal="center"/>
      <protection/>
    </xf>
    <xf numFmtId="0" fontId="5" fillId="0" borderId="0" xfId="0" applyFont="1" applyBorder="1" applyAlignment="1">
      <alignment horizontal="left"/>
    </xf>
    <xf numFmtId="2" fontId="5" fillId="0" borderId="35" xfId="0" applyNumberFormat="1" applyFont="1" applyFill="1" applyBorder="1" applyAlignment="1" applyProtection="1">
      <alignment horizontal="left"/>
      <protection locked="0"/>
    </xf>
    <xf numFmtId="0" fontId="3" fillId="0" borderId="0" xfId="0" applyFont="1" applyAlignment="1">
      <alignment/>
    </xf>
    <xf numFmtId="0" fontId="6" fillId="0" borderId="1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6" fillId="34" borderId="39" xfId="0" applyFont="1" applyFill="1" applyBorder="1" applyAlignment="1">
      <alignment/>
    </xf>
    <xf numFmtId="0" fontId="6" fillId="0" borderId="40" xfId="0" applyFont="1" applyBorder="1" applyAlignment="1">
      <alignment/>
    </xf>
    <xf numFmtId="0" fontId="6" fillId="0" borderId="0" xfId="0" applyFont="1" applyAlignment="1">
      <alignment/>
    </xf>
    <xf numFmtId="0" fontId="6" fillId="0" borderId="41" xfId="0" applyFont="1" applyBorder="1" applyAlignment="1">
      <alignment/>
    </xf>
    <xf numFmtId="0" fontId="10" fillId="0" borderId="42" xfId="0" applyFont="1" applyBorder="1" applyAlignment="1">
      <alignment/>
    </xf>
    <xf numFmtId="0" fontId="6" fillId="0" borderId="35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6" fillId="35" borderId="35" xfId="0" applyFont="1" applyFill="1" applyBorder="1" applyAlignment="1">
      <alignment horizontal="center"/>
    </xf>
    <xf numFmtId="0" fontId="6" fillId="0" borderId="35" xfId="0" applyFont="1" applyFill="1" applyBorder="1" applyAlignment="1">
      <alignment horizontal="center"/>
    </xf>
    <xf numFmtId="0" fontId="0" fillId="0" borderId="42" xfId="0" applyBorder="1" applyAlignment="1">
      <alignment/>
    </xf>
    <xf numFmtId="2" fontId="11" fillId="0" borderId="29" xfId="0" applyNumberFormat="1" applyFont="1" applyFill="1" applyBorder="1" applyAlignment="1">
      <alignment horizontal="center"/>
    </xf>
    <xf numFmtId="2" fontId="11" fillId="0" borderId="41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18" xfId="0" applyFont="1" applyFill="1" applyBorder="1" applyAlignment="1">
      <alignment horizontal="center"/>
    </xf>
    <xf numFmtId="0" fontId="11" fillId="0" borderId="14" xfId="0" applyFont="1" applyBorder="1" applyAlignment="1" applyProtection="1">
      <alignment horizontal="center"/>
      <protection/>
    </xf>
    <xf numFmtId="0" fontId="3" fillId="0" borderId="0" xfId="0" applyFont="1" applyAlignment="1">
      <alignment/>
    </xf>
    <xf numFmtId="0" fontId="2" fillId="0" borderId="43" xfId="0" applyFont="1" applyFill="1" applyBorder="1" applyAlignment="1" applyProtection="1">
      <alignment horizontal="center"/>
      <protection/>
    </xf>
    <xf numFmtId="0" fontId="2" fillId="0" borderId="44" xfId="0" applyFont="1" applyFill="1" applyBorder="1" applyAlignment="1" applyProtection="1">
      <alignment horizontal="center"/>
      <protection/>
    </xf>
    <xf numFmtId="0" fontId="6" fillId="0" borderId="0" xfId="0" applyFont="1" applyAlignment="1">
      <alignment/>
    </xf>
    <xf numFmtId="0" fontId="11" fillId="0" borderId="0" xfId="0" applyFont="1" applyAlignment="1">
      <alignment/>
    </xf>
    <xf numFmtId="0" fontId="0" fillId="33" borderId="12" xfId="0" applyFill="1" applyBorder="1" applyAlignment="1">
      <alignment/>
    </xf>
    <xf numFmtId="0" fontId="0" fillId="33" borderId="0" xfId="0" applyFill="1" applyBorder="1" applyAlignment="1" applyProtection="1">
      <alignment/>
      <protection locked="0"/>
    </xf>
    <xf numFmtId="0" fontId="6" fillId="0" borderId="35" xfId="0" applyFont="1" applyBorder="1" applyAlignment="1">
      <alignment/>
    </xf>
    <xf numFmtId="0" fontId="6" fillId="33" borderId="35" xfId="0" applyFont="1" applyFill="1" applyBorder="1" applyAlignment="1" applyProtection="1">
      <alignment horizontal="center"/>
      <protection locked="0"/>
    </xf>
    <xf numFmtId="0" fontId="13" fillId="0" borderId="0" xfId="0" applyFont="1" applyBorder="1" applyAlignment="1" applyProtection="1">
      <alignment/>
      <protection/>
    </xf>
    <xf numFmtId="0" fontId="9" fillId="0" borderId="45" xfId="0" applyFont="1" applyFill="1" applyBorder="1" applyAlignment="1" applyProtection="1">
      <alignment horizontal="center"/>
      <protection/>
    </xf>
    <xf numFmtId="0" fontId="3" fillId="0" borderId="46" xfId="0" applyNumberFormat="1" applyFont="1" applyBorder="1" applyAlignment="1">
      <alignment horizontal="center"/>
    </xf>
    <xf numFmtId="0" fontId="9" fillId="0" borderId="47" xfId="0" applyFont="1" applyFill="1" applyBorder="1" applyAlignment="1" applyProtection="1">
      <alignment horizontal="center"/>
      <protection/>
    </xf>
    <xf numFmtId="0" fontId="6" fillId="36" borderId="0" xfId="0" applyFont="1" applyFill="1" applyAlignment="1">
      <alignment/>
    </xf>
    <xf numFmtId="0" fontId="0" fillId="36" borderId="0" xfId="0" applyFill="1" applyAlignment="1">
      <alignment/>
    </xf>
    <xf numFmtId="0" fontId="0" fillId="0" borderId="48" xfId="0" applyFont="1" applyFill="1" applyBorder="1" applyAlignment="1" applyProtection="1">
      <alignment horizontal="left" vertical="center" indent="2"/>
      <protection/>
    </xf>
    <xf numFmtId="0" fontId="0" fillId="0" borderId="48" xfId="0" applyFont="1" applyFill="1" applyBorder="1" applyAlignment="1">
      <alignment horizontal="left" vertical="center" indent="2"/>
    </xf>
    <xf numFmtId="0" fontId="0" fillId="0" borderId="49" xfId="0" applyFont="1" applyFill="1" applyBorder="1" applyAlignment="1">
      <alignment horizontal="left" vertical="center" indent="2"/>
    </xf>
    <xf numFmtId="0" fontId="3" fillId="33" borderId="22" xfId="0" applyFont="1" applyFill="1" applyBorder="1" applyAlignment="1" applyProtection="1">
      <alignment horizontal="left" indent="1"/>
      <protection locked="0"/>
    </xf>
    <xf numFmtId="0" fontId="0" fillId="33" borderId="21" xfId="0" applyFill="1" applyBorder="1" applyAlignment="1" applyProtection="1">
      <alignment horizontal="left" indent="1"/>
      <protection locked="0"/>
    </xf>
    <xf numFmtId="0" fontId="9" fillId="33" borderId="22" xfId="0" applyFont="1" applyFill="1" applyBorder="1" applyAlignment="1" applyProtection="1">
      <alignment horizontal="left" vertical="center" indent="2"/>
      <protection locked="0"/>
    </xf>
    <xf numFmtId="0" fontId="3" fillId="0" borderId="10" xfId="0" applyFont="1" applyBorder="1" applyAlignment="1" applyProtection="1">
      <alignment horizontal="left" vertical="center" indent="2"/>
      <protection locked="0"/>
    </xf>
    <xf numFmtId="0" fontId="3" fillId="0" borderId="30" xfId="0" applyFont="1" applyBorder="1" applyAlignment="1" applyProtection="1">
      <alignment horizontal="left" vertical="center" indent="2"/>
      <protection locked="0"/>
    </xf>
    <xf numFmtId="49" fontId="3" fillId="33" borderId="22" xfId="0" applyNumberFormat="1" applyFont="1" applyFill="1" applyBorder="1" applyAlignment="1" applyProtection="1">
      <alignment horizontal="left" indent="1"/>
      <protection locked="0"/>
    </xf>
    <xf numFmtId="0" fontId="3" fillId="0" borderId="10" xfId="0" applyFont="1" applyBorder="1" applyAlignment="1" applyProtection="1">
      <alignment horizontal="left" indent="1"/>
      <protection locked="0"/>
    </xf>
    <xf numFmtId="0" fontId="3" fillId="0" borderId="30" xfId="0" applyFont="1" applyBorder="1" applyAlignment="1" applyProtection="1">
      <alignment horizontal="left" indent="1"/>
      <protection locked="0"/>
    </xf>
    <xf numFmtId="0" fontId="3" fillId="33" borderId="21" xfId="0" applyFont="1" applyFill="1" applyBorder="1" applyAlignment="1" applyProtection="1">
      <alignment horizontal="left" vertical="center" indent="2"/>
      <protection locked="0"/>
    </xf>
    <xf numFmtId="14" fontId="12" fillId="33" borderId="10" xfId="0" applyNumberFormat="1" applyFont="1" applyFill="1" applyBorder="1" applyAlignment="1" applyProtection="1">
      <alignment horizontal="left"/>
      <protection locked="0"/>
    </xf>
    <xf numFmtId="0" fontId="12" fillId="33" borderId="10" xfId="0" applyFont="1" applyFill="1" applyBorder="1" applyAlignment="1" applyProtection="1">
      <alignment horizontal="left"/>
      <protection locked="0"/>
    </xf>
    <xf numFmtId="0" fontId="12" fillId="33" borderId="30" xfId="0" applyFont="1" applyFill="1" applyBorder="1" applyAlignment="1" applyProtection="1">
      <alignment horizontal="left"/>
      <protection locked="0"/>
    </xf>
    <xf numFmtId="0" fontId="12" fillId="33" borderId="10" xfId="0" applyFont="1" applyFill="1" applyBorder="1" applyAlignment="1" applyProtection="1">
      <alignment/>
      <protection locked="0"/>
    </xf>
    <xf numFmtId="0" fontId="12" fillId="33" borderId="30" xfId="0" applyFont="1" applyFill="1" applyBorder="1" applyAlignment="1" applyProtection="1">
      <alignment/>
      <protection locked="0"/>
    </xf>
    <xf numFmtId="0" fontId="10" fillId="0" borderId="22" xfId="0" applyFont="1" applyBorder="1" applyAlignment="1" applyProtection="1">
      <alignment horizontal="center"/>
      <protection/>
    </xf>
    <xf numFmtId="0" fontId="0" fillId="0" borderId="21" xfId="0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Määrittämätön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ul2">
    <pageSetUpPr fitToPage="1"/>
  </sheetPr>
  <dimension ref="A1:AM116"/>
  <sheetViews>
    <sheetView tabSelected="1" zoomScalePageLayoutView="0" workbookViewId="0" topLeftCell="A1">
      <selection activeCell="J3" sqref="J3:N3"/>
    </sheetView>
  </sheetViews>
  <sheetFormatPr defaultColWidth="8.88671875" defaultRowHeight="15"/>
  <cols>
    <col min="1" max="1" width="1.4375" style="0" customWidth="1"/>
    <col min="2" max="2" width="4.88671875" style="0" customWidth="1"/>
    <col min="3" max="3" width="15.5546875" style="0" customWidth="1"/>
    <col min="4" max="4" width="14.10546875" style="0" customWidth="1"/>
    <col min="5" max="5" width="3.88671875" style="0" customWidth="1"/>
    <col min="6" max="6" width="4.6640625" style="0" customWidth="1"/>
    <col min="7" max="10" width="4.5546875" style="0" customWidth="1"/>
    <col min="11" max="11" width="2.88671875" style="0" customWidth="1"/>
    <col min="12" max="14" width="2.99609375" style="0" customWidth="1"/>
    <col min="15" max="15" width="8.77734375" style="0" customWidth="1"/>
    <col min="16" max="18" width="2.5546875" style="0" customWidth="1"/>
    <col min="19" max="21" width="2.99609375" style="0" customWidth="1"/>
    <col min="22" max="23" width="2.21484375" style="0" customWidth="1"/>
    <col min="24" max="33" width="2.3359375" style="0" customWidth="1"/>
  </cols>
  <sheetData>
    <row r="1" spans="1:15" ht="7.5" customHeight="1">
      <c r="A1" s="36"/>
      <c r="B1" s="35"/>
      <c r="C1" s="29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34"/>
    </row>
    <row r="2" spans="1:21" ht="15">
      <c r="A2" s="9"/>
      <c r="B2" s="2"/>
      <c r="C2" s="64" t="s">
        <v>31</v>
      </c>
      <c r="D2" s="1"/>
      <c r="E2" s="1"/>
      <c r="F2" s="2"/>
      <c r="G2" s="27" t="s">
        <v>16</v>
      </c>
      <c r="H2" s="4"/>
      <c r="I2" s="76"/>
      <c r="J2" s="109">
        <v>41720</v>
      </c>
      <c r="K2" s="110"/>
      <c r="L2" s="110"/>
      <c r="M2" s="110"/>
      <c r="N2" s="111"/>
      <c r="O2" s="32"/>
      <c r="U2" s="62" t="s">
        <v>37</v>
      </c>
    </row>
    <row r="3" spans="1:21" ht="17.25" customHeight="1">
      <c r="A3" s="9"/>
      <c r="B3" s="6"/>
      <c r="C3" s="91" t="s">
        <v>55</v>
      </c>
      <c r="D3" s="1"/>
      <c r="E3" s="1"/>
      <c r="F3" s="2"/>
      <c r="G3" s="27" t="s">
        <v>52</v>
      </c>
      <c r="H3" s="4"/>
      <c r="I3" s="76"/>
      <c r="J3" s="112" t="s">
        <v>65</v>
      </c>
      <c r="K3" s="112"/>
      <c r="L3" s="112"/>
      <c r="M3" s="112"/>
      <c r="N3" s="113"/>
      <c r="O3" s="32"/>
      <c r="U3" s="85" t="s">
        <v>49</v>
      </c>
    </row>
    <row r="4" spans="1:39" ht="12" customHeight="1">
      <c r="A4" s="9"/>
      <c r="B4" s="2"/>
      <c r="C4" s="57" t="s">
        <v>42</v>
      </c>
      <c r="D4" s="1"/>
      <c r="E4" s="1"/>
      <c r="F4" s="1"/>
      <c r="G4" s="57" t="s">
        <v>42</v>
      </c>
      <c r="H4" s="1"/>
      <c r="I4" s="1"/>
      <c r="J4" s="1"/>
      <c r="K4" s="1"/>
      <c r="L4" s="1"/>
      <c r="M4" s="1"/>
      <c r="N4" s="1"/>
      <c r="O4" s="10"/>
      <c r="Q4" s="48"/>
      <c r="R4" s="48"/>
      <c r="U4" s="69" t="s">
        <v>51</v>
      </c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69"/>
    </row>
    <row r="5" spans="1:21" ht="15">
      <c r="A5" s="32"/>
      <c r="B5" s="53" t="s">
        <v>38</v>
      </c>
      <c r="C5" s="102" t="s">
        <v>64</v>
      </c>
      <c r="D5" s="108"/>
      <c r="E5" s="25"/>
      <c r="F5" s="53" t="s">
        <v>39</v>
      </c>
      <c r="G5" s="102" t="s">
        <v>57</v>
      </c>
      <c r="H5" s="103"/>
      <c r="I5" s="103"/>
      <c r="J5" s="103"/>
      <c r="K5" s="103"/>
      <c r="L5" s="103"/>
      <c r="M5" s="103"/>
      <c r="N5" s="104"/>
      <c r="O5" s="32"/>
      <c r="Q5" s="48"/>
      <c r="R5" s="48"/>
      <c r="U5" s="69" t="s">
        <v>50</v>
      </c>
    </row>
    <row r="6" spans="1:18" ht="15">
      <c r="A6" s="32"/>
      <c r="B6" s="77" t="s">
        <v>0</v>
      </c>
      <c r="C6" s="100" t="s">
        <v>61</v>
      </c>
      <c r="D6" s="101"/>
      <c r="E6" s="26"/>
      <c r="F6" s="79" t="s">
        <v>1</v>
      </c>
      <c r="G6" s="100" t="s">
        <v>58</v>
      </c>
      <c r="H6" s="106"/>
      <c r="I6" s="106"/>
      <c r="J6" s="106"/>
      <c r="K6" s="106"/>
      <c r="L6" s="106"/>
      <c r="M6" s="106"/>
      <c r="N6" s="107"/>
      <c r="O6" s="32"/>
      <c r="Q6" s="48"/>
      <c r="R6" s="48"/>
    </row>
    <row r="7" spans="1:18" ht="15">
      <c r="A7" s="32"/>
      <c r="B7" s="78" t="s">
        <v>2</v>
      </c>
      <c r="C7" s="100" t="s">
        <v>62</v>
      </c>
      <c r="D7" s="101"/>
      <c r="E7" s="26"/>
      <c r="F7" s="80" t="s">
        <v>3</v>
      </c>
      <c r="G7" s="105" t="s">
        <v>59</v>
      </c>
      <c r="H7" s="106"/>
      <c r="I7" s="106"/>
      <c r="J7" s="106"/>
      <c r="K7" s="106"/>
      <c r="L7" s="106"/>
      <c r="M7" s="106"/>
      <c r="N7" s="107"/>
      <c r="O7" s="32"/>
      <c r="Q7" s="48"/>
      <c r="R7" s="48"/>
    </row>
    <row r="8" spans="1:24" ht="15">
      <c r="A8" s="9"/>
      <c r="B8" s="78" t="s">
        <v>17</v>
      </c>
      <c r="C8" s="100" t="s">
        <v>63</v>
      </c>
      <c r="D8" s="101"/>
      <c r="E8" s="26"/>
      <c r="F8" s="80" t="s">
        <v>18</v>
      </c>
      <c r="G8" s="105" t="s">
        <v>60</v>
      </c>
      <c r="H8" s="106"/>
      <c r="I8" s="106"/>
      <c r="J8" s="106"/>
      <c r="K8" s="106"/>
      <c r="L8" s="106"/>
      <c r="M8" s="106"/>
      <c r="N8" s="107"/>
      <c r="O8" s="10"/>
      <c r="Q8" s="48"/>
      <c r="R8" s="48"/>
      <c r="U8" s="86" t="s">
        <v>29</v>
      </c>
      <c r="X8" s="82" t="s">
        <v>36</v>
      </c>
    </row>
    <row r="9" spans="1:21" ht="12" customHeight="1">
      <c r="A9" s="9"/>
      <c r="B9" s="54" t="s">
        <v>19</v>
      </c>
      <c r="C9" s="63"/>
      <c r="D9" s="43"/>
      <c r="E9" s="7"/>
      <c r="F9" s="54" t="s">
        <v>19</v>
      </c>
      <c r="G9" s="63"/>
      <c r="H9" s="44"/>
      <c r="I9" s="44"/>
      <c r="J9" s="44"/>
      <c r="K9" s="44"/>
      <c r="L9" s="44"/>
      <c r="M9" s="44"/>
      <c r="N9" s="44"/>
      <c r="O9" s="10"/>
      <c r="Q9" s="48"/>
      <c r="R9" s="48"/>
      <c r="U9" s="85" t="s">
        <v>35</v>
      </c>
    </row>
    <row r="10" spans="1:27" ht="15">
      <c r="A10" s="32"/>
      <c r="B10" s="45" t="s">
        <v>40</v>
      </c>
      <c r="C10" s="100" t="s">
        <v>62</v>
      </c>
      <c r="D10" s="101"/>
      <c r="E10" s="26"/>
      <c r="F10" s="46" t="s">
        <v>14</v>
      </c>
      <c r="G10" s="105" t="s">
        <v>58</v>
      </c>
      <c r="H10" s="106"/>
      <c r="I10" s="106"/>
      <c r="J10" s="106"/>
      <c r="K10" s="106"/>
      <c r="L10" s="106"/>
      <c r="M10" s="106"/>
      <c r="N10" s="107"/>
      <c r="O10" s="32"/>
      <c r="Q10" s="48"/>
      <c r="R10" s="48"/>
      <c r="U10" s="95" t="s">
        <v>30</v>
      </c>
      <c r="V10" s="96"/>
      <c r="W10" s="96"/>
      <c r="X10" s="96"/>
      <c r="Y10" s="96"/>
      <c r="Z10" s="96"/>
      <c r="AA10" s="96"/>
    </row>
    <row r="11" spans="1:21" ht="15">
      <c r="A11" s="32"/>
      <c r="B11" s="41" t="s">
        <v>41</v>
      </c>
      <c r="C11" s="100" t="s">
        <v>61</v>
      </c>
      <c r="D11" s="101"/>
      <c r="E11" s="26"/>
      <c r="F11" s="42" t="s">
        <v>56</v>
      </c>
      <c r="G11" s="105" t="s">
        <v>59</v>
      </c>
      <c r="H11" s="106"/>
      <c r="I11" s="106"/>
      <c r="J11" s="106"/>
      <c r="K11" s="106"/>
      <c r="L11" s="106"/>
      <c r="M11" s="106"/>
      <c r="N11" s="107"/>
      <c r="O11" s="32"/>
      <c r="Q11" s="48"/>
      <c r="R11" s="48"/>
      <c r="U11" s="85" t="s">
        <v>54</v>
      </c>
    </row>
    <row r="12" spans="1:18" ht="14.25" customHeight="1">
      <c r="A12" s="9"/>
      <c r="B12" s="1"/>
      <c r="C12" s="1"/>
      <c r="D12" s="1"/>
      <c r="E12" s="1"/>
      <c r="F12" s="57" t="s">
        <v>23</v>
      </c>
      <c r="G12" s="5"/>
      <c r="H12" s="5"/>
      <c r="I12" s="5"/>
      <c r="J12" s="1"/>
      <c r="K12" s="1"/>
      <c r="L12" s="1"/>
      <c r="M12" s="3"/>
      <c r="N12" s="2"/>
      <c r="O12" s="10"/>
      <c r="Q12" s="48"/>
      <c r="R12" s="48"/>
    </row>
    <row r="13" spans="1:29" ht="15.75" customHeight="1" thickBot="1">
      <c r="A13" s="9"/>
      <c r="B13" s="28" t="s">
        <v>22</v>
      </c>
      <c r="C13" s="1"/>
      <c r="D13" s="1"/>
      <c r="E13" s="1"/>
      <c r="F13" s="81" t="s">
        <v>9</v>
      </c>
      <c r="G13" s="81" t="s">
        <v>10</v>
      </c>
      <c r="H13" s="81" t="s">
        <v>11</v>
      </c>
      <c r="I13" s="81" t="s">
        <v>12</v>
      </c>
      <c r="J13" s="81" t="s">
        <v>13</v>
      </c>
      <c r="K13" s="114" t="s">
        <v>20</v>
      </c>
      <c r="L13" s="115"/>
      <c r="M13" s="11" t="s">
        <v>21</v>
      </c>
      <c r="N13" s="12" t="s">
        <v>14</v>
      </c>
      <c r="O13" s="32"/>
      <c r="P13" s="89" t="s">
        <v>43</v>
      </c>
      <c r="Q13" s="89" t="s">
        <v>44</v>
      </c>
      <c r="R13" s="89" t="s">
        <v>45</v>
      </c>
      <c r="S13" s="70" t="s">
        <v>32</v>
      </c>
      <c r="T13" s="71"/>
      <c r="U13" s="72" t="s">
        <v>33</v>
      </c>
      <c r="X13" s="69" t="s">
        <v>34</v>
      </c>
      <c r="Y13" s="69"/>
      <c r="Z13" s="69"/>
      <c r="AA13" s="69"/>
      <c r="AB13" s="69"/>
      <c r="AC13" s="69"/>
    </row>
    <row r="14" spans="1:33" ht="15" customHeight="1" thickBot="1">
      <c r="A14" s="32"/>
      <c r="B14" s="58" t="s">
        <v>7</v>
      </c>
      <c r="C14" s="50" t="str">
        <f>IF(C6&gt;"",C6,"")</f>
        <v>Otto Tennilä</v>
      </c>
      <c r="D14" s="50" t="str">
        <f>IF(G6&gt;"",G6,"")</f>
        <v>Toni Soine</v>
      </c>
      <c r="E14" s="50">
        <f>IF(E6&gt;"",E6&amp;" - "&amp;I6,"")</f>
      </c>
      <c r="F14" s="15">
        <v>4</v>
      </c>
      <c r="G14" s="15">
        <v>9</v>
      </c>
      <c r="H14" s="24">
        <v>10</v>
      </c>
      <c r="I14" s="15"/>
      <c r="J14" s="15"/>
      <c r="K14" s="30">
        <f aca="true" t="shared" si="0" ref="K14:K20">IF(ISBLANK(F14),"",COUNTIF(F14:J14,"&gt;=0"))</f>
        <v>3</v>
      </c>
      <c r="L14" s="31">
        <f aca="true" t="shared" si="1" ref="L14:L20">IF(ISBLANK(F14),"",(IF(LEFT(F14,1)="-",1,0)+IF(LEFT(G14,1)="-",1,0)+IF(LEFT(H14,1)="-",1,0)+IF(LEFT(I14,1)="-",1,0)+IF(LEFT(J14,1)="-",1,0)))</f>
        <v>0</v>
      </c>
      <c r="M14" s="39">
        <f aca="true" t="shared" si="2" ref="M14:N20">IF(K14=3,1,"")</f>
        <v>1</v>
      </c>
      <c r="N14" s="38">
        <f t="shared" si="2"/>
      </c>
      <c r="O14" s="32"/>
      <c r="P14" s="90"/>
      <c r="Q14" s="90"/>
      <c r="R14" s="90"/>
      <c r="S14" s="73">
        <f aca="true" t="shared" si="3" ref="S14:T17">+X14+Z14+AB14+AD14+AF14</f>
        <v>34</v>
      </c>
      <c r="T14" s="73">
        <f t="shared" si="3"/>
        <v>23</v>
      </c>
      <c r="U14" s="74">
        <f aca="true" t="shared" si="4" ref="U14:U20">+S14-T14</f>
        <v>11</v>
      </c>
      <c r="X14" s="67">
        <f aca="true" t="shared" si="5" ref="X14:X20">IF(F14="",0,IF(LEFT(F14,1)="-",ABS(F14),(IF(F14&gt;9,F14+2,11))))</f>
        <v>11</v>
      </c>
      <c r="Y14" s="68">
        <f aca="true" t="shared" si="6" ref="Y14:Y20">IF(F14="",0,IF(LEFT(F14,1)="-",(IF(ABS(F14)&gt;9,(ABS(F14)+2),11)),F14))</f>
        <v>4</v>
      </c>
      <c r="Z14" s="67">
        <f aca="true" t="shared" si="7" ref="Z14:Z20">IF(G14="",0,IF(LEFT(G14,1)="-",ABS(G14),(IF(G14&gt;9,G14+2,11))))</f>
        <v>11</v>
      </c>
      <c r="AA14" s="68">
        <f aca="true" t="shared" si="8" ref="AA14:AA20">IF(G14="",0,IF(LEFT(G14,1)="-",(IF(ABS(G14)&gt;9,(ABS(G14)+2),11)),G14))</f>
        <v>9</v>
      </c>
      <c r="AB14" s="67">
        <f aca="true" t="shared" si="9" ref="AB14:AB20">IF(H14="",0,IF(LEFT(H14,1)="-",ABS(H14),(IF(H14&gt;9,H14+2,11))))</f>
        <v>12</v>
      </c>
      <c r="AC14" s="68">
        <f aca="true" t="shared" si="10" ref="AC14:AC20">IF(H14="",0,IF(LEFT(H14,1)="-",(IF(ABS(H14)&gt;9,(ABS(H14)+2),11)),H14))</f>
        <v>10</v>
      </c>
      <c r="AD14" s="67">
        <f aca="true" t="shared" si="11" ref="AD14:AD20">IF(I14="",0,IF(LEFT(I14,1)="-",ABS(I14),(IF(I14&gt;9,I14+2,11))))</f>
        <v>0</v>
      </c>
      <c r="AE14" s="68">
        <f aca="true" t="shared" si="12" ref="AE14:AE20">IF(I14="",0,IF(LEFT(I14,1)="-",(IF(ABS(I14)&gt;9,(ABS(I14)+2),11)),I14))</f>
        <v>0</v>
      </c>
      <c r="AF14" s="67">
        <f aca="true" t="shared" si="13" ref="AF14:AF20">IF(J14="",0,IF(LEFT(J14,1)="-",ABS(J14),(IF(J14&gt;9,J14+2,11))))</f>
        <v>0</v>
      </c>
      <c r="AG14" s="68">
        <f aca="true" t="shared" si="14" ref="AG14:AG20">IF(J14="",0,IF(LEFT(J14,1)="-",(IF(ABS(J14)&gt;9,(ABS(J14)+2),11)),J14))</f>
        <v>0</v>
      </c>
    </row>
    <row r="15" spans="1:33" ht="15" customHeight="1" thickBot="1">
      <c r="A15" s="32"/>
      <c r="B15" s="59" t="s">
        <v>24</v>
      </c>
      <c r="C15" s="82" t="str">
        <f>IF(C8&gt;"",C8,"")</f>
        <v>Mika Tuomola</v>
      </c>
      <c r="D15" s="50" t="str">
        <f>IF(G8&gt;"",G8,"")</f>
        <v>Jani Jormanainen</v>
      </c>
      <c r="E15" s="55"/>
      <c r="F15" s="15">
        <v>-7</v>
      </c>
      <c r="G15" s="56">
        <v>-11</v>
      </c>
      <c r="H15" s="16">
        <v>8</v>
      </c>
      <c r="I15" s="16">
        <v>-8</v>
      </c>
      <c r="J15" s="16"/>
      <c r="K15" s="30">
        <f>IF(ISBLANK(F15),"",COUNTIF(F15:J15,"&gt;=0"))</f>
        <v>1</v>
      </c>
      <c r="L15" s="31">
        <f>IF(ISBLANK(F15),"",(IF(LEFT(F15,1)="-",1,0)+IF(LEFT(G15,1)="-",1,0)+IF(LEFT(H15,1)="-",1,0)+IF(LEFT(I15,1)="-",1,0)+IF(LEFT(J15,1)="-",1,0)))</f>
        <v>3</v>
      </c>
      <c r="M15" s="39">
        <f t="shared" si="2"/>
      </c>
      <c r="N15" s="38">
        <f t="shared" si="2"/>
        <v>1</v>
      </c>
      <c r="O15" s="32"/>
      <c r="P15" s="90"/>
      <c r="Q15" s="90"/>
      <c r="R15" s="90"/>
      <c r="S15" s="73">
        <f t="shared" si="3"/>
        <v>37</v>
      </c>
      <c r="T15" s="73">
        <f t="shared" si="3"/>
        <v>43</v>
      </c>
      <c r="U15" s="74">
        <f>+S15-T15</f>
        <v>-6</v>
      </c>
      <c r="X15" s="67">
        <f>IF(F15="",0,IF(LEFT(F15,1)="-",ABS(F15),(IF(F15&gt;9,F15+2,11))))</f>
        <v>7</v>
      </c>
      <c r="Y15" s="68">
        <f>IF(F15="",0,IF(LEFT(F15,1)="-",(IF(ABS(F15)&gt;9,(ABS(F15)+2),11)),F15))</f>
        <v>11</v>
      </c>
      <c r="Z15" s="67">
        <f>IF(G15="",0,IF(LEFT(G15,1)="-",ABS(G15),(IF(G15&gt;9,G15+2,11))))</f>
        <v>11</v>
      </c>
      <c r="AA15" s="68">
        <f>IF(G15="",0,IF(LEFT(G15,1)="-",(IF(ABS(G15)&gt;9,(ABS(G15)+2),11)),G15))</f>
        <v>13</v>
      </c>
      <c r="AB15" s="67">
        <f>IF(H15="",0,IF(LEFT(H15,1)="-",ABS(H15),(IF(H15&gt;9,H15+2,11))))</f>
        <v>11</v>
      </c>
      <c r="AC15" s="68">
        <f>IF(H15="",0,IF(LEFT(H15,1)="-",(IF(ABS(H15)&gt;9,(ABS(H15)+2),11)),H15))</f>
        <v>8</v>
      </c>
      <c r="AD15" s="67">
        <f>IF(I15="",0,IF(LEFT(I15,1)="-",ABS(I15),(IF(I15&gt;9,I15+2,11))))</f>
        <v>8</v>
      </c>
      <c r="AE15" s="68">
        <f>IF(I15="",0,IF(LEFT(I15,1)="-",(IF(ABS(I15)&gt;9,(ABS(I15)+2),11)),I15))</f>
        <v>11</v>
      </c>
      <c r="AF15" s="67">
        <f>IF(J15="",0,IF(LEFT(J15,1)="-",ABS(J15),(IF(J15&gt;9,J15+2,11))))</f>
        <v>0</v>
      </c>
      <c r="AG15" s="68">
        <f>IF(J15="",0,IF(LEFT(J15,1)="-",(IF(ABS(J15)&gt;9,(ABS(J15)+2),11)),J15))</f>
        <v>0</v>
      </c>
    </row>
    <row r="16" spans="1:33" ht="15" customHeight="1" thickBot="1">
      <c r="A16" s="32"/>
      <c r="B16" s="58" t="s">
        <v>8</v>
      </c>
      <c r="C16" s="50" t="str">
        <f>IF(C7&gt;"",C7,"")</f>
        <v>Pasi Valasti</v>
      </c>
      <c r="D16" s="50" t="str">
        <f>IF(G7&gt;"",G7,"")</f>
        <v>Pauli Hietikko</v>
      </c>
      <c r="E16" s="52"/>
      <c r="F16" s="20">
        <v>3</v>
      </c>
      <c r="G16" s="15">
        <v>-1</v>
      </c>
      <c r="H16" s="15">
        <v>-10</v>
      </c>
      <c r="I16" s="15">
        <v>9</v>
      </c>
      <c r="J16" s="24">
        <v>-12</v>
      </c>
      <c r="K16" s="30">
        <f>IF(ISBLANK(F16),"",COUNTIF(F16:J16,"&gt;=0"))</f>
        <v>2</v>
      </c>
      <c r="L16" s="31">
        <f>IF(ISBLANK(F16),"",(IF(LEFT(F16,1)="-",1,0)+IF(LEFT(G16,1)="-",1,0)+IF(LEFT(H16,1)="-",1,0)+IF(LEFT(I16,1)="-",1,0)+IF(LEFT(J16,1)="-",1,0)))</f>
        <v>3</v>
      </c>
      <c r="M16" s="39">
        <f t="shared" si="2"/>
      </c>
      <c r="N16" s="38">
        <f t="shared" si="2"/>
        <v>1</v>
      </c>
      <c r="O16" s="32"/>
      <c r="P16" s="90"/>
      <c r="Q16" s="90"/>
      <c r="R16" s="90"/>
      <c r="S16" s="73">
        <f t="shared" si="3"/>
        <v>45</v>
      </c>
      <c r="T16" s="73">
        <f t="shared" si="3"/>
        <v>49</v>
      </c>
      <c r="U16" s="74">
        <f>+S16-T16</f>
        <v>-4</v>
      </c>
      <c r="X16" s="67">
        <f>IF(F16="",0,IF(LEFT(F16,1)="-",ABS(F16),(IF(F16&gt;9,F16+2,11))))</f>
        <v>11</v>
      </c>
      <c r="Y16" s="68">
        <f>IF(F16="",0,IF(LEFT(F16,1)="-",(IF(ABS(F16)&gt;9,(ABS(F16)+2),11)),F16))</f>
        <v>3</v>
      </c>
      <c r="Z16" s="67">
        <f>IF(G16="",0,IF(LEFT(G16,1)="-",ABS(G16),(IF(G16&gt;9,G16+2,11))))</f>
        <v>1</v>
      </c>
      <c r="AA16" s="68">
        <f>IF(G16="",0,IF(LEFT(G16,1)="-",(IF(ABS(G16)&gt;9,(ABS(G16)+2),11)),G16))</f>
        <v>11</v>
      </c>
      <c r="AB16" s="67">
        <f>IF(H16="",0,IF(LEFT(H16,1)="-",ABS(H16),(IF(H16&gt;9,H16+2,11))))</f>
        <v>10</v>
      </c>
      <c r="AC16" s="68">
        <f>IF(H16="",0,IF(LEFT(H16,1)="-",(IF(ABS(H16)&gt;9,(ABS(H16)+2),11)),H16))</f>
        <v>12</v>
      </c>
      <c r="AD16" s="67">
        <f>IF(I16="",0,IF(LEFT(I16,1)="-",ABS(I16),(IF(I16&gt;9,I16+2,11))))</f>
        <v>11</v>
      </c>
      <c r="AE16" s="68">
        <f>IF(I16="",0,IF(LEFT(I16,1)="-",(IF(ABS(I16)&gt;9,(ABS(I16)+2),11)),I16))</f>
        <v>9</v>
      </c>
      <c r="AF16" s="67">
        <f>IF(J16="",0,IF(LEFT(J16,1)="-",ABS(J16),(IF(J16&gt;9,J16+2,11))))</f>
        <v>12</v>
      </c>
      <c r="AG16" s="68">
        <f>IF(J16="",0,IF(LEFT(J16,1)="-",(IF(ABS(J16)&gt;9,(ABS(J16)+2),11)),J16))</f>
        <v>14</v>
      </c>
    </row>
    <row r="17" spans="1:33" ht="15" customHeight="1" thickBot="1">
      <c r="A17" s="32"/>
      <c r="B17" s="59" t="s">
        <v>46</v>
      </c>
      <c r="C17" s="50" t="str">
        <f>IF(C6&gt;"",C6,"")</f>
        <v>Otto Tennilä</v>
      </c>
      <c r="D17" s="50" t="str">
        <f>IF(G8&gt;"",G8,"")</f>
        <v>Jani Jormanainen</v>
      </c>
      <c r="E17" s="55"/>
      <c r="F17" s="16">
        <v>11</v>
      </c>
      <c r="G17" s="56">
        <v>-11</v>
      </c>
      <c r="H17" s="16">
        <v>6</v>
      </c>
      <c r="I17" s="16">
        <v>-8</v>
      </c>
      <c r="J17" s="16">
        <v>8</v>
      </c>
      <c r="K17" s="30">
        <f>IF(ISBLANK(F17),"",COUNTIF(F17:J17,"&gt;=0"))</f>
        <v>3</v>
      </c>
      <c r="L17" s="31">
        <f>IF(ISBLANK(F17),"",(IF(LEFT(F17,1)="-",1,0)+IF(LEFT(G17,1)="-",1,0)+IF(LEFT(H17,1)="-",1,0)+IF(LEFT(I17,1)="-",1,0)+IF(LEFT(J17,1)="-",1,0)))</f>
        <v>2</v>
      </c>
      <c r="M17" s="39">
        <f t="shared" si="2"/>
        <v>1</v>
      </c>
      <c r="N17" s="38">
        <f t="shared" si="2"/>
      </c>
      <c r="O17" s="32"/>
      <c r="P17" s="90"/>
      <c r="Q17" s="90"/>
      <c r="R17" s="90"/>
      <c r="S17" s="73">
        <f t="shared" si="3"/>
        <v>54</v>
      </c>
      <c r="T17" s="73">
        <f t="shared" si="3"/>
        <v>49</v>
      </c>
      <c r="U17" s="74">
        <f t="shared" si="4"/>
        <v>5</v>
      </c>
      <c r="X17" s="67">
        <f>IF(F17="",0,IF(LEFT(F17,1)="-",ABS(F17),(IF(F17&gt;9,F17+2,11))))</f>
        <v>13</v>
      </c>
      <c r="Y17" s="68">
        <f>IF(F17="",0,IF(LEFT(F17,1)="-",(IF(ABS(F17)&gt;9,(ABS(F17)+2),11)),F17))</f>
        <v>11</v>
      </c>
      <c r="Z17" s="67">
        <f>IF(G17="",0,IF(LEFT(G17,1)="-",ABS(G17),(IF(G17&gt;9,G17+2,11))))</f>
        <v>11</v>
      </c>
      <c r="AA17" s="68">
        <f>IF(G17="",0,IF(LEFT(G17,1)="-",(IF(ABS(G17)&gt;9,(ABS(G17)+2),11)),G17))</f>
        <v>13</v>
      </c>
      <c r="AB17" s="67">
        <f>IF(H17="",0,IF(LEFT(H17,1)="-",ABS(H17),(IF(H17&gt;9,H17+2,11))))</f>
        <v>11</v>
      </c>
      <c r="AC17" s="68">
        <f>IF(H17="",0,IF(LEFT(H17,1)="-",(IF(ABS(H17)&gt;9,(ABS(H17)+2),11)),H17))</f>
        <v>6</v>
      </c>
      <c r="AD17" s="67">
        <f>IF(I17="",0,IF(LEFT(I17,1)="-",ABS(I17),(IF(I17&gt;9,I17+2,11))))</f>
        <v>8</v>
      </c>
      <c r="AE17" s="68">
        <f>IF(I17="",0,IF(LEFT(I17,1)="-",(IF(ABS(I17)&gt;9,(ABS(I17)+2),11)),I17))</f>
        <v>11</v>
      </c>
      <c r="AF17" s="67">
        <f>IF(J17="",0,IF(LEFT(J17,1)="-",ABS(J17),(IF(J17&gt;9,J17+2,11))))</f>
        <v>11</v>
      </c>
      <c r="AG17" s="68">
        <f>IF(J17="",0,IF(LEFT(J17,1)="-",(IF(ABS(J17)&gt;9,(ABS(J17)+2),11)),J17))</f>
        <v>8</v>
      </c>
    </row>
    <row r="18" spans="1:33" ht="15" customHeight="1" thickBot="1">
      <c r="A18" s="32"/>
      <c r="B18" s="59" t="s">
        <v>25</v>
      </c>
      <c r="C18" s="65" t="str">
        <f>IF(C10&gt;"",C10&amp;" / "&amp;C11,"")</f>
        <v>Pasi Valasti / Otto Tennilä</v>
      </c>
      <c r="D18" s="65" t="str">
        <f>IF(G10&gt;"",G10&amp;" / "&amp;G11,"")</f>
        <v>Toni Soine / Pauli Hietikko</v>
      </c>
      <c r="E18" s="51"/>
      <c r="F18" s="17">
        <v>-5</v>
      </c>
      <c r="G18" s="18">
        <v>-8</v>
      </c>
      <c r="H18" s="19">
        <v>-5</v>
      </c>
      <c r="I18" s="19"/>
      <c r="J18" s="19"/>
      <c r="K18" s="30">
        <f t="shared" si="0"/>
        <v>0</v>
      </c>
      <c r="L18" s="31">
        <f>IF(ISBLANK(F18),"",(IF(LEFT(F18,1)="-",1,0)+IF(LEFT(G18,1)="-",1,0)+IF(LEFT(H18,1)="-",1,0)+IF(LEFT(I18,1)="-",1,0)+IF(LEFT(J18,1)="-",1,0)))</f>
        <v>3</v>
      </c>
      <c r="M18" s="39">
        <f t="shared" si="2"/>
      </c>
      <c r="N18" s="38">
        <f t="shared" si="2"/>
        <v>1</v>
      </c>
      <c r="O18" s="32"/>
      <c r="P18" s="90"/>
      <c r="Q18" s="90"/>
      <c r="R18" s="90"/>
      <c r="S18" s="73">
        <f aca="true" t="shared" si="15" ref="S18:T20">+X18+Z18+AB18+AD18+AF18</f>
        <v>18</v>
      </c>
      <c r="T18" s="73">
        <f t="shared" si="15"/>
        <v>33</v>
      </c>
      <c r="U18" s="74">
        <f t="shared" si="4"/>
        <v>-15</v>
      </c>
      <c r="X18" s="67">
        <f t="shared" si="5"/>
        <v>5</v>
      </c>
      <c r="Y18" s="68">
        <f t="shared" si="6"/>
        <v>11</v>
      </c>
      <c r="Z18" s="67">
        <f t="shared" si="7"/>
        <v>8</v>
      </c>
      <c r="AA18" s="68">
        <f t="shared" si="8"/>
        <v>11</v>
      </c>
      <c r="AB18" s="67">
        <f t="shared" si="9"/>
        <v>5</v>
      </c>
      <c r="AC18" s="68">
        <f t="shared" si="10"/>
        <v>11</v>
      </c>
      <c r="AD18" s="67">
        <f t="shared" si="11"/>
        <v>0</v>
      </c>
      <c r="AE18" s="68">
        <f t="shared" si="12"/>
        <v>0</v>
      </c>
      <c r="AF18" s="67">
        <f t="shared" si="13"/>
        <v>0</v>
      </c>
      <c r="AG18" s="68">
        <f t="shared" si="14"/>
        <v>0</v>
      </c>
    </row>
    <row r="19" spans="1:33" ht="15" customHeight="1" thickBot="1">
      <c r="A19" s="32"/>
      <c r="B19" s="58" t="s">
        <v>47</v>
      </c>
      <c r="C19" s="50" t="str">
        <f>IF(C7&gt;"",C7,"")</f>
        <v>Pasi Valasti</v>
      </c>
      <c r="D19" s="50" t="str">
        <f>IF(G6&gt;"",G6,"")</f>
        <v>Toni Soine</v>
      </c>
      <c r="E19" s="52"/>
      <c r="F19" s="20">
        <v>9</v>
      </c>
      <c r="G19" s="15">
        <v>-8</v>
      </c>
      <c r="H19" s="15">
        <v>-8</v>
      </c>
      <c r="I19" s="24">
        <v>-11</v>
      </c>
      <c r="J19" s="24"/>
      <c r="K19" s="30">
        <f t="shared" si="0"/>
        <v>1</v>
      </c>
      <c r="L19" s="31">
        <f t="shared" si="1"/>
        <v>3</v>
      </c>
      <c r="M19" s="39">
        <f t="shared" si="2"/>
      </c>
      <c r="N19" s="38">
        <f t="shared" si="2"/>
        <v>1</v>
      </c>
      <c r="O19" s="32"/>
      <c r="P19" s="90"/>
      <c r="Q19" s="90"/>
      <c r="R19" s="90"/>
      <c r="S19" s="73">
        <f t="shared" si="15"/>
        <v>38</v>
      </c>
      <c r="T19" s="73">
        <f t="shared" si="15"/>
        <v>44</v>
      </c>
      <c r="U19" s="74">
        <f t="shared" si="4"/>
        <v>-6</v>
      </c>
      <c r="X19" s="67">
        <f t="shared" si="5"/>
        <v>11</v>
      </c>
      <c r="Y19" s="68">
        <f t="shared" si="6"/>
        <v>9</v>
      </c>
      <c r="Z19" s="67">
        <f t="shared" si="7"/>
        <v>8</v>
      </c>
      <c r="AA19" s="68">
        <f t="shared" si="8"/>
        <v>11</v>
      </c>
      <c r="AB19" s="67">
        <f t="shared" si="9"/>
        <v>8</v>
      </c>
      <c r="AC19" s="68">
        <f t="shared" si="10"/>
        <v>11</v>
      </c>
      <c r="AD19" s="67">
        <f t="shared" si="11"/>
        <v>11</v>
      </c>
      <c r="AE19" s="68">
        <f t="shared" si="12"/>
        <v>13</v>
      </c>
      <c r="AF19" s="67">
        <f t="shared" si="13"/>
        <v>0</v>
      </c>
      <c r="AG19" s="68">
        <f t="shared" si="14"/>
        <v>0</v>
      </c>
    </row>
    <row r="20" spans="1:33" ht="15" customHeight="1" thickBot="1">
      <c r="A20" s="32"/>
      <c r="B20" s="58" t="s">
        <v>48</v>
      </c>
      <c r="C20" s="50" t="str">
        <f>IF(C8&gt;"",C8,"")</f>
        <v>Mika Tuomola</v>
      </c>
      <c r="D20" s="50" t="str">
        <f>IF(G7&gt;"",G7,"")</f>
        <v>Pauli Hietikko</v>
      </c>
      <c r="E20" s="52"/>
      <c r="F20" s="24"/>
      <c r="G20" s="15"/>
      <c r="H20" s="24"/>
      <c r="I20" s="15"/>
      <c r="J20" s="15"/>
      <c r="K20" s="30">
        <f t="shared" si="0"/>
      </c>
      <c r="L20" s="93">
        <f t="shared" si="1"/>
      </c>
      <c r="M20" s="94">
        <f t="shared" si="2"/>
      </c>
      <c r="N20" s="92">
        <f t="shared" si="2"/>
      </c>
      <c r="O20" s="32"/>
      <c r="P20" s="90"/>
      <c r="Q20" s="90"/>
      <c r="R20" s="90"/>
      <c r="S20" s="73">
        <f t="shared" si="15"/>
        <v>0</v>
      </c>
      <c r="T20" s="73">
        <f t="shared" si="15"/>
        <v>0</v>
      </c>
      <c r="U20" s="74">
        <f t="shared" si="4"/>
        <v>0</v>
      </c>
      <c r="X20" s="67">
        <f t="shared" si="5"/>
        <v>0</v>
      </c>
      <c r="Y20" s="68">
        <f t="shared" si="6"/>
        <v>0</v>
      </c>
      <c r="Z20" s="67">
        <f t="shared" si="7"/>
        <v>0</v>
      </c>
      <c r="AA20" s="68">
        <f t="shared" si="8"/>
        <v>0</v>
      </c>
      <c r="AB20" s="67">
        <f t="shared" si="9"/>
        <v>0</v>
      </c>
      <c r="AC20" s="68">
        <f t="shared" si="10"/>
        <v>0</v>
      </c>
      <c r="AD20" s="67">
        <f t="shared" si="11"/>
        <v>0</v>
      </c>
      <c r="AE20" s="68">
        <f t="shared" si="12"/>
        <v>0</v>
      </c>
      <c r="AF20" s="67">
        <f t="shared" si="13"/>
        <v>0</v>
      </c>
      <c r="AG20" s="68">
        <f t="shared" si="14"/>
        <v>0</v>
      </c>
    </row>
    <row r="21" spans="1:21" ht="15.75" customHeight="1" thickBot="1">
      <c r="A21" s="9"/>
      <c r="B21" s="1"/>
      <c r="C21" s="1"/>
      <c r="D21" s="1"/>
      <c r="E21" s="1"/>
      <c r="F21" s="1"/>
      <c r="G21" s="1"/>
      <c r="H21" s="1"/>
      <c r="I21" s="47" t="s">
        <v>28</v>
      </c>
      <c r="J21" s="40"/>
      <c r="K21" s="60">
        <f>IF(ISBLANK(C6),"",SUM(K14:K20))</f>
        <v>10</v>
      </c>
      <c r="L21" s="61">
        <f>IF(ISBLANK(G6),"",SUM(L14:L20))</f>
        <v>14</v>
      </c>
      <c r="M21" s="83">
        <f>IF(ISBLANK(F14),"",SUM(M14:M20))</f>
        <v>2</v>
      </c>
      <c r="N21" s="84">
        <f>IF(ISBLANK(F14),"",SUM(N14:N20))</f>
        <v>4</v>
      </c>
      <c r="O21" s="32"/>
      <c r="S21" s="75">
        <f>SUM(S14:S20)</f>
        <v>226</v>
      </c>
      <c r="T21" s="73">
        <f>SUM(T14:T20)</f>
        <v>241</v>
      </c>
      <c r="U21" s="74">
        <f>SUM(U14:U20)</f>
        <v>-15</v>
      </c>
    </row>
    <row r="22" spans="1:15" ht="12" customHeight="1">
      <c r="A22" s="9"/>
      <c r="B22" s="66" t="s">
        <v>26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0"/>
    </row>
    <row r="23" spans="1:15" ht="15">
      <c r="A23" s="9"/>
      <c r="B23" s="21" t="s">
        <v>4</v>
      </c>
      <c r="C23" s="21"/>
      <c r="D23" s="21" t="s">
        <v>5</v>
      </c>
      <c r="E23" s="22"/>
      <c r="F23" s="21"/>
      <c r="G23" s="21" t="s">
        <v>6</v>
      </c>
      <c r="H23" s="22"/>
      <c r="I23" s="21"/>
      <c r="J23" s="23" t="s">
        <v>27</v>
      </c>
      <c r="K23" s="2"/>
      <c r="L23" s="1"/>
      <c r="M23" s="1"/>
      <c r="N23" s="1"/>
      <c r="O23" s="10"/>
    </row>
    <row r="24" spans="1:15" ht="15" thickBot="1">
      <c r="A24" s="87"/>
      <c r="B24" s="88"/>
      <c r="C24" s="88"/>
      <c r="D24" s="88"/>
      <c r="E24" s="88"/>
      <c r="F24" s="88"/>
      <c r="G24" s="88"/>
      <c r="H24" s="88"/>
      <c r="I24" s="88"/>
      <c r="J24" s="97" t="str">
        <f>IF(M21=4,C5,IF(N21=4,G5,""))</f>
        <v>PT-Espoo</v>
      </c>
      <c r="K24" s="98"/>
      <c r="L24" s="98"/>
      <c r="M24" s="98"/>
      <c r="N24" s="99"/>
      <c r="O24" s="32"/>
    </row>
    <row r="25" spans="1:15" ht="9.75" customHeight="1">
      <c r="A25" s="37"/>
      <c r="B25" s="13"/>
      <c r="C25" s="13"/>
      <c r="D25" s="13"/>
      <c r="E25" s="13"/>
      <c r="F25" s="13"/>
      <c r="G25" s="13"/>
      <c r="H25" s="13"/>
      <c r="I25" s="13"/>
      <c r="J25" s="14"/>
      <c r="K25" s="14"/>
      <c r="L25" s="14"/>
      <c r="M25" s="14"/>
      <c r="N25" s="14"/>
      <c r="O25" s="33"/>
    </row>
    <row r="26" ht="15">
      <c r="B26" s="62" t="s">
        <v>53</v>
      </c>
    </row>
    <row r="27" ht="15">
      <c r="B27" s="62"/>
    </row>
    <row r="31" spans="3:18" ht="15"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Q31" s="48"/>
      <c r="R31" s="48"/>
    </row>
    <row r="32" spans="3:18" ht="15"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Q32" s="48"/>
      <c r="R32" s="48"/>
    </row>
    <row r="33" spans="3:18" ht="15"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Q33" s="48"/>
      <c r="R33" s="48"/>
    </row>
    <row r="34" spans="3:18" ht="15"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Q34" s="48"/>
      <c r="R34" s="48"/>
    </row>
    <row r="35" spans="17:18" ht="15">
      <c r="Q35" s="48"/>
      <c r="R35" s="48"/>
    </row>
    <row r="36" spans="17:18" ht="15">
      <c r="Q36" s="48"/>
      <c r="R36" s="48"/>
    </row>
    <row r="37" spans="17:18" ht="15">
      <c r="Q37" s="48"/>
      <c r="R37" s="48"/>
    </row>
    <row r="38" spans="17:18" ht="15">
      <c r="Q38" s="48"/>
      <c r="R38" s="48"/>
    </row>
    <row r="39" spans="17:18" ht="15">
      <c r="Q39" s="48"/>
      <c r="R39" s="48"/>
    </row>
    <row r="40" spans="17:18" ht="15">
      <c r="Q40" s="48"/>
      <c r="R40" s="48"/>
    </row>
    <row r="41" spans="17:18" ht="15">
      <c r="Q41" s="48"/>
      <c r="R41" s="48"/>
    </row>
    <row r="42" spans="17:18" ht="15">
      <c r="Q42" s="48"/>
      <c r="R42" s="48"/>
    </row>
    <row r="43" spans="17:18" ht="15">
      <c r="Q43" s="48"/>
      <c r="R43" s="48"/>
    </row>
    <row r="44" spans="17:18" ht="15">
      <c r="Q44" s="48"/>
      <c r="R44" s="48"/>
    </row>
    <row r="45" spans="17:18" ht="15">
      <c r="Q45" s="48"/>
      <c r="R45" s="48"/>
    </row>
    <row r="46" spans="17:18" ht="15">
      <c r="Q46" s="48"/>
      <c r="R46" s="48"/>
    </row>
    <row r="47" spans="17:18" ht="15">
      <c r="Q47" s="48"/>
      <c r="R47" s="48"/>
    </row>
    <row r="48" spans="17:18" ht="15">
      <c r="Q48" s="48"/>
      <c r="R48" s="48"/>
    </row>
    <row r="49" spans="17:18" ht="15">
      <c r="Q49" s="48"/>
      <c r="R49" s="48"/>
    </row>
    <row r="50" spans="17:18" ht="15">
      <c r="Q50" s="48"/>
      <c r="R50" s="48"/>
    </row>
    <row r="51" spans="17:18" ht="15">
      <c r="Q51" s="48"/>
      <c r="R51" s="48"/>
    </row>
    <row r="52" spans="17:18" ht="15">
      <c r="Q52" s="48"/>
      <c r="R52" s="48"/>
    </row>
    <row r="53" spans="17:18" ht="15">
      <c r="Q53" s="48"/>
      <c r="R53" s="48"/>
    </row>
    <row r="54" spans="17:18" ht="15">
      <c r="Q54" s="48"/>
      <c r="R54" s="48"/>
    </row>
    <row r="55" spans="17:18" ht="15">
      <c r="Q55" s="48"/>
      <c r="R55" s="48"/>
    </row>
    <row r="56" spans="17:18" ht="15">
      <c r="Q56" s="48"/>
      <c r="R56" s="48"/>
    </row>
    <row r="57" spans="17:18" ht="15">
      <c r="Q57" s="48"/>
      <c r="R57" s="48"/>
    </row>
    <row r="58" spans="17:18" ht="15">
      <c r="Q58" s="48"/>
      <c r="R58" s="48"/>
    </row>
    <row r="59" spans="17:18" ht="15">
      <c r="Q59" s="48"/>
      <c r="R59" s="48"/>
    </row>
    <row r="60" spans="17:18" ht="15">
      <c r="Q60" s="48"/>
      <c r="R60" s="48"/>
    </row>
    <row r="61" spans="17:18" ht="15">
      <c r="Q61" s="48"/>
      <c r="R61" s="48"/>
    </row>
    <row r="62" spans="17:18" ht="15">
      <c r="Q62" s="48"/>
      <c r="R62" s="48"/>
    </row>
    <row r="63" spans="17:18" ht="15">
      <c r="Q63" s="48"/>
      <c r="R63" s="48"/>
    </row>
    <row r="64" spans="17:18" ht="15">
      <c r="Q64" s="48"/>
      <c r="R64" s="48"/>
    </row>
    <row r="65" spans="17:18" ht="15">
      <c r="Q65" s="48"/>
      <c r="R65" s="48"/>
    </row>
    <row r="66" spans="17:18" ht="15">
      <c r="Q66" s="48"/>
      <c r="R66" s="48"/>
    </row>
    <row r="67" spans="17:18" ht="15">
      <c r="Q67" s="48"/>
      <c r="R67" s="48"/>
    </row>
    <row r="68" spans="17:18" ht="15">
      <c r="Q68" s="48"/>
      <c r="R68" s="48"/>
    </row>
    <row r="69" spans="17:18" ht="15">
      <c r="Q69" s="48"/>
      <c r="R69" s="48"/>
    </row>
    <row r="70" spans="17:18" ht="15">
      <c r="Q70" s="48"/>
      <c r="R70" s="48"/>
    </row>
    <row r="71" spans="17:18" ht="15">
      <c r="Q71" s="48"/>
      <c r="R71" s="48"/>
    </row>
    <row r="72" spans="17:18" ht="15">
      <c r="Q72" s="48"/>
      <c r="R72" s="48"/>
    </row>
    <row r="73" spans="17:18" ht="15">
      <c r="Q73" s="48"/>
      <c r="R73" s="48"/>
    </row>
    <row r="74" spans="17:18" ht="15">
      <c r="Q74" s="48" t="s">
        <v>15</v>
      </c>
      <c r="R74" s="48"/>
    </row>
    <row r="75" spans="17:18" ht="15">
      <c r="Q75" s="48" t="s">
        <v>15</v>
      </c>
      <c r="R75" s="48"/>
    </row>
    <row r="76" spans="17:18" ht="15">
      <c r="Q76" s="49"/>
      <c r="R76" s="48"/>
    </row>
    <row r="77" spans="17:18" ht="15">
      <c r="Q77" s="48"/>
      <c r="R77" s="48"/>
    </row>
    <row r="78" spans="17:18" ht="15">
      <c r="Q78" s="48"/>
      <c r="R78" s="48"/>
    </row>
    <row r="79" spans="17:18" ht="15">
      <c r="Q79" s="48"/>
      <c r="R79" s="48"/>
    </row>
    <row r="80" spans="17:18" ht="15">
      <c r="Q80" s="48"/>
      <c r="R80" s="48"/>
    </row>
    <row r="81" spans="17:18" ht="15">
      <c r="Q81" s="48"/>
      <c r="R81" s="48"/>
    </row>
    <row r="82" spans="17:18" ht="15">
      <c r="Q82" s="48"/>
      <c r="R82" s="48"/>
    </row>
    <row r="83" spans="17:18" ht="15">
      <c r="Q83" s="48"/>
      <c r="R83" s="48"/>
    </row>
    <row r="84" spans="17:18" ht="15">
      <c r="Q84" s="48"/>
      <c r="R84" s="48"/>
    </row>
    <row r="85" spans="17:18" ht="15">
      <c r="Q85" s="48"/>
      <c r="R85" s="48"/>
    </row>
    <row r="86" spans="17:18" ht="15">
      <c r="Q86" s="48"/>
      <c r="R86" s="48"/>
    </row>
    <row r="87" spans="17:18" ht="15">
      <c r="Q87" s="48"/>
      <c r="R87" s="48"/>
    </row>
    <row r="88" spans="17:18" ht="15">
      <c r="Q88" s="48"/>
      <c r="R88" s="48"/>
    </row>
    <row r="89" spans="17:18" ht="15">
      <c r="Q89" s="48"/>
      <c r="R89" s="48"/>
    </row>
    <row r="90" spans="17:18" ht="15">
      <c r="Q90" s="48"/>
      <c r="R90" s="48"/>
    </row>
    <row r="91" spans="17:18" ht="15">
      <c r="Q91" s="48"/>
      <c r="R91" s="48"/>
    </row>
    <row r="92" spans="17:18" ht="15">
      <c r="Q92" s="48"/>
      <c r="R92" s="48"/>
    </row>
    <row r="93" spans="17:18" ht="15">
      <c r="Q93" s="48"/>
      <c r="R93" s="48"/>
    </row>
    <row r="94" spans="17:18" ht="15">
      <c r="Q94" s="48"/>
      <c r="R94" s="48"/>
    </row>
    <row r="95" spans="17:18" ht="15">
      <c r="Q95" s="48"/>
      <c r="R95" s="48"/>
    </row>
    <row r="96" spans="17:18" ht="15">
      <c r="Q96" s="48"/>
      <c r="R96" s="48"/>
    </row>
    <row r="97" spans="17:18" ht="15">
      <c r="Q97" s="48"/>
      <c r="R97" s="48"/>
    </row>
    <row r="98" spans="17:18" ht="15">
      <c r="Q98" s="48"/>
      <c r="R98" s="48"/>
    </row>
    <row r="99" spans="17:18" ht="15">
      <c r="Q99" s="48"/>
      <c r="R99" s="48"/>
    </row>
    <row r="100" spans="17:18" ht="15">
      <c r="Q100" s="48"/>
      <c r="R100" s="48"/>
    </row>
    <row r="101" spans="17:18" ht="15">
      <c r="Q101" s="48"/>
      <c r="R101" s="48"/>
    </row>
    <row r="102" spans="17:18" ht="15">
      <c r="Q102" s="48"/>
      <c r="R102" s="48"/>
    </row>
    <row r="103" spans="17:18" ht="15">
      <c r="Q103" s="48"/>
      <c r="R103" s="48"/>
    </row>
    <row r="104" spans="17:18" ht="15">
      <c r="Q104" s="48"/>
      <c r="R104" s="48"/>
    </row>
    <row r="105" spans="17:18" ht="15">
      <c r="Q105" s="48"/>
      <c r="R105" s="48"/>
    </row>
    <row r="106" spans="17:18" ht="15">
      <c r="Q106" s="48"/>
      <c r="R106" s="48"/>
    </row>
    <row r="107" spans="17:18" ht="15">
      <c r="Q107" s="48"/>
      <c r="R107" s="48"/>
    </row>
    <row r="108" spans="17:18" ht="15">
      <c r="Q108" s="48"/>
      <c r="R108" s="48"/>
    </row>
    <row r="109" spans="17:18" ht="15">
      <c r="Q109" s="48"/>
      <c r="R109" s="48"/>
    </row>
    <row r="110" spans="17:18" ht="15">
      <c r="Q110" s="48"/>
      <c r="R110" s="48"/>
    </row>
    <row r="111" spans="17:18" ht="15">
      <c r="Q111" s="48"/>
      <c r="R111" s="48"/>
    </row>
    <row r="112" spans="17:18" ht="15">
      <c r="Q112" s="48"/>
      <c r="R112" s="48"/>
    </row>
    <row r="113" spans="17:18" ht="15">
      <c r="Q113" s="48"/>
      <c r="R113" s="48"/>
    </row>
    <row r="114" spans="17:18" ht="15">
      <c r="Q114" s="48"/>
      <c r="R114" s="48"/>
    </row>
    <row r="115" spans="17:18" ht="15">
      <c r="Q115" s="48"/>
      <c r="R115" s="48"/>
    </row>
    <row r="116" spans="17:18" ht="15">
      <c r="Q116" s="48"/>
      <c r="R116" s="48"/>
    </row>
  </sheetData>
  <sheetProtection/>
  <mergeCells count="16">
    <mergeCell ref="J2:N2"/>
    <mergeCell ref="J3:N3"/>
    <mergeCell ref="C10:D10"/>
    <mergeCell ref="K13:L13"/>
    <mergeCell ref="G6:N6"/>
    <mergeCell ref="G11:N11"/>
    <mergeCell ref="J24:N24"/>
    <mergeCell ref="C11:D11"/>
    <mergeCell ref="G5:N5"/>
    <mergeCell ref="G7:N7"/>
    <mergeCell ref="G10:N10"/>
    <mergeCell ref="C8:D8"/>
    <mergeCell ref="G8:N8"/>
    <mergeCell ref="C5:D5"/>
    <mergeCell ref="C6:D6"/>
    <mergeCell ref="C7:D7"/>
  </mergeCells>
  <printOptions/>
  <pageMargins left="0.51" right="0.18" top="0.45" bottom="0.38" header="0.34" footer="0.24"/>
  <pageSetup fitToHeight="1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Asko Kilpi</dc:creator>
  <cp:keywords/>
  <dc:description/>
  <cp:lastModifiedBy>Aarne Kylakallio</cp:lastModifiedBy>
  <cp:lastPrinted>2014-03-21T14:54:14Z</cp:lastPrinted>
  <dcterms:created xsi:type="dcterms:W3CDTF">1999-06-03T09:45:09Z</dcterms:created>
  <dcterms:modified xsi:type="dcterms:W3CDTF">2014-03-22T16:10:41Z</dcterms:modified>
  <cp:category/>
  <cp:version/>
  <cp:contentType/>
  <cp:contentStatus/>
</cp:coreProperties>
</file>