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495" windowHeight="9060" tabRatio="753" firstSheet="25" activeTab="33"/>
  </bookViews>
  <sheets>
    <sheet name="Osallistujat" sheetId="1" r:id="rId1"/>
    <sheet name="Aikataulu" sheetId="2" r:id="rId2"/>
    <sheet name="Tulokset La" sheetId="3" r:id="rId3"/>
    <sheet name="Tulokset Su" sheetId="4" r:id="rId4"/>
    <sheet name="MK_sivu1" sheetId="5" r:id="rId5"/>
    <sheet name="MK_sivu2" sheetId="6" r:id="rId6"/>
    <sheet name="MK_sivu3" sheetId="7" r:id="rId7"/>
    <sheet name="MK_sivu4" sheetId="8" r:id="rId8"/>
    <sheet name="MK_lopputulokset(58)" sheetId="9" r:id="rId9"/>
    <sheet name="MN (15)" sheetId="10" r:id="rId10"/>
    <sheet name="MK-B(la)(49)" sheetId="11" r:id="rId11"/>
    <sheet name="MK-C(la)(32)" sheetId="12" r:id="rId12"/>
    <sheet name="MD-poolit(4)" sheetId="13" r:id="rId13"/>
    <sheet name="MD" sheetId="14" r:id="rId14"/>
    <sheet name="MK-50 (23)" sheetId="15" r:id="rId15"/>
    <sheet name="IK-35 (20)" sheetId="16" r:id="rId16"/>
    <sheet name="MJ17-poolit(7)" sheetId="17" r:id="rId17"/>
    <sheet name="MJ17(14)" sheetId="18" r:id="rId18"/>
    <sheet name="MJ15-poolit(6)" sheetId="19" r:id="rId19"/>
    <sheet name="MJ15(12)" sheetId="20" r:id="rId20"/>
    <sheet name="TAS(25)" sheetId="21" r:id="rId21"/>
    <sheet name="MK-A(43)" sheetId="22" r:id="rId22"/>
    <sheet name="MK-B(Su) (31)" sheetId="23" r:id="rId23"/>
    <sheet name="MK-C(Su)(22)" sheetId="24" r:id="rId24"/>
    <sheet name="MJ14-poolit(7)" sheetId="25" r:id="rId25"/>
    <sheet name="MJ14(14)" sheetId="26" r:id="rId26"/>
    <sheet name="MJ12-poolit(4)" sheetId="27" r:id="rId27"/>
    <sheet name="MJ12(6)" sheetId="28" r:id="rId28"/>
    <sheet name="NK(6)" sheetId="29" r:id="rId29"/>
    <sheet name="N17-poolit(3)" sheetId="30" r:id="rId30"/>
    <sheet name="N17(6)" sheetId="31" r:id="rId31"/>
    <sheet name="N14-poolit(2)" sheetId="32" r:id="rId32"/>
    <sheet name="N14(4)" sheetId="33" r:id="rId33"/>
    <sheet name="N12-poolit(1)" sheetId="34" r:id="rId34"/>
    <sheet name="Tyhjä" sheetId="35" r:id="rId35"/>
    <sheet name="Perus32" sheetId="36" r:id="rId36"/>
  </sheets>
  <definedNames>
    <definedName name="_xlnm.Print_Area" localSheetId="12">'MD-poolit(4)'!$A$1:$T$72</definedName>
    <definedName name="_xlnm.Print_Area" localSheetId="26">'MJ12-poolit(4)'!$A$1:$T$73</definedName>
    <definedName name="_xlnm.Print_Area" localSheetId="24">'MJ14-poolit(7)'!$A$1:$T$127</definedName>
    <definedName name="_xlnm.Print_Area" localSheetId="18">'MJ15-poolit(6)'!$A$1:$T$109</definedName>
    <definedName name="_xlnm.Print_Area" localSheetId="16">'MJ17-poolit(7)'!$A$1:$T$127</definedName>
    <definedName name="_xlnm.Print_Area" localSheetId="21">'MK-A(43)'!$A$1:$H$73</definedName>
    <definedName name="_xlnm.Print_Area" localSheetId="11">'MK-C(la)(32)'!$A$1:$H$38</definedName>
    <definedName name="_xlnm.Print_Area" localSheetId="33">'N12-poolit(1)'!$A$1:$T$40</definedName>
    <definedName name="_xlnm.Print_Area" localSheetId="31">'N14-poolit(2)'!$A$1:$T$20</definedName>
    <definedName name="_xlnm.Print_Area" localSheetId="29">'N17-poolit(3)'!$A$1:$T$55</definedName>
    <definedName name="_xlnm.Print_Area" localSheetId="20">'TAS(25)'!$A$1:$H$81</definedName>
  </definedNames>
  <calcPr fullCalcOnLoad="1"/>
</workbook>
</file>

<file path=xl/sharedStrings.xml><?xml version="1.0" encoding="utf-8"?>
<sst xmlns="http://schemas.openxmlformats.org/spreadsheetml/2006/main" count="4663" uniqueCount="905">
  <si>
    <t>Erät</t>
  </si>
  <si>
    <t>Sija</t>
  </si>
  <si>
    <t>1.erä</t>
  </si>
  <si>
    <t>2.erä</t>
  </si>
  <si>
    <t>3.erä</t>
  </si>
  <si>
    <t>Tip-70</t>
  </si>
  <si>
    <t>MN</t>
  </si>
  <si>
    <t>IK-35</t>
  </si>
  <si>
    <t>HaTe</t>
  </si>
  <si>
    <t>MK-D</t>
  </si>
  <si>
    <t>MK-C</t>
  </si>
  <si>
    <t>MK-B</t>
  </si>
  <si>
    <t>MK-A</t>
  </si>
  <si>
    <t>Juha Rimpiläinen</t>
  </si>
  <si>
    <t>TuKa</t>
  </si>
  <si>
    <t>MBF</t>
  </si>
  <si>
    <t>Kai Merimaa</t>
  </si>
  <si>
    <t>Heikki Järvinen</t>
  </si>
  <si>
    <t>MPS</t>
  </si>
  <si>
    <t>Otto Tennilä</t>
  </si>
  <si>
    <t>Dmitry Vyskubov</t>
  </si>
  <si>
    <t>Stig Inganäs</t>
  </si>
  <si>
    <t>MJ-14</t>
  </si>
  <si>
    <t>MJ-12</t>
  </si>
  <si>
    <t>Roni Kantola</t>
  </si>
  <si>
    <t>Emil Rantatulkkila</t>
  </si>
  <si>
    <t>4.erä</t>
  </si>
  <si>
    <t>5.erä</t>
  </si>
  <si>
    <t>TAS</t>
  </si>
  <si>
    <t>Lähtötilanne</t>
  </si>
  <si>
    <t>Valio</t>
  </si>
  <si>
    <t>I-luokka</t>
  </si>
  <si>
    <t>A-Luokka</t>
  </si>
  <si>
    <t>II-luokka</t>
  </si>
  <si>
    <t>B-luokka</t>
  </si>
  <si>
    <t>III-luokka</t>
  </si>
  <si>
    <t>IV-luokka</t>
  </si>
  <si>
    <t>C-luokka</t>
  </si>
  <si>
    <t>V-luokka</t>
  </si>
  <si>
    <t>D-luokka</t>
  </si>
  <si>
    <t>Perus32</t>
  </si>
  <si>
    <t>MJ15</t>
  </si>
  <si>
    <t>Pekka Kolppanen</t>
  </si>
  <si>
    <t>Miikka O'Connor</t>
  </si>
  <si>
    <t>MJ-17</t>
  </si>
  <si>
    <t>LrTU</t>
  </si>
  <si>
    <t>Pasi Supperi</t>
  </si>
  <si>
    <t>Star</t>
  </si>
  <si>
    <t>Alexey Vyskubov</t>
  </si>
  <si>
    <t>Peter Eriksson</t>
  </si>
  <si>
    <t>Pauli Hietikko</t>
  </si>
  <si>
    <t>Jannika Oksanen</t>
  </si>
  <si>
    <t>Timo Salo</t>
  </si>
  <si>
    <t>Petri Rantatulkkila</t>
  </si>
  <si>
    <t>Pinja Eriksson</t>
  </si>
  <si>
    <t>Henri Kuusjärvi</t>
  </si>
  <si>
    <t>Finaali</t>
  </si>
  <si>
    <t>1</t>
  </si>
  <si>
    <t>9</t>
  </si>
  <si>
    <t>17</t>
  </si>
  <si>
    <t>25</t>
  </si>
  <si>
    <t>13</t>
  </si>
  <si>
    <t>5</t>
  </si>
  <si>
    <t>Toni Pitkänen</t>
  </si>
  <si>
    <t>?</t>
  </si>
  <si>
    <t>C</t>
  </si>
  <si>
    <t>Leif Huttunen</t>
  </si>
  <si>
    <t>Toni Nättilä</t>
  </si>
  <si>
    <t>D</t>
  </si>
  <si>
    <t>B</t>
  </si>
  <si>
    <t>Kuido Pöder</t>
  </si>
  <si>
    <t>A</t>
  </si>
  <si>
    <t>Thomas Lundström</t>
  </si>
  <si>
    <t>Asko Keinonen</t>
  </si>
  <si>
    <t>Jussi Mäkelä</t>
  </si>
  <si>
    <t>Finaali:</t>
  </si>
  <si>
    <t>Luokka: MK (sivu 1/4)</t>
  </si>
  <si>
    <t>+133</t>
  </si>
  <si>
    <t>+134</t>
  </si>
  <si>
    <t>49</t>
  </si>
  <si>
    <t>(su) 105</t>
  </si>
  <si>
    <t>81</t>
  </si>
  <si>
    <t>125</t>
  </si>
  <si>
    <t>(su) 106</t>
  </si>
  <si>
    <t>82</t>
  </si>
  <si>
    <t>Semifinaali 1:</t>
  </si>
  <si>
    <t>133</t>
  </si>
  <si>
    <t>Häviäjä pronssiotteluun 1</t>
  </si>
  <si>
    <t>(su) 107</t>
  </si>
  <si>
    <t>83</t>
  </si>
  <si>
    <t>126</t>
  </si>
  <si>
    <t>(su) 108</t>
  </si>
  <si>
    <t>84</t>
  </si>
  <si>
    <t>Voittaja: sijat 1-40</t>
  </si>
  <si>
    <t>Voittaja: sijat 1-32</t>
  </si>
  <si>
    <t>Voittaja: sijat 1-24</t>
  </si>
  <si>
    <t>Voittaja: sijat 1-12</t>
  </si>
  <si>
    <t>Voittaja: sijat 1-6</t>
  </si>
  <si>
    <t>Häviäjä: sijat 3-47</t>
  </si>
  <si>
    <t>Häviäjä: sijat 3-40</t>
  </si>
  <si>
    <t>Häviäjä: sijat 3-32</t>
  </si>
  <si>
    <t>Häviäjä: sijat 3-24</t>
  </si>
  <si>
    <t>Häviäjä: sijat 3-12</t>
  </si>
  <si>
    <t>Pronssiottelu 1:</t>
  </si>
  <si>
    <t>Luokka: MK (sivu 2/4)</t>
  </si>
  <si>
    <t xml:space="preserve"> -133</t>
  </si>
  <si>
    <t>+136</t>
  </si>
  <si>
    <t>Voittaja sijalle 3</t>
  </si>
  <si>
    <t>57</t>
  </si>
  <si>
    <t>(su) 109</t>
  </si>
  <si>
    <t>Häviäjä sijalle 5-6</t>
  </si>
  <si>
    <t>85</t>
  </si>
  <si>
    <t>127</t>
  </si>
  <si>
    <t>(su) 110</t>
  </si>
  <si>
    <t>86</t>
  </si>
  <si>
    <t>Semifinaali 2:</t>
  </si>
  <si>
    <t>134</t>
  </si>
  <si>
    <t>Häviäjä pronssiotteluun 2</t>
  </si>
  <si>
    <t>61</t>
  </si>
  <si>
    <t>(su) 111</t>
  </si>
  <si>
    <t>87</t>
  </si>
  <si>
    <t>128</t>
  </si>
  <si>
    <t>(su) 112</t>
  </si>
  <si>
    <t>88</t>
  </si>
  <si>
    <t>Pronssiottelu 2:</t>
  </si>
  <si>
    <t xml:space="preserve"> -134</t>
  </si>
  <si>
    <t>+135</t>
  </si>
  <si>
    <t>Luokka: MK (sivu 3/4)</t>
  </si>
  <si>
    <t>(su) 113</t>
  </si>
  <si>
    <t>(su) 114</t>
  </si>
  <si>
    <t>Voittaja  pronssiotteluun 2</t>
  </si>
  <si>
    <t>Häviäjä sijalle 7-8</t>
  </si>
  <si>
    <t>(su) 115</t>
  </si>
  <si>
    <t>(su) 116</t>
  </si>
  <si>
    <t>Voittaja: sijat 3-40</t>
  </si>
  <si>
    <t>Voittaja: sijat 3-32</t>
  </si>
  <si>
    <t>Voittaja: sijat 3-24</t>
  </si>
  <si>
    <t>Voittaja: sijat 3-16</t>
  </si>
  <si>
    <t>Voittaja: sijat 3-12</t>
  </si>
  <si>
    <t>Voittaja: sijat 3-8</t>
  </si>
  <si>
    <t>Häviäjä: sijat 41-47</t>
  </si>
  <si>
    <t>Häviäjä: sijat 33-40</t>
  </si>
  <si>
    <t>Häviäjä: sijat 25-32</t>
  </si>
  <si>
    <t>Häviäjä: sijat 17-24</t>
  </si>
  <si>
    <t>Häviäjä: sijat 13-16</t>
  </si>
  <si>
    <t>Häviäjä: sijat 9-12</t>
  </si>
  <si>
    <t>Luokka: MK (sivu 4/4)</t>
  </si>
  <si>
    <t>(su) 117</t>
  </si>
  <si>
    <t>(su) 118</t>
  </si>
  <si>
    <t>Voittaja  pronssiotteluun 1</t>
  </si>
  <si>
    <t>(su) 119</t>
  </si>
  <si>
    <t>(su) 120</t>
  </si>
  <si>
    <t>Luokka: MK</t>
  </si>
  <si>
    <t>LOPPUTULOKSET</t>
  </si>
  <si>
    <t>SIJOITUS</t>
  </si>
  <si>
    <t>NIMI / SEURA</t>
  </si>
  <si>
    <t>2</t>
  </si>
  <si>
    <t>3</t>
  </si>
  <si>
    <t>7</t>
  </si>
  <si>
    <t>33</t>
  </si>
  <si>
    <t>41</t>
  </si>
  <si>
    <t>53</t>
  </si>
  <si>
    <t>Voittaja: sijat 1-41</t>
  </si>
  <si>
    <t>(la) 97</t>
  </si>
  <si>
    <t>(la) 98</t>
  </si>
  <si>
    <t>(la) 99</t>
  </si>
  <si>
    <t>(la) 100</t>
  </si>
  <si>
    <t>(la) 101</t>
  </si>
  <si>
    <t>(la) 102</t>
  </si>
  <si>
    <t>(la) 103</t>
  </si>
  <si>
    <t>(la) 104</t>
  </si>
  <si>
    <t>V</t>
  </si>
  <si>
    <t>Leo Kivelä</t>
  </si>
  <si>
    <t>Sami Järvinen</t>
  </si>
  <si>
    <t>Hanna Nyberg</t>
  </si>
  <si>
    <t>Henri Makkonen</t>
  </si>
  <si>
    <t>Håkan Nyberg</t>
  </si>
  <si>
    <t>Kimmo Arenius</t>
  </si>
  <si>
    <t>LPTS</t>
  </si>
  <si>
    <t>Sami Pyykkö</t>
  </si>
  <si>
    <t>Timo Mäkinen</t>
  </si>
  <si>
    <t>LoLo</t>
  </si>
  <si>
    <t>Harri Liukkonen</t>
  </si>
  <si>
    <t>HP</t>
  </si>
  <si>
    <t>Svetlana Kirichenko</t>
  </si>
  <si>
    <t>Per Sandström</t>
  </si>
  <si>
    <t>Ulf Ununger</t>
  </si>
  <si>
    <t>Orestis Papadopoulos</t>
  </si>
  <si>
    <t>Emma Rolig</t>
  </si>
  <si>
    <t>Kari Leskinen</t>
  </si>
  <si>
    <t>Milla-Mari Vastavuo</t>
  </si>
  <si>
    <t>Hans Kroon</t>
  </si>
  <si>
    <t>Jyrki Virtanen</t>
  </si>
  <si>
    <t>Kim Nyberg</t>
  </si>
  <si>
    <t>Jukka Filen</t>
  </si>
  <si>
    <t>E1</t>
  </si>
  <si>
    <t>Paju Eriksson</t>
  </si>
  <si>
    <t>Anton Mäkinen</t>
  </si>
  <si>
    <t>Kimi Kivelä</t>
  </si>
  <si>
    <t>Pihla Eriksson</t>
  </si>
  <si>
    <t>Aikataulu</t>
  </si>
  <si>
    <t>Lauantai</t>
  </si>
  <si>
    <t>NJ-17</t>
  </si>
  <si>
    <t>MJ-15</t>
  </si>
  <si>
    <t>MK</t>
  </si>
  <si>
    <t>Sunnuntai</t>
  </si>
  <si>
    <t>NJ-14</t>
  </si>
  <si>
    <t>MK (24 parasta)</t>
  </si>
  <si>
    <t>NK</t>
  </si>
  <si>
    <t>MK finaali</t>
  </si>
  <si>
    <t>n.19:00</t>
  </si>
  <si>
    <t>Kisat loppuvat</t>
  </si>
  <si>
    <t>n.15:30</t>
  </si>
  <si>
    <t>Lauantai klo 16:00</t>
  </si>
  <si>
    <t>Lauantai klo 16</t>
  </si>
  <si>
    <t>Sergey Troshkov</t>
  </si>
  <si>
    <t>HäKi</t>
  </si>
  <si>
    <t>Veikko Koskinen</t>
  </si>
  <si>
    <t>Viivi-Mari Vastavuo</t>
  </si>
  <si>
    <t>PT-Espoo</t>
  </si>
  <si>
    <t>4</t>
  </si>
  <si>
    <t>Mikko Kantola</t>
  </si>
  <si>
    <t>Boom</t>
  </si>
  <si>
    <t>Terho Pitkänen</t>
  </si>
  <si>
    <t>Wega</t>
  </si>
  <si>
    <t>Arto Pelli</t>
  </si>
  <si>
    <t>PT75</t>
  </si>
  <si>
    <t>Gunnar Malmberg</t>
  </si>
  <si>
    <t>Markus Myllärinen</t>
  </si>
  <si>
    <t>Por-83</t>
  </si>
  <si>
    <t>Mika Rauvola</t>
  </si>
  <si>
    <t>Risto Pitkänen</t>
  </si>
  <si>
    <t>Kyösti Kurunmäki</t>
  </si>
  <si>
    <t>Asko Rasinen</t>
  </si>
  <si>
    <t>Sergey Saveljev</t>
  </si>
  <si>
    <t>H.Kroon/U.Ununger</t>
  </si>
  <si>
    <t>Pentti Ritalahti</t>
  </si>
  <si>
    <t>Tomas Berg</t>
  </si>
  <si>
    <t>Thomas Hallbäck</t>
  </si>
  <si>
    <t>Mikhail Kantonistov</t>
  </si>
  <si>
    <t>Nomme SK</t>
  </si>
  <si>
    <t>Mikk Vaikla</t>
  </si>
  <si>
    <t>PT-75</t>
  </si>
  <si>
    <t>Elias Brander</t>
  </si>
  <si>
    <t>Kai Tammela</t>
  </si>
  <si>
    <t>Frej Hewitt</t>
  </si>
  <si>
    <t>Joonas Kivimäki</t>
  </si>
  <si>
    <t>Juho Seppänen</t>
  </si>
  <si>
    <t>Tatu Pitkänen</t>
  </si>
  <si>
    <t>Juha Hämäläinen</t>
  </si>
  <si>
    <t>MK-50</t>
  </si>
  <si>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</si>
  <si>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</si>
  <si>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</si>
  <si>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</si>
  <si>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</si>
  <si>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</si>
  <si>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</si>
  <si>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T</t>
  </si>
  <si>
    <t>Eräsum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</si>
  <si>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</si>
  <si>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</si>
  <si>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</si>
  <si>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</si>
  <si>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</si>
  <si>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1-3 / 2</t>
  </si>
  <si>
    <t>2-4 / 1</t>
  </si>
  <si>
    <t>1-4 / 3</t>
  </si>
  <si>
    <t>2-3 / 4</t>
  </si>
  <si>
    <t>1-2 / 3</t>
  </si>
  <si>
    <t>3-4 / 1</t>
  </si>
  <si>
    <t>E</t>
  </si>
  <si>
    <t>Ville Julin</t>
  </si>
  <si>
    <t>A1</t>
  </si>
  <si>
    <t>B1</t>
  </si>
  <si>
    <t>A2</t>
  </si>
  <si>
    <t>B2</t>
  </si>
  <si>
    <t>F</t>
  </si>
  <si>
    <t>Jan Nyberg</t>
  </si>
  <si>
    <t>Rasmus Hakonen</t>
  </si>
  <si>
    <t>G</t>
  </si>
  <si>
    <t>Anton Nurmiaho</t>
  </si>
  <si>
    <t>Annika Lundström</t>
  </si>
  <si>
    <t>Elma Nurmiaho</t>
  </si>
  <si>
    <t>NJ17</t>
  </si>
  <si>
    <t>N12</t>
  </si>
  <si>
    <t>M12</t>
  </si>
  <si>
    <t>M14</t>
  </si>
  <si>
    <t>N14</t>
  </si>
  <si>
    <t>n.17:00</t>
  </si>
  <si>
    <t>Wega-malja 31.1.-1.2.2009</t>
  </si>
  <si>
    <t>MJ15-poolit Lauantaina 31.1.2009 klo 14:00</t>
  </si>
  <si>
    <t>Lauantaina 31.1.2009 n. klo 16:30</t>
  </si>
  <si>
    <t>Sunnuntaina 1.2.2009 klo 13:00</t>
  </si>
  <si>
    <t>NJ17-poolit Lauantaina 31.1.2009 klo 11:00</t>
  </si>
  <si>
    <t>C99</t>
  </si>
  <si>
    <t>A26</t>
  </si>
  <si>
    <t>B24</t>
  </si>
  <si>
    <t>B25</t>
  </si>
  <si>
    <t>D99</t>
  </si>
  <si>
    <t>B28</t>
  </si>
  <si>
    <t>B31</t>
  </si>
  <si>
    <t>C14</t>
  </si>
  <si>
    <t>C18</t>
  </si>
  <si>
    <t>C24</t>
  </si>
  <si>
    <t>C28</t>
  </si>
  <si>
    <t>C29</t>
  </si>
  <si>
    <t>C30</t>
  </si>
  <si>
    <t>O.Tennilä</t>
  </si>
  <si>
    <t>Johanna Christiansson</t>
  </si>
  <si>
    <t>Roope Kantola</t>
  </si>
  <si>
    <t>Mika Räsänen</t>
  </si>
  <si>
    <t>Pasi Valasti</t>
  </si>
  <si>
    <t>Toni Soine</t>
  </si>
  <si>
    <t>Samuli Soine</t>
  </si>
  <si>
    <t>Manu Karjalainen</t>
  </si>
  <si>
    <t>Jani Jormanainen</t>
  </si>
  <si>
    <t>Esa Miettinen</t>
  </si>
  <si>
    <t>KuPTS</t>
  </si>
  <si>
    <t>Marko Holopainen</t>
  </si>
  <si>
    <t>Sami Huuhka</t>
  </si>
  <si>
    <t>Jani Kokkonen</t>
  </si>
  <si>
    <t>Xicheng Cong</t>
  </si>
  <si>
    <t>GraPi</t>
  </si>
  <si>
    <t>Janne Markkanen</t>
  </si>
  <si>
    <t>KoKa</t>
  </si>
  <si>
    <t>Riku Autio</t>
  </si>
  <si>
    <t>Jouko Manni</t>
  </si>
  <si>
    <t>JysRy</t>
  </si>
  <si>
    <t>Tauno Kara</t>
  </si>
  <si>
    <t>Risto Koskinen</t>
  </si>
  <si>
    <t>Hannu Sihvo</t>
  </si>
  <si>
    <t>Spinni</t>
  </si>
  <si>
    <t>Larisa Kougya</t>
  </si>
  <si>
    <t>Aleksi Ristiluoma</t>
  </si>
  <si>
    <t>Barry Robbins</t>
  </si>
  <si>
    <t>Jukka Julin</t>
  </si>
  <si>
    <t>RUS</t>
  </si>
  <si>
    <t>Markus Heikkinen</t>
  </si>
  <si>
    <t>Tapio Konttijärvi</t>
  </si>
  <si>
    <t>LBTK</t>
  </si>
  <si>
    <t>Chau Dinh Huy</t>
  </si>
  <si>
    <t>Kari Halavaara</t>
  </si>
  <si>
    <t>Viatcheslav Abramon</t>
  </si>
  <si>
    <t>Andrey Shubin</t>
  </si>
  <si>
    <t>Wega-malja 30.-31.1.2010</t>
  </si>
  <si>
    <t>Wega-malja 30.1.-31.1.2010</t>
  </si>
  <si>
    <t>Lauantaina 30.1.2010 klo 12:00</t>
  </si>
  <si>
    <t>M.Kanotola/Roo./Kantola</t>
  </si>
  <si>
    <t>M.Rauvola/H.Makkonen</t>
  </si>
  <si>
    <t>M.Holopainen/J.Kokkonen</t>
  </si>
  <si>
    <t>J.Markkanen/S.Troskov</t>
  </si>
  <si>
    <t>S.Huuhka/S.Pyykkö</t>
  </si>
  <si>
    <t>T.Pitkänen/H.Sihvo</t>
  </si>
  <si>
    <t>J.Julin/V.Julin</t>
  </si>
  <si>
    <t>T.Lundström/M.O'Connor</t>
  </si>
  <si>
    <t>O.Papadopoulos/P.Sandström</t>
  </si>
  <si>
    <t>Boo KFUM</t>
  </si>
  <si>
    <t>R.Svensk/S.Inganäs</t>
  </si>
  <si>
    <t>S.Järvinen/H.Järvinen</t>
  </si>
  <si>
    <t>PT-espoo/MPS</t>
  </si>
  <si>
    <t>T.Mäkinen/H.Liukkonen</t>
  </si>
  <si>
    <t>K.Leskinen/L.Huttunen</t>
  </si>
  <si>
    <t>A.Ristiluoma/M.Heikkinen</t>
  </si>
  <si>
    <t>PT-Espoo/KoKa</t>
  </si>
  <si>
    <t>T.Kara/K.Lehtonen</t>
  </si>
  <si>
    <t>R.Autio/S.Ruohonen</t>
  </si>
  <si>
    <t>K.Pöder/A.Vyskubov</t>
  </si>
  <si>
    <t>Lauantaina 30.1.2010 klo 10:00</t>
  </si>
  <si>
    <t>Kari Lehtonen</t>
  </si>
  <si>
    <t>Jukka Kansonen</t>
  </si>
  <si>
    <t>Janno Nömme</t>
  </si>
  <si>
    <t>Sami Ruohonen</t>
  </si>
  <si>
    <t>Pasi Laine</t>
  </si>
  <si>
    <t>Juhani Kujanpää</t>
  </si>
  <si>
    <t>Jarmo Patja</t>
  </si>
  <si>
    <t>Anna Kirichenko</t>
  </si>
  <si>
    <t>Ivan Tselisev</t>
  </si>
  <si>
    <t>Kari Komu</t>
  </si>
  <si>
    <t>HaRi</t>
  </si>
  <si>
    <t>Petteri Vattulainen</t>
  </si>
  <si>
    <t>Veikko Lamminsalo</t>
  </si>
  <si>
    <t>Vesa Vanhala</t>
  </si>
  <si>
    <t>Janne Relander</t>
  </si>
  <si>
    <t>Joonas Paasioksa</t>
  </si>
  <si>
    <t>Joonatan Laakso</t>
  </si>
  <si>
    <t>Victor Miller</t>
  </si>
  <si>
    <t>Lauantaina 30.1.2010 klo 13:00</t>
  </si>
  <si>
    <t>Konsta Kähtävä</t>
  </si>
  <si>
    <t>Mika Heiskanen</t>
  </si>
  <si>
    <t>Konsta Kollanus</t>
  </si>
  <si>
    <t>Niko Pihajoki</t>
  </si>
  <si>
    <t>TuPy</t>
  </si>
  <si>
    <t>Cathy Liis Suurkivi</t>
  </si>
  <si>
    <t>Kristel Treiman</t>
  </si>
  <si>
    <t>Joonatan Nieminen</t>
  </si>
  <si>
    <t>MD-poolit lauantaina 30.1.2010 klo 9:00</t>
  </si>
  <si>
    <t>Erik Kemppainen</t>
  </si>
  <si>
    <t>Roland Jansons</t>
  </si>
  <si>
    <t>Marion Tamm</t>
  </si>
  <si>
    <t>Iida Myllärinen</t>
  </si>
  <si>
    <t>Aleksandr Tselishev</t>
  </si>
  <si>
    <t>Vadim Vyrzhikovsky</t>
  </si>
  <si>
    <t>Vesa Pihajoki</t>
  </si>
  <si>
    <t>Lauantaina 30.1.2010 klo 14:00</t>
  </si>
  <si>
    <t>HUT</t>
  </si>
  <si>
    <t>Arto Puranen</t>
  </si>
  <si>
    <t>Lauantaina 30.1.2010 klo 11:30</t>
  </si>
  <si>
    <t>Roland Svesnk</t>
  </si>
  <si>
    <t>MJ17-poolit Lauantaina 30.1.2010 klo 9:00</t>
  </si>
  <si>
    <t>Lauantaina 30.1.2010 n 11:30</t>
  </si>
  <si>
    <t>Pentti Olah</t>
  </si>
  <si>
    <t>SeSi</t>
  </si>
  <si>
    <t>Lauantaina 30.1.2010 klo 15:30</t>
  </si>
  <si>
    <t>Sunnuntaina 31.1.2010 klo 9:00</t>
  </si>
  <si>
    <t>Heikki Laaksonen</t>
  </si>
  <si>
    <t>UU</t>
  </si>
  <si>
    <t>Isto Laaksonen</t>
  </si>
  <si>
    <t>Esko Nieminen</t>
  </si>
  <si>
    <t>Tero Mertanen</t>
  </si>
  <si>
    <t>Veikka Flemming</t>
  </si>
  <si>
    <t>Ilpo Salo</t>
  </si>
  <si>
    <t>MJ14-poolit Sunnuntaina 31.1.2010 klo 13:00</t>
  </si>
  <si>
    <t>Olli Julin</t>
  </si>
  <si>
    <t>Sunnuntaina 31.1.2010 n. klo 15:00</t>
  </si>
  <si>
    <t>MJ12-poolit Sunnuntaina 31.1.2010 klo 9:00</t>
  </si>
  <si>
    <t>Sunnuntaina 31.1.2010 n. klo 11:30</t>
  </si>
  <si>
    <t>Sanna Pelli</t>
  </si>
  <si>
    <t>NK , Sunnuntaina 31.1.2010 n. klo 13.30</t>
  </si>
  <si>
    <t>NJ17 , Lauantaina 30.1.2010 n. klo 13:30</t>
  </si>
  <si>
    <t>NJ14-poolit Sunnuntaina 31.1.2010 klo 13:30</t>
  </si>
  <si>
    <t>NJ-14 Sunnuntaina 31.1.2010 n. klo 15:30</t>
  </si>
  <si>
    <t>NJ-12</t>
  </si>
  <si>
    <t>NJ12-poolit Sunnuntaina 31.1.2010 klo 9:00</t>
  </si>
  <si>
    <t>Luok.</t>
  </si>
  <si>
    <t>Nimi</t>
  </si>
  <si>
    <t>Seura</t>
  </si>
  <si>
    <t>C(la)</t>
  </si>
  <si>
    <t>C(su)</t>
  </si>
  <si>
    <t>B(la)</t>
  </si>
  <si>
    <t>B(su)</t>
  </si>
  <si>
    <t>A(su)</t>
  </si>
  <si>
    <t>MJ12</t>
  </si>
  <si>
    <t>MJ14</t>
  </si>
  <si>
    <t>Mj15</t>
  </si>
  <si>
    <t>MJ17</t>
  </si>
  <si>
    <t>M20</t>
  </si>
  <si>
    <t>IK</t>
  </si>
  <si>
    <t>M50</t>
  </si>
  <si>
    <t>NJ12</t>
  </si>
  <si>
    <t>NJ14</t>
  </si>
  <si>
    <t>N15</t>
  </si>
  <si>
    <t>Tas</t>
  </si>
  <si>
    <t>MN-pari</t>
  </si>
  <si>
    <t>Stih Inganäs</t>
  </si>
  <si>
    <t>Sergey Troskov</t>
  </si>
  <si>
    <t>Timo mäkinen</t>
  </si>
  <si>
    <t>??</t>
  </si>
  <si>
    <t>Aleksi Mustonen</t>
  </si>
  <si>
    <t>Elias Eerola</t>
  </si>
  <si>
    <t>Frey Hewitt</t>
  </si>
  <si>
    <t>A(2)</t>
  </si>
  <si>
    <t>A(3)</t>
  </si>
  <si>
    <t>C(4)</t>
  </si>
  <si>
    <t>V(1)</t>
  </si>
  <si>
    <t>B(4)</t>
  </si>
  <si>
    <t>Roland Svensk</t>
  </si>
  <si>
    <t>lauantaina 30.1.2010 n. klo 10:00</t>
  </si>
  <si>
    <t>6,-7,9,7</t>
  </si>
  <si>
    <t>8,-3,5,-7,8</t>
  </si>
  <si>
    <t>V.Abramov/K.Nyberg</t>
  </si>
  <si>
    <t>Spinni/PT-Espoo</t>
  </si>
  <si>
    <t>Kai Halavaara</t>
  </si>
  <si>
    <t>Viatcheslav Abramov</t>
  </si>
  <si>
    <t>Håkan nyberg</t>
  </si>
  <si>
    <t>Dimitry Vyskubov</t>
  </si>
  <si>
    <t>w-o</t>
  </si>
  <si>
    <t>Elisas Eerola</t>
  </si>
  <si>
    <t>Frey Hweitt</t>
  </si>
  <si>
    <t>Frey Hewit</t>
  </si>
  <si>
    <t>Chau Ding Huy</t>
  </si>
  <si>
    <t>Roni kantola</t>
  </si>
  <si>
    <t>OttoTennilä</t>
  </si>
  <si>
    <t>M.Räsänen</t>
  </si>
  <si>
    <t>Sergey  Troshkov</t>
  </si>
  <si>
    <t>Lohko A</t>
  </si>
  <si>
    <t>Voitot</t>
  </si>
  <si>
    <t>Pisteet</t>
  </si>
  <si>
    <t>Ottelu</t>
  </si>
  <si>
    <t>1-5</t>
  </si>
  <si>
    <t>2-4</t>
  </si>
  <si>
    <t>1-3</t>
  </si>
  <si>
    <t>2-5</t>
  </si>
  <si>
    <t>3-4</t>
  </si>
  <si>
    <t>1-4</t>
  </si>
  <si>
    <t>2-3</t>
  </si>
  <si>
    <t>4-5</t>
  </si>
  <si>
    <t>1-2</t>
  </si>
  <si>
    <t>3-5</t>
  </si>
  <si>
    <t>Lohko B</t>
  </si>
  <si>
    <t>Loppupelit</t>
  </si>
  <si>
    <t>3-0</t>
  </si>
  <si>
    <t>0-3</t>
  </si>
  <si>
    <t>3-1</t>
  </si>
  <si>
    <t>Samuli Soinen</t>
  </si>
  <si>
    <t>Kristel Treimann</t>
  </si>
  <si>
    <t>3-2</t>
  </si>
  <si>
    <t>Larissa Kougya</t>
  </si>
  <si>
    <t>Tulokset</t>
  </si>
  <si>
    <t>Miesten nelinpeli</t>
  </si>
  <si>
    <t>1.</t>
  </si>
  <si>
    <t>Mikko Kantola/Roope Kantola</t>
  </si>
  <si>
    <t>2.</t>
  </si>
  <si>
    <t>Mika Rauvola/Henri Makkonen</t>
  </si>
  <si>
    <t>3.</t>
  </si>
  <si>
    <t>Janne Markkanen/Sergey/Troshkov</t>
  </si>
  <si>
    <t>Marko Holopainen/Jani Kokkonen</t>
  </si>
  <si>
    <t>5.</t>
  </si>
  <si>
    <t>Orestis Papadopoulos/Per Sandström</t>
  </si>
  <si>
    <t>Sami Huuhka/Sami Pyykkö</t>
  </si>
  <si>
    <t>Hans Kroon/Ulf Ununger</t>
  </si>
  <si>
    <t>Thomas Lundström/Miikka O'Connor</t>
  </si>
  <si>
    <t>Ida Myllärinen</t>
  </si>
  <si>
    <t>Rolands Janssons</t>
  </si>
  <si>
    <t>MK50-luokka</t>
  </si>
  <si>
    <t>MK35-luokka</t>
  </si>
  <si>
    <t>MJ17-luokka</t>
  </si>
  <si>
    <t>MJ15-luokka</t>
  </si>
  <si>
    <t>7.</t>
  </si>
  <si>
    <t>9.</t>
  </si>
  <si>
    <t>13.</t>
  </si>
  <si>
    <t>Marko  Holopainen</t>
  </si>
  <si>
    <t>A-luokka</t>
  </si>
  <si>
    <t>Henri Kuusjärvi (ei voittoja)</t>
  </si>
  <si>
    <t>Jan Nybeg</t>
  </si>
  <si>
    <t>9,6,2</t>
  </si>
  <si>
    <t>8,-9,6,-5,8</t>
  </si>
  <si>
    <t>5,8,8</t>
  </si>
  <si>
    <t>8,4,-7,7</t>
  </si>
  <si>
    <t>-4,8,8,-5,5</t>
  </si>
  <si>
    <t>8,9,-7,8</t>
  </si>
  <si>
    <t>8,3,8</t>
  </si>
  <si>
    <t>2,4,-9,-10,4</t>
  </si>
  <si>
    <t>-2,7,74,7</t>
  </si>
  <si>
    <t>8,3,-7,5</t>
  </si>
  <si>
    <t>5,8,7</t>
  </si>
  <si>
    <t>6,4,-9,11</t>
  </si>
  <si>
    <t>7,11,-5,9</t>
  </si>
  <si>
    <t>-9,11,7,7</t>
  </si>
  <si>
    <t>6,7,-7,9</t>
  </si>
  <si>
    <t>4,7,0</t>
  </si>
  <si>
    <t>-11,8,8,4</t>
  </si>
  <si>
    <t>5,3,8</t>
  </si>
  <si>
    <t>9,9,5</t>
  </si>
  <si>
    <t>6,-7,-10,7,6</t>
  </si>
  <si>
    <t>5,11,8</t>
  </si>
  <si>
    <t>10,4,10</t>
  </si>
  <si>
    <t>10,-8,5,8</t>
  </si>
  <si>
    <t>-7,7,9,-4,10</t>
  </si>
  <si>
    <t>7,6,10</t>
  </si>
  <si>
    <t>7,-8,1,5</t>
  </si>
  <si>
    <t>8,8,6</t>
  </si>
  <si>
    <t>-10,5,7,9</t>
  </si>
  <si>
    <t>9,-10,8,9</t>
  </si>
  <si>
    <t>7,-6,6,8</t>
  </si>
  <si>
    <t>2,7,8</t>
  </si>
  <si>
    <t>10,-9,10,9</t>
  </si>
  <si>
    <t>-11,10,7,-9,6</t>
  </si>
  <si>
    <t>7,7,1</t>
  </si>
  <si>
    <t>2,2,-10,8</t>
  </si>
  <si>
    <t>-8.5,-8,5,10</t>
  </si>
  <si>
    <t>3,5,-8,4</t>
  </si>
  <si>
    <t>-10,7,11,10</t>
  </si>
  <si>
    <t>-5,4,9,7</t>
  </si>
  <si>
    <t>-6,10,5,-9,8</t>
  </si>
  <si>
    <t>-10,7,10,-8,2</t>
  </si>
  <si>
    <t>7,9,-10,-12,7</t>
  </si>
  <si>
    <t>-10,-5,6,9,7,</t>
  </si>
  <si>
    <t>7,3,5</t>
  </si>
  <si>
    <t>11,5,-11,2</t>
  </si>
  <si>
    <t>5,-9,9,7</t>
  </si>
  <si>
    <t>-5,8,3,3</t>
  </si>
  <si>
    <t>11,-12,-12,3,13</t>
  </si>
  <si>
    <t>6,-5,-5,7,3</t>
  </si>
  <si>
    <t>9,6,-9,-4,9</t>
  </si>
  <si>
    <t>3,-6.-7,6,7</t>
  </si>
  <si>
    <t>9,5,-9,3</t>
  </si>
  <si>
    <t>-6,5,11,6</t>
  </si>
  <si>
    <t>7,4,4</t>
  </si>
  <si>
    <t>9,6,7</t>
  </si>
  <si>
    <t>10,3,6</t>
  </si>
  <si>
    <t>8,7,8</t>
  </si>
  <si>
    <t>4,2,6</t>
  </si>
  <si>
    <t>12,7,8</t>
  </si>
  <si>
    <t>3,-8,3,3</t>
  </si>
  <si>
    <t>9,2,9</t>
  </si>
  <si>
    <t>-6,6,5,8</t>
  </si>
  <si>
    <t>10,0,6</t>
  </si>
  <si>
    <t>11,3,7</t>
  </si>
  <si>
    <t>9,6,6</t>
  </si>
  <si>
    <t>6,5,5</t>
  </si>
  <si>
    <t>11,6,-5,7</t>
  </si>
  <si>
    <t>13,1,-7,8</t>
  </si>
  <si>
    <t>-13,4,8,9</t>
  </si>
  <si>
    <t>5,13,4</t>
  </si>
  <si>
    <t>5,-6,7,-9,9</t>
  </si>
  <si>
    <t>4,7,-2,-7,7</t>
  </si>
  <si>
    <t>6,7,-5,8</t>
  </si>
  <si>
    <t>5,7,6</t>
  </si>
  <si>
    <t>2,4,3</t>
  </si>
  <si>
    <t>1,7,2</t>
  </si>
  <si>
    <t>6,5,4</t>
  </si>
  <si>
    <t>9,5,7</t>
  </si>
  <si>
    <t>1,1,9</t>
  </si>
  <si>
    <t>8,-8,6,8</t>
  </si>
  <si>
    <t>7,6,11</t>
  </si>
  <si>
    <t>4,4</t>
  </si>
  <si>
    <t>3,8,8</t>
  </si>
  <si>
    <t>-9,5,5,6</t>
  </si>
  <si>
    <t>-13,5,8,-4,6</t>
  </si>
  <si>
    <t>1,5,8</t>
  </si>
  <si>
    <t>2,3,11</t>
  </si>
  <si>
    <t>10,8,8</t>
  </si>
  <si>
    <t>8,2,-1,9</t>
  </si>
  <si>
    <t>6,8,4</t>
  </si>
  <si>
    <t>8,7,1</t>
  </si>
  <si>
    <t>12,13,8</t>
  </si>
  <si>
    <t>6,8,8</t>
  </si>
  <si>
    <t>10,-7,4,8</t>
  </si>
  <si>
    <t>9,8,7</t>
  </si>
  <si>
    <t>8,9,-9,10</t>
  </si>
  <si>
    <t>-9,8,11,2</t>
  </si>
  <si>
    <t>10,6,-6,-7,5</t>
  </si>
  <si>
    <t>11,8,-11,7</t>
  </si>
  <si>
    <t>5,9,6</t>
  </si>
  <si>
    <t>5,5,-5,5</t>
  </si>
  <si>
    <t>4,7,-7,5</t>
  </si>
  <si>
    <t>10,9,11</t>
  </si>
  <si>
    <t>-8,7,9,-9,6</t>
  </si>
  <si>
    <t>-8,9,7,8</t>
  </si>
  <si>
    <t>-13,9,-10,7,9</t>
  </si>
  <si>
    <t>9,5,-5,9</t>
  </si>
  <si>
    <t>8,3,-4,4</t>
  </si>
  <si>
    <t>-8,14,3,6</t>
  </si>
  <si>
    <t>-11,7,9,7</t>
  </si>
  <si>
    <t>6,11,-7,8</t>
  </si>
  <si>
    <t>9,-9,7,5</t>
  </si>
  <si>
    <t>-8,-5,8,7,7</t>
  </si>
  <si>
    <t>10,4,-9,10</t>
  </si>
  <si>
    <t>7,8,-8,5</t>
  </si>
  <si>
    <t>9,7,5</t>
  </si>
  <si>
    <t>8,6,-8,5</t>
  </si>
  <si>
    <t>6,6,7</t>
  </si>
  <si>
    <t>3,3,9</t>
  </si>
  <si>
    <t>2,2,8</t>
  </si>
  <si>
    <t>8,9,7</t>
  </si>
  <si>
    <t>-10,-9,7,7,9</t>
  </si>
  <si>
    <t>5,10,7</t>
  </si>
  <si>
    <t>-8,6,6,10</t>
  </si>
  <si>
    <t>8,8,7</t>
  </si>
  <si>
    <t>-8,8,9,4</t>
  </si>
  <si>
    <t>14,9,4</t>
  </si>
  <si>
    <t>5,6,7</t>
  </si>
  <si>
    <t>-6,8,6,-4,8</t>
  </si>
  <si>
    <t>5,5,4</t>
  </si>
  <si>
    <t>14,7,9</t>
  </si>
  <si>
    <t>-3,7,9,10</t>
  </si>
  <si>
    <t>8,-3,8,1</t>
  </si>
  <si>
    <t>6,9,-10,6</t>
  </si>
  <si>
    <t>9,-13,9,-8,6</t>
  </si>
  <si>
    <t>6,5,8</t>
  </si>
  <si>
    <t>6,9,5</t>
  </si>
  <si>
    <t>6,5,3</t>
  </si>
  <si>
    <t>9,5,-6,5</t>
  </si>
  <si>
    <t>9,7,7</t>
  </si>
  <si>
    <t>-9,-3,11,5,10</t>
  </si>
  <si>
    <t>7,8,6</t>
  </si>
  <si>
    <t>4,-10,10,-12,8</t>
  </si>
  <si>
    <t>-7,3,-7,9,8</t>
  </si>
  <si>
    <t>-7,4,7,9</t>
  </si>
  <si>
    <t>9,7,9</t>
  </si>
  <si>
    <t>6,10,6</t>
  </si>
  <si>
    <t>8,2,8</t>
  </si>
  <si>
    <t>9,-9,2,5</t>
  </si>
  <si>
    <t>2,6,-9,-5,7</t>
  </si>
  <si>
    <t>12,-10,,-9,6</t>
  </si>
  <si>
    <t>3,9,6</t>
  </si>
  <si>
    <t>4,10,9</t>
  </si>
  <si>
    <t>8,6,-8,3</t>
  </si>
  <si>
    <t>4,5,6</t>
  </si>
  <si>
    <t>8,3,-4,6</t>
  </si>
  <si>
    <t>5,12,8</t>
  </si>
  <si>
    <t>8,9,11</t>
  </si>
  <si>
    <t>7,5,-11,4</t>
  </si>
  <si>
    <t>3,7,5</t>
  </si>
  <si>
    <t>-10,6,-8,10,6</t>
  </si>
  <si>
    <t>-3,7,4,-7,4</t>
  </si>
  <si>
    <t>10,8,9</t>
  </si>
  <si>
    <t>-4,10,8,3</t>
  </si>
  <si>
    <t>7,12,7</t>
  </si>
  <si>
    <t>8,9,-6,4</t>
  </si>
  <si>
    <t>9,4,6</t>
  </si>
  <si>
    <t>9,6,-10,5</t>
  </si>
  <si>
    <t>7,6,6</t>
  </si>
  <si>
    <t>6,6,-9,9</t>
  </si>
  <si>
    <t>6,5,-9,-6,6</t>
  </si>
  <si>
    <t>4,6,8</t>
  </si>
  <si>
    <t>-7,5,5,7</t>
  </si>
  <si>
    <t>-6,9,-11,4,10</t>
  </si>
  <si>
    <t>7,4,-9,-6,7</t>
  </si>
  <si>
    <t>-3,8,10,-4,9</t>
  </si>
  <si>
    <t>3,-8,9,-6,9</t>
  </si>
  <si>
    <t>9,3,6</t>
  </si>
  <si>
    <t>5,6,4</t>
  </si>
  <si>
    <t>9,6,-2,5</t>
  </si>
  <si>
    <t>-7,5,3,8</t>
  </si>
  <si>
    <t>9,-9,10,10</t>
  </si>
  <si>
    <t>6,7,-8,7</t>
  </si>
  <si>
    <t>5,5,3</t>
  </si>
  <si>
    <t>10,3,-8,4</t>
  </si>
  <si>
    <t>8,5,-8,5</t>
  </si>
  <si>
    <t>-9,-9,7,6,7</t>
  </si>
  <si>
    <t>-7,6,-7,13,11</t>
  </si>
  <si>
    <t>18,9,-2,-7,10</t>
  </si>
  <si>
    <t>11,-4,7,5</t>
  </si>
  <si>
    <t>3,7,2</t>
  </si>
  <si>
    <t>4,3,4</t>
  </si>
  <si>
    <t>-5,7,6,3</t>
  </si>
  <si>
    <t>4,9,4</t>
  </si>
  <si>
    <t>-3,4,5,7</t>
  </si>
  <si>
    <t>-6,6,7,-7,5</t>
  </si>
  <si>
    <t>6,-10,7,-8,10</t>
  </si>
  <si>
    <t>5,-7,7,-8.8</t>
  </si>
  <si>
    <t>-7,8,4,-9,10</t>
  </si>
  <si>
    <t>5,7,9</t>
  </si>
  <si>
    <t>-9,9,3,7</t>
  </si>
  <si>
    <t>8,5,14</t>
  </si>
  <si>
    <t>7,-8,4,6</t>
  </si>
  <si>
    <t>4,6,6</t>
  </si>
  <si>
    <t>6,7,8</t>
  </si>
  <si>
    <t>-7,-6,7,9,9</t>
  </si>
  <si>
    <t>2,6,5</t>
  </si>
  <si>
    <t>9,-11,-7,9,5</t>
  </si>
  <si>
    <t>3,5,5</t>
  </si>
  <si>
    <t>5,3,4</t>
  </si>
  <si>
    <t>9,6,8</t>
  </si>
  <si>
    <t>8,3,4</t>
  </si>
  <si>
    <t>-6,9,-9,10,12</t>
  </si>
  <si>
    <t>-7,8,-11,10,8</t>
  </si>
  <si>
    <t>-6,-8,3,8,6</t>
  </si>
  <si>
    <t>9,10,-9,-5,8</t>
  </si>
  <si>
    <t>7,8,4</t>
  </si>
  <si>
    <t>-3,6,5,10</t>
  </si>
  <si>
    <t>-11,7,6,11</t>
  </si>
  <si>
    <t>8,9,9</t>
  </si>
  <si>
    <t>-9,4,-9,9,7</t>
  </si>
  <si>
    <t>8,-6,8,-7,8</t>
  </si>
  <si>
    <t>-7,6,2,7</t>
  </si>
  <si>
    <t>7,-8,7,9</t>
  </si>
  <si>
    <t>8,6,5</t>
  </si>
  <si>
    <t>8,-12,7,2</t>
  </si>
  <si>
    <t>6,4,7</t>
  </si>
  <si>
    <t>9,5,-3,7</t>
  </si>
  <si>
    <t>6,-8,7,7</t>
  </si>
  <si>
    <t>5,6,-6,8</t>
  </si>
  <si>
    <t>-8,3,-9,2,2</t>
  </si>
  <si>
    <t>9,-12,4,4</t>
  </si>
  <si>
    <t>3,4,6</t>
  </si>
  <si>
    <t>6,2,8</t>
  </si>
  <si>
    <t>6,-8,7,-6,8</t>
  </si>
  <si>
    <t>6,6,-6,6</t>
  </si>
  <si>
    <t>-9,8,7,8</t>
  </si>
  <si>
    <t>10,8,10</t>
  </si>
  <si>
    <t>4,10,7</t>
  </si>
  <si>
    <t>-8,6,7,7</t>
  </si>
  <si>
    <t>8,-7,1,9</t>
  </si>
  <si>
    <t>-11,6,1,-8,9</t>
  </si>
  <si>
    <t>3,4,-8,5</t>
  </si>
  <si>
    <t>5,-10,-6,6,10</t>
  </si>
  <si>
    <t>2,3,9</t>
  </si>
  <si>
    <t>-7,-9,5,8,7</t>
  </si>
  <si>
    <t>7,3,-7,-7,5</t>
  </si>
  <si>
    <t>9,9,-5,7</t>
  </si>
  <si>
    <t>6,4,5</t>
  </si>
  <si>
    <t>4,7,9</t>
  </si>
  <si>
    <t>3,8,-7,6</t>
  </si>
  <si>
    <t>-7,-10,10,7,7</t>
  </si>
  <si>
    <t>-3,3,9,9,</t>
  </si>
  <si>
    <t>-13,6,-6,4,11</t>
  </si>
  <si>
    <t>-6,8,-10,5,8</t>
  </si>
  <si>
    <t>5,5,-6,9</t>
  </si>
  <si>
    <t>9,13,-5,8</t>
  </si>
  <si>
    <t>6,-8,6,7</t>
  </si>
  <si>
    <t>5,6,8</t>
  </si>
  <si>
    <t>6,-7,8,9</t>
  </si>
  <si>
    <t>6,3,-6,8</t>
  </si>
  <si>
    <t>4,-6,8,7</t>
  </si>
  <si>
    <t>4,6,7</t>
  </si>
  <si>
    <t>4,-5,6,4</t>
  </si>
  <si>
    <t>2,3,5</t>
  </si>
  <si>
    <t>-8,5,8,7</t>
  </si>
  <si>
    <t>6,10,7</t>
  </si>
  <si>
    <t>-7,5,-8,7,6</t>
  </si>
  <si>
    <t>11,9,-8,-10,4</t>
  </si>
  <si>
    <t>8,4,8</t>
  </si>
  <si>
    <t>3,-6,8,5</t>
  </si>
  <si>
    <t>-9,9,9,7</t>
  </si>
  <si>
    <t>6,6,6</t>
  </si>
  <si>
    <t>12,2,5</t>
  </si>
  <si>
    <t>-8,-10,4,6,1</t>
  </si>
  <si>
    <t>6,5,7</t>
  </si>
  <si>
    <t>9,4,-11,8</t>
  </si>
  <si>
    <t>9,5,6</t>
  </si>
  <si>
    <t>3,7,8</t>
  </si>
  <si>
    <t>2,6,4</t>
  </si>
  <si>
    <t>3,6,8</t>
  </si>
  <si>
    <t>3,-4,5,6</t>
  </si>
  <si>
    <t>5,-5,4,9</t>
  </si>
  <si>
    <t>5,7,8</t>
  </si>
  <si>
    <t>6,-7,8,8</t>
  </si>
  <si>
    <t>3,4,5</t>
  </si>
  <si>
    <t>8,-4,7,6</t>
  </si>
  <si>
    <t>4,8,7</t>
  </si>
  <si>
    <t>4,6,9</t>
  </si>
  <si>
    <t>7,5,7</t>
  </si>
  <si>
    <t>8,6,7</t>
  </si>
  <si>
    <t>-3,6,7,8</t>
  </si>
  <si>
    <t>-8,6,-7,8,9</t>
  </si>
  <si>
    <t>6,6,8</t>
  </si>
  <si>
    <t>3,4,7</t>
  </si>
  <si>
    <t>6,-7,6,5</t>
  </si>
  <si>
    <t>6,-4,8,9</t>
  </si>
  <si>
    <t>6,7,6</t>
  </si>
  <si>
    <t>8,-5,8,9</t>
  </si>
  <si>
    <t>8,8,9</t>
  </si>
  <si>
    <t>5,6,5</t>
  </si>
  <si>
    <t>8,9,6</t>
  </si>
  <si>
    <t>8,6,4</t>
  </si>
  <si>
    <t>7,7,4</t>
  </si>
  <si>
    <t>10,6,1</t>
  </si>
  <si>
    <t>5,9,4</t>
  </si>
  <si>
    <t>-4,6,11,-4,8</t>
  </si>
  <si>
    <t>5,4,2</t>
  </si>
  <si>
    <t>6,6,-9,6</t>
  </si>
  <si>
    <t>7,-6,10,-8,8</t>
  </si>
  <si>
    <t>10,4,4</t>
  </si>
  <si>
    <t>8,-9,6,5</t>
  </si>
  <si>
    <t>-2,-8,6,8,6</t>
  </si>
  <si>
    <t>-9,11,4,9</t>
  </si>
  <si>
    <t>7,8,9</t>
  </si>
  <si>
    <t>4,4,2</t>
  </si>
  <si>
    <t>6,7,7</t>
  </si>
  <si>
    <t>5,-6,6,5</t>
  </si>
  <si>
    <t>6,-7,-8,5,8</t>
  </si>
  <si>
    <t>4,6,3</t>
  </si>
  <si>
    <t>9,7,8</t>
  </si>
  <si>
    <t>5,5,7</t>
  </si>
  <si>
    <t>6,8,9</t>
  </si>
  <si>
    <t>4,8,-7,8</t>
  </si>
  <si>
    <t>5,-6,7,7</t>
  </si>
  <si>
    <t>4,5,9</t>
  </si>
  <si>
    <t>6,7,9</t>
  </si>
  <si>
    <t>5,4,9</t>
  </si>
  <si>
    <t>3,5,4</t>
  </si>
  <si>
    <t>4,-7,8,6</t>
  </si>
  <si>
    <t>6,-7,5,6</t>
  </si>
  <si>
    <t>6,4,8</t>
  </si>
  <si>
    <t>5,-6,7,5</t>
  </si>
  <si>
    <t>4,5,3</t>
  </si>
  <si>
    <t>4,6,-6,8,-7,6</t>
  </si>
  <si>
    <t>6,7,4</t>
  </si>
  <si>
    <t>6,7,-8,8</t>
  </si>
  <si>
    <t>6,9,8</t>
  </si>
  <si>
    <t>8,8,-8,6</t>
  </si>
  <si>
    <t>9,8,-7,6</t>
  </si>
  <si>
    <t>7,9,3</t>
  </si>
  <si>
    <t>7,-6,-5,8,4</t>
  </si>
  <si>
    <t>6,4,11</t>
  </si>
  <si>
    <t>-8,-1,7,12,3</t>
  </si>
  <si>
    <t>7,8,8</t>
  </si>
  <si>
    <t>9,6,12</t>
  </si>
  <si>
    <t>6,-8,9,5</t>
  </si>
  <si>
    <t>9,10,9</t>
  </si>
  <si>
    <t>-14,8,9,-12,10</t>
  </si>
  <si>
    <t>9,12,9</t>
  </si>
  <si>
    <t>9,8,11</t>
  </si>
  <si>
    <t>9,-2,10,7</t>
  </si>
  <si>
    <t>-10,9,10,-9,10</t>
  </si>
  <si>
    <t>9,-10,-11,9,9</t>
  </si>
  <si>
    <t>7,8,-8,9</t>
  </si>
  <si>
    <t>-10,9,7,11</t>
  </si>
  <si>
    <t>9,-10,9,-9,8</t>
  </si>
  <si>
    <t>10,-10,10,-8,8</t>
  </si>
  <si>
    <t>7,-7,-9,7,9</t>
  </si>
  <si>
    <t>-8,8,7,9</t>
  </si>
  <si>
    <t>-4,10,13,10</t>
  </si>
  <si>
    <t>5,6,-10,-11,3</t>
  </si>
  <si>
    <t>9,9,-9,9</t>
  </si>
  <si>
    <t>4,10,-9,-9,5</t>
  </si>
  <si>
    <t>-8,12,11,9</t>
  </si>
  <si>
    <t>9,11,6</t>
  </si>
  <si>
    <t>8,10,9</t>
  </si>
  <si>
    <t>9,9,11</t>
  </si>
  <si>
    <t>8,-8,9,8</t>
  </si>
  <si>
    <t>7,6,5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</si>
</sst>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;[Red]\-#,##0.00"/>
    <numFmt numFmtId="181" formatCode="#,##0;[Red]\-#,##0"/>
    <numFmt numFmtId="182" formatCode="0_)"/>
    <numFmt numFmtId="183" formatCode="d\.m\.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54"/>
      <name val="Arial"/>
      <family val="2"/>
    </font>
    <font>
      <b/>
      <sz val="10"/>
      <color indexed="5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 style="double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182" fontId="2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37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20" fontId="0" fillId="0" borderId="4" xfId="0" applyNumberFormat="1" applyBorder="1" applyAlignment="1">
      <alignment/>
    </xf>
    <xf numFmtId="0" fontId="0" fillId="0" borderId="3" xfId="0" applyFill="1" applyBorder="1" applyAlignment="1">
      <alignment/>
    </xf>
    <xf numFmtId="20" fontId="0" fillId="0" borderId="9" xfId="0" applyNumberFormat="1" applyBorder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3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23" applyFont="1" applyBorder="1" applyAlignment="1">
      <alignment horizontal="center"/>
      <protection/>
    </xf>
    <xf numFmtId="0" fontId="2" fillId="0" borderId="14" xfId="23" applyFont="1" applyBorder="1">
      <alignment/>
      <protection/>
    </xf>
    <xf numFmtId="49" fontId="5" fillId="0" borderId="0" xfId="23" applyNumberFormat="1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5" fillId="0" borderId="0" xfId="23" applyFont="1" applyAlignment="1">
      <alignment horizontal="center"/>
      <protection/>
    </xf>
    <xf numFmtId="0" fontId="7" fillId="0" borderId="15" xfId="0" applyFont="1" applyBorder="1" applyAlignment="1">
      <alignment horizontal="center"/>
    </xf>
    <xf numFmtId="0" fontId="0" fillId="0" borderId="16" xfId="23" applyFont="1" applyBorder="1" applyAlignment="1">
      <alignment horizontal="center"/>
      <protection/>
    </xf>
    <xf numFmtId="0" fontId="5" fillId="0" borderId="16" xfId="23" applyFont="1" applyBorder="1" applyAlignment="1">
      <alignment/>
      <protection/>
    </xf>
    <xf numFmtId="0" fontId="5" fillId="0" borderId="17" xfId="23" applyFont="1" applyBorder="1" applyAlignment="1">
      <alignment/>
      <protection/>
    </xf>
    <xf numFmtId="0" fontId="2" fillId="0" borderId="18" xfId="23" applyFont="1" applyBorder="1">
      <alignment/>
      <protection/>
    </xf>
    <xf numFmtId="49" fontId="2" fillId="0" borderId="9" xfId="23" applyNumberFormat="1" applyFont="1" applyBorder="1" applyAlignment="1">
      <alignment horizontal="right"/>
      <protection/>
    </xf>
    <xf numFmtId="49" fontId="5" fillId="0" borderId="10" xfId="23" applyNumberFormat="1" applyFont="1" applyBorder="1" applyAlignment="1">
      <alignment horizontal="center"/>
      <protection/>
    </xf>
    <xf numFmtId="49" fontId="5" fillId="0" borderId="19" xfId="23" applyNumberFormat="1" applyFont="1" applyBorder="1" applyAlignment="1">
      <alignment horizontal="center"/>
      <protection/>
    </xf>
    <xf numFmtId="49" fontId="2" fillId="0" borderId="11" xfId="23" applyNumberFormat="1" applyFont="1" applyBorder="1" applyAlignment="1">
      <alignment horizontal="right"/>
      <protection/>
    </xf>
    <xf numFmtId="0" fontId="5" fillId="0" borderId="13" xfId="23" applyFont="1" applyBorder="1" applyAlignment="1">
      <alignment/>
      <protection/>
    </xf>
    <xf numFmtId="0" fontId="5" fillId="0" borderId="20" xfId="23" applyFont="1" applyBorder="1" applyAlignment="1">
      <alignment/>
      <protection/>
    </xf>
    <xf numFmtId="49" fontId="5" fillId="0" borderId="8" xfId="23" applyNumberFormat="1" applyFont="1" applyBorder="1" applyAlignment="1">
      <alignment horizontal="center"/>
      <protection/>
    </xf>
    <xf numFmtId="49" fontId="5" fillId="0" borderId="0" xfId="23" applyNumberFormat="1" applyFont="1" applyBorder="1" applyAlignment="1">
      <alignment horizontal="center"/>
      <protection/>
    </xf>
    <xf numFmtId="49" fontId="5" fillId="0" borderId="9" xfId="23" applyNumberFormat="1" applyFont="1" applyBorder="1" applyAlignment="1">
      <alignment horizontal="center"/>
      <protection/>
    </xf>
    <xf numFmtId="49" fontId="5" fillId="0" borderId="6" xfId="23" applyNumberFormat="1" applyFont="1" applyBorder="1" applyAlignment="1">
      <alignment horizontal="center"/>
      <protection/>
    </xf>
    <xf numFmtId="49" fontId="8" fillId="0" borderId="9" xfId="23" applyNumberFormat="1" applyFont="1" applyBorder="1" applyAlignment="1">
      <alignment horizontal="center"/>
      <protection/>
    </xf>
    <xf numFmtId="49" fontId="2" fillId="0" borderId="6" xfId="23" applyNumberFormat="1" applyFont="1" applyBorder="1" applyAlignment="1">
      <alignment horizontal="right"/>
      <protection/>
    </xf>
    <xf numFmtId="49" fontId="8" fillId="0" borderId="6" xfId="23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23" applyFont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2" fillId="0" borderId="0" xfId="23" applyFont="1" applyBorder="1">
      <alignment/>
      <protection/>
    </xf>
    <xf numFmtId="0" fontId="5" fillId="0" borderId="0" xfId="0" applyFont="1" applyBorder="1" applyAlignment="1">
      <alignment horizontal="center"/>
    </xf>
    <xf numFmtId="49" fontId="2" fillId="0" borderId="1" xfId="23" applyNumberFormat="1" applyFont="1" applyBorder="1" applyAlignment="1">
      <alignment horizontal="right"/>
      <protection/>
    </xf>
    <xf numFmtId="49" fontId="5" fillId="0" borderId="2" xfId="23" applyNumberFormat="1" applyFont="1" applyBorder="1" applyAlignment="1">
      <alignment horizontal="center"/>
      <protection/>
    </xf>
    <xf numFmtId="49" fontId="6" fillId="0" borderId="6" xfId="23" applyNumberFormat="1" applyFont="1" applyBorder="1" applyAlignment="1">
      <alignment horizontal="left"/>
      <protection/>
    </xf>
    <xf numFmtId="49" fontId="2" fillId="0" borderId="0" xfId="23" applyNumberFormat="1" applyFont="1" applyBorder="1" applyAlignment="1">
      <alignment horizontal="right"/>
      <protection/>
    </xf>
    <xf numFmtId="0" fontId="5" fillId="0" borderId="0" xfId="23" applyFont="1" applyBorder="1" applyAlignment="1">
      <alignment horizontal="center"/>
      <protection/>
    </xf>
    <xf numFmtId="49" fontId="2" fillId="0" borderId="6" xfId="23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23" applyFont="1" applyAlignment="1">
      <alignment horizontal="center"/>
      <protection/>
    </xf>
    <xf numFmtId="49" fontId="8" fillId="0" borderId="0" xfId="23" applyNumberFormat="1" applyFont="1" applyAlignment="1">
      <alignment horizontal="center"/>
      <protection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23" applyFont="1" applyAlignment="1">
      <alignment horizontal="center"/>
      <protection/>
    </xf>
    <xf numFmtId="0" fontId="8" fillId="0" borderId="0" xfId="23" applyFont="1" applyAlignment="1">
      <alignment horizontal="left"/>
      <protection/>
    </xf>
    <xf numFmtId="0" fontId="0" fillId="0" borderId="9" xfId="23" applyFont="1" applyBorder="1">
      <alignment/>
      <protection/>
    </xf>
    <xf numFmtId="0" fontId="0" fillId="0" borderId="0" xfId="23" applyFont="1">
      <alignment/>
      <protection/>
    </xf>
    <xf numFmtId="0" fontId="5" fillId="0" borderId="10" xfId="23" applyFont="1" applyBorder="1" applyAlignment="1">
      <alignment horizontal="left"/>
      <protection/>
    </xf>
    <xf numFmtId="0" fontId="0" fillId="0" borderId="10" xfId="23" applyFont="1" applyBorder="1">
      <alignment/>
      <protection/>
    </xf>
    <xf numFmtId="0" fontId="0" fillId="0" borderId="6" xfId="23" applyFont="1" applyBorder="1">
      <alignment/>
      <protection/>
    </xf>
    <xf numFmtId="0" fontId="6" fillId="0" borderId="0" xfId="0" applyFont="1" applyAlignment="1">
      <alignment horizontal="center"/>
    </xf>
    <xf numFmtId="0" fontId="5" fillId="0" borderId="0" xfId="23" applyFont="1" applyAlignment="1">
      <alignment horizontal="left"/>
      <protection/>
    </xf>
    <xf numFmtId="0" fontId="0" fillId="0" borderId="8" xfId="23" applyFont="1" applyBorder="1">
      <alignment/>
      <protection/>
    </xf>
    <xf numFmtId="49" fontId="2" fillId="0" borderId="6" xfId="23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49" fontId="7" fillId="0" borderId="0" xfId="23" applyNumberFormat="1" applyFont="1" applyBorder="1" applyAlignment="1">
      <alignment horizontal="right"/>
      <protection/>
    </xf>
    <xf numFmtId="0" fontId="9" fillId="3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/>
    </xf>
    <xf numFmtId="49" fontId="0" fillId="0" borderId="3" xfId="0" applyNumberFormat="1" applyBorder="1" applyAlignment="1">
      <alignment horizontal="left"/>
    </xf>
    <xf numFmtId="49" fontId="0" fillId="0" borderId="3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6" fillId="0" borderId="10" xfId="23" applyNumberFormat="1" applyFont="1" applyBorder="1" applyAlignment="1">
      <alignment/>
      <protection/>
    </xf>
    <xf numFmtId="49" fontId="8" fillId="0" borderId="10" xfId="0" applyNumberFormat="1" applyFont="1" applyBorder="1" applyAlignment="1">
      <alignment horizontal="center"/>
    </xf>
    <xf numFmtId="49" fontId="6" fillId="0" borderId="0" xfId="23" applyNumberFormat="1" applyFont="1" applyAlignment="1">
      <alignment horizontal="center"/>
      <protection/>
    </xf>
    <xf numFmtId="49" fontId="8" fillId="0" borderId="0" xfId="23" applyNumberFormat="1" applyFont="1" applyAlignment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23" applyNumberFormat="1" applyFont="1" applyBorder="1">
      <alignment/>
      <protection/>
    </xf>
    <xf numFmtId="49" fontId="0" fillId="0" borderId="9" xfId="23" applyNumberFormat="1" applyFont="1" applyBorder="1">
      <alignment/>
      <protection/>
    </xf>
    <xf numFmtId="49" fontId="0" fillId="0" borderId="0" xfId="23" applyNumberFormat="1" applyFont="1">
      <alignment/>
      <protection/>
    </xf>
    <xf numFmtId="49" fontId="6" fillId="0" borderId="10" xfId="23" applyNumberFormat="1" applyFont="1" applyBorder="1" applyAlignment="1">
      <alignment horizontal="center"/>
      <protection/>
    </xf>
    <xf numFmtId="49" fontId="7" fillId="0" borderId="10" xfId="23" applyNumberFormat="1" applyFont="1" applyBorder="1" applyAlignment="1">
      <alignment horizontal="left"/>
      <protection/>
    </xf>
    <xf numFmtId="49" fontId="2" fillId="0" borderId="6" xfId="23" applyNumberFormat="1" applyFont="1" applyBorder="1" applyAlignment="1">
      <alignment/>
      <protection/>
    </xf>
    <xf numFmtId="49" fontId="5" fillId="0" borderId="11" xfId="23" applyNumberFormat="1" applyFont="1" applyBorder="1" applyAlignment="1">
      <alignment horizontal="center"/>
      <protection/>
    </xf>
    <xf numFmtId="49" fontId="11" fillId="0" borderId="10" xfId="23" applyNumberFormat="1" applyFont="1" applyBorder="1" applyAlignment="1">
      <alignment/>
      <protection/>
    </xf>
    <xf numFmtId="49" fontId="5" fillId="0" borderId="11" xfId="23" applyNumberFormat="1" applyFont="1" applyBorder="1" applyAlignment="1">
      <alignment/>
      <protection/>
    </xf>
    <xf numFmtId="49" fontId="5" fillId="0" borderId="10" xfId="23" applyNumberFormat="1" applyFont="1" applyBorder="1" applyAlignment="1">
      <alignment horizontal="left"/>
      <protection/>
    </xf>
    <xf numFmtId="49" fontId="6" fillId="0" borderId="0" xfId="23" applyNumberFormat="1" applyFont="1" applyAlignment="1">
      <alignment horizontal="right"/>
      <protection/>
    </xf>
    <xf numFmtId="49" fontId="0" fillId="0" borderId="10" xfId="23" applyNumberFormat="1" applyFont="1" applyBorder="1">
      <alignment/>
      <protection/>
    </xf>
    <xf numFmtId="49" fontId="6" fillId="0" borderId="0" xfId="0" applyNumberFormat="1" applyFont="1" applyBorder="1" applyAlignment="1">
      <alignment horizontal="center"/>
    </xf>
    <xf numFmtId="49" fontId="5" fillId="0" borderId="0" xfId="23" applyNumberFormat="1" applyFont="1" applyBorder="1" applyAlignment="1">
      <alignment horizontal="left"/>
      <protection/>
    </xf>
    <xf numFmtId="49" fontId="5" fillId="0" borderId="2" xfId="23" applyNumberFormat="1" applyFont="1" applyBorder="1" applyAlignment="1">
      <alignment horizontal="right"/>
      <protection/>
    </xf>
    <xf numFmtId="49" fontId="11" fillId="0" borderId="6" xfId="23" applyNumberFormat="1" applyFont="1" applyBorder="1" applyAlignment="1">
      <alignment/>
      <protection/>
    </xf>
    <xf numFmtId="49" fontId="11" fillId="0" borderId="26" xfId="23" applyNumberFormat="1" applyFont="1" applyBorder="1" applyAlignment="1">
      <alignment/>
      <protection/>
    </xf>
    <xf numFmtId="49" fontId="5" fillId="0" borderId="0" xfId="23" applyNumberFormat="1" applyFont="1" applyAlignment="1">
      <alignment/>
      <protection/>
    </xf>
    <xf numFmtId="49" fontId="5" fillId="0" borderId="9" xfId="23" applyNumberFormat="1" applyFont="1" applyBorder="1" applyAlignment="1">
      <alignment horizontal="left"/>
      <protection/>
    </xf>
    <xf numFmtId="49" fontId="7" fillId="0" borderId="8" xfId="23" applyNumberFormat="1" applyFont="1" applyBorder="1" applyAlignment="1">
      <alignment horizontal="left"/>
      <protection/>
    </xf>
    <xf numFmtId="49" fontId="5" fillId="0" borderId="0" xfId="0" applyNumberFormat="1" applyFont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5" fillId="0" borderId="11" xfId="23" applyNumberFormat="1" applyFont="1" applyBorder="1" applyAlignment="1">
      <alignment horizontal="left"/>
      <protection/>
    </xf>
    <xf numFmtId="49" fontId="0" fillId="0" borderId="6" xfId="23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0" xfId="23" applyNumberFormat="1" applyFont="1" applyAlignment="1">
      <alignment horizontal="left"/>
      <protection/>
    </xf>
    <xf numFmtId="49" fontId="2" fillId="0" borderId="9" xfId="0" applyNumberFormat="1" applyFont="1" applyBorder="1" applyAlignment="1">
      <alignment/>
    </xf>
    <xf numFmtId="49" fontId="11" fillId="0" borderId="8" xfId="23" applyNumberFormat="1" applyFont="1" applyBorder="1" applyAlignment="1">
      <alignment/>
      <protection/>
    </xf>
    <xf numFmtId="49" fontId="12" fillId="0" borderId="0" xfId="23" applyNumberFormat="1" applyFont="1" applyBorder="1" applyAlignment="1">
      <alignment horizontal="right"/>
      <protection/>
    </xf>
    <xf numFmtId="49" fontId="5" fillId="0" borderId="10" xfId="23" applyNumberFormat="1" applyFont="1" applyBorder="1" applyAlignment="1">
      <alignment/>
      <protection/>
    </xf>
    <xf numFmtId="49" fontId="0" fillId="0" borderId="8" xfId="23" applyNumberFormat="1" applyFont="1" applyBorder="1">
      <alignment/>
      <protection/>
    </xf>
    <xf numFmtId="49" fontId="5" fillId="0" borderId="8" xfId="0" applyNumberFormat="1" applyFont="1" applyBorder="1" applyAlignment="1">
      <alignment horizontal="right"/>
    </xf>
    <xf numFmtId="49" fontId="11" fillId="0" borderId="0" xfId="23" applyNumberFormat="1" applyFont="1" applyBorder="1" applyAlignment="1">
      <alignment/>
      <protection/>
    </xf>
    <xf numFmtId="49" fontId="5" fillId="0" borderId="0" xfId="0" applyNumberFormat="1" applyFont="1" applyBorder="1" applyAlignment="1">
      <alignment horizontal="right"/>
    </xf>
    <xf numFmtId="49" fontId="2" fillId="0" borderId="0" xfId="23" applyNumberFormat="1" applyFont="1" applyAlignment="1">
      <alignment horizontal="right"/>
      <protection/>
    </xf>
    <xf numFmtId="49" fontId="2" fillId="0" borderId="0" xfId="23" applyNumberFormat="1" applyFont="1" applyAlignment="1">
      <alignment horizontal="center"/>
      <protection/>
    </xf>
    <xf numFmtId="49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11" fillId="0" borderId="0" xfId="23" applyNumberFormat="1" applyFont="1" applyBorder="1" applyAlignment="1">
      <alignment horizontal="right"/>
      <protection/>
    </xf>
    <xf numFmtId="49" fontId="5" fillId="0" borderId="0" xfId="0" applyNumberFormat="1" applyFont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20" fontId="5" fillId="0" borderId="1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9" fillId="3" borderId="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27" xfId="0" applyBorder="1" applyAlignment="1">
      <alignment/>
    </xf>
    <xf numFmtId="0" fontId="7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2" fillId="0" borderId="30" xfId="0" applyFont="1" applyBorder="1" applyAlignment="1" applyProtection="1">
      <alignment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/>
    </xf>
    <xf numFmtId="0" fontId="24" fillId="0" borderId="31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right"/>
      <protection locked="0"/>
    </xf>
    <xf numFmtId="182" fontId="31" fillId="0" borderId="36" xfId="22" applyFont="1" applyFill="1" applyBorder="1" applyAlignment="1">
      <alignment horizontal="left"/>
      <protection/>
    </xf>
    <xf numFmtId="0" fontId="0" fillId="0" borderId="35" xfId="0" applyBorder="1" applyAlignment="1">
      <alignment/>
    </xf>
    <xf numFmtId="182" fontId="24" fillId="0" borderId="37" xfId="22" applyFont="1" applyBorder="1" applyAlignment="1" applyProtection="1">
      <alignment horizontal="center"/>
      <protection/>
    </xf>
    <xf numFmtId="182" fontId="32" fillId="0" borderId="38" xfId="22" applyFont="1" applyBorder="1" applyAlignment="1" applyProtection="1">
      <alignment horizontal="left" indent="1"/>
      <protection/>
    </xf>
    <xf numFmtId="182" fontId="32" fillId="0" borderId="39" xfId="22" applyFont="1" applyBorder="1" applyAlignment="1" applyProtection="1">
      <alignment/>
      <protection locked="0"/>
    </xf>
    <xf numFmtId="182" fontId="32" fillId="0" borderId="40" xfId="22" applyFont="1" applyBorder="1" applyAlignment="1" applyProtection="1">
      <alignment horizontal="center"/>
      <protection/>
    </xf>
    <xf numFmtId="182" fontId="32" fillId="0" borderId="41" xfId="22" applyFont="1" applyBorder="1" applyAlignment="1" applyProtection="1">
      <alignment horizontal="center"/>
      <protection/>
    </xf>
    <xf numFmtId="182" fontId="33" fillId="0" borderId="42" xfId="22" applyFont="1" applyBorder="1" applyAlignment="1" applyProtection="1">
      <alignment horizontal="left"/>
      <protection/>
    </xf>
    <xf numFmtId="182" fontId="32" fillId="0" borderId="42" xfId="22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2" fontId="33" fillId="0" borderId="45" xfId="22" applyFont="1" applyBorder="1" applyAlignment="1" applyProtection="1">
      <alignment horizontal="center"/>
      <protection/>
    </xf>
    <xf numFmtId="182" fontId="32" fillId="4" borderId="46" xfId="22" applyFont="1" applyFill="1" applyBorder="1" applyAlignment="1" applyProtection="1">
      <alignment horizontal="left" indent="1"/>
      <protection locked="0"/>
    </xf>
    <xf numFmtId="182" fontId="32" fillId="4" borderId="47" xfId="22" applyFont="1" applyFill="1" applyBorder="1" applyAlignment="1" applyProtection="1">
      <alignment horizontal="left"/>
      <protection locked="0"/>
    </xf>
    <xf numFmtId="182" fontId="34" fillId="5" borderId="48" xfId="22" applyFont="1" applyFill="1" applyBorder="1" applyAlignment="1" applyProtection="1">
      <alignment horizontal="center"/>
      <protection/>
    </xf>
    <xf numFmtId="182" fontId="34" fillId="5" borderId="47" xfId="22" applyFont="1" applyFill="1" applyBorder="1" applyAlignment="1" applyProtection="1">
      <alignment horizontal="center"/>
      <protection/>
    </xf>
    <xf numFmtId="182" fontId="34" fillId="0" borderId="48" xfId="22" applyFont="1" applyBorder="1" applyProtection="1">
      <alignment/>
      <protection/>
    </xf>
    <xf numFmtId="182" fontId="34" fillId="0" borderId="47" xfId="22" applyFont="1" applyBorder="1" applyProtection="1">
      <alignment/>
      <protection/>
    </xf>
    <xf numFmtId="182" fontId="35" fillId="0" borderId="49" xfId="22" applyFont="1" applyBorder="1" applyAlignment="1" applyProtection="1">
      <alignment horizontal="center"/>
      <protection/>
    </xf>
    <xf numFmtId="182" fontId="35" fillId="0" borderId="50" xfId="22" applyFont="1" applyBorder="1" applyAlignment="1" applyProtection="1">
      <alignment horizontal="center"/>
      <protection/>
    </xf>
    <xf numFmtId="182" fontId="34" fillId="0" borderId="51" xfId="22" applyFont="1" applyBorder="1" applyAlignment="1" applyProtection="1">
      <alignment horizontal="right"/>
      <protection/>
    </xf>
    <xf numFmtId="182" fontId="34" fillId="0" borderId="52" xfId="22" applyFont="1" applyBorder="1" applyAlignment="1" applyProtection="1">
      <alignment horizontal="center"/>
      <protection/>
    </xf>
    <xf numFmtId="0" fontId="2" fillId="6" borderId="53" xfId="0" applyFont="1" applyFill="1" applyBorder="1" applyAlignment="1">
      <alignment/>
    </xf>
    <xf numFmtId="0" fontId="2" fillId="6" borderId="54" xfId="0" applyFont="1" applyFill="1" applyBorder="1" applyAlignment="1">
      <alignment/>
    </xf>
    <xf numFmtId="0" fontId="2" fillId="7" borderId="3" xfId="0" applyFont="1" applyFill="1" applyBorder="1" applyAlignment="1">
      <alignment horizontal="center"/>
    </xf>
    <xf numFmtId="182" fontId="33" fillId="0" borderId="55" xfId="22" applyFont="1" applyBorder="1" applyAlignment="1" applyProtection="1">
      <alignment horizontal="center"/>
      <protection/>
    </xf>
    <xf numFmtId="182" fontId="32" fillId="4" borderId="56" xfId="22" applyFont="1" applyFill="1" applyBorder="1" applyAlignment="1" applyProtection="1">
      <alignment horizontal="left"/>
      <protection locked="0"/>
    </xf>
    <xf numFmtId="182" fontId="34" fillId="0" borderId="57" xfId="22" applyFont="1" applyBorder="1" applyProtection="1">
      <alignment/>
      <protection/>
    </xf>
    <xf numFmtId="182" fontId="34" fillId="0" borderId="56" xfId="22" applyFont="1" applyBorder="1" applyProtection="1">
      <alignment/>
      <protection/>
    </xf>
    <xf numFmtId="182" fontId="34" fillId="5" borderId="57" xfId="22" applyFont="1" applyFill="1" applyBorder="1" applyAlignment="1" applyProtection="1">
      <alignment horizontal="center"/>
      <protection/>
    </xf>
    <xf numFmtId="182" fontId="34" fillId="5" borderId="56" xfId="22" applyFont="1" applyFill="1" applyBorder="1" applyAlignment="1" applyProtection="1">
      <alignment horizontal="center"/>
      <protection/>
    </xf>
    <xf numFmtId="182" fontId="33" fillId="0" borderId="58" xfId="22" applyFont="1" applyBorder="1" applyAlignment="1" applyProtection="1">
      <alignment horizontal="center"/>
      <protection/>
    </xf>
    <xf numFmtId="182" fontId="32" fillId="4" borderId="59" xfId="22" applyFont="1" applyFill="1" applyBorder="1" applyAlignment="1" applyProtection="1">
      <alignment horizontal="left" indent="1"/>
      <protection locked="0"/>
    </xf>
    <xf numFmtId="182" fontId="32" fillId="4" borderId="60" xfId="22" applyFont="1" applyFill="1" applyBorder="1" applyAlignment="1" applyProtection="1">
      <alignment horizontal="left"/>
      <protection locked="0"/>
    </xf>
    <xf numFmtId="182" fontId="34" fillId="0" borderId="61" xfId="22" applyFont="1" applyBorder="1" applyProtection="1">
      <alignment/>
      <protection/>
    </xf>
    <xf numFmtId="182" fontId="34" fillId="0" borderId="60" xfId="22" applyFont="1" applyBorder="1" applyProtection="1">
      <alignment/>
      <protection/>
    </xf>
    <xf numFmtId="182" fontId="34" fillId="5" borderId="61" xfId="22" applyFont="1" applyFill="1" applyBorder="1" applyAlignment="1" applyProtection="1">
      <alignment horizontal="center"/>
      <protection/>
    </xf>
    <xf numFmtId="182" fontId="34" fillId="5" borderId="60" xfId="22" applyFont="1" applyFill="1" applyBorder="1" applyAlignment="1" applyProtection="1">
      <alignment horizontal="center"/>
      <protection/>
    </xf>
    <xf numFmtId="182" fontId="35" fillId="0" borderId="62" xfId="22" applyFont="1" applyBorder="1" applyAlignment="1" applyProtection="1">
      <alignment horizontal="center"/>
      <protection/>
    </xf>
    <xf numFmtId="182" fontId="35" fillId="0" borderId="63" xfId="22" applyFont="1" applyBorder="1" applyAlignment="1" applyProtection="1">
      <alignment horizontal="center"/>
      <protection/>
    </xf>
    <xf numFmtId="182" fontId="34" fillId="0" borderId="64" xfId="22" applyFont="1" applyBorder="1" applyAlignment="1" applyProtection="1">
      <alignment horizontal="right"/>
      <protection/>
    </xf>
    <xf numFmtId="182" fontId="34" fillId="0" borderId="65" xfId="22" applyFont="1" applyBorder="1" applyAlignment="1" applyProtection="1">
      <alignment horizontal="center"/>
      <protection/>
    </xf>
    <xf numFmtId="182" fontId="33" fillId="0" borderId="66" xfId="22" applyFont="1" applyBorder="1" applyAlignment="1" applyProtection="1">
      <alignment horizontal="center"/>
      <protection/>
    </xf>
    <xf numFmtId="182" fontId="37" fillId="0" borderId="46" xfId="22" applyFont="1" applyBorder="1" applyProtection="1">
      <alignment/>
      <protection/>
    </xf>
    <xf numFmtId="182" fontId="24" fillId="0" borderId="46" xfId="22" applyFont="1" applyBorder="1" applyProtection="1">
      <alignment/>
      <protection/>
    </xf>
    <xf numFmtId="182" fontId="27" fillId="0" borderId="46" xfId="22" applyBorder="1">
      <alignment/>
      <protection/>
    </xf>
    <xf numFmtId="182" fontId="27" fillId="0" borderId="67" xfId="22" applyBorder="1">
      <alignment/>
      <protection/>
    </xf>
    <xf numFmtId="0" fontId="19" fillId="0" borderId="68" xfId="0" applyFont="1" applyBorder="1" applyAlignment="1">
      <alignment/>
    </xf>
    <xf numFmtId="0" fontId="2" fillId="8" borderId="0" xfId="0" applyFont="1" applyFill="1" applyAlignment="1">
      <alignment/>
    </xf>
    <xf numFmtId="0" fontId="2" fillId="8" borderId="3" xfId="0" applyFont="1" applyFill="1" applyBorder="1" applyAlignment="1">
      <alignment horizontal="center"/>
    </xf>
    <xf numFmtId="182" fontId="33" fillId="0" borderId="69" xfId="22" applyFont="1" applyBorder="1" applyAlignment="1" applyProtection="1">
      <alignment horizontal="center"/>
      <protection/>
    </xf>
    <xf numFmtId="182" fontId="38" fillId="0" borderId="70" xfId="22" applyFont="1" applyBorder="1" applyAlignment="1" applyProtection="1">
      <alignment horizontal="center"/>
      <protection/>
    </xf>
    <xf numFmtId="182" fontId="24" fillId="0" borderId="71" xfId="22" applyFont="1" applyBorder="1" applyProtection="1">
      <alignment/>
      <protection/>
    </xf>
    <xf numFmtId="182" fontId="24" fillId="0" borderId="72" xfId="22" applyFont="1" applyBorder="1" applyProtection="1">
      <alignment/>
      <protection/>
    </xf>
    <xf numFmtId="182" fontId="27" fillId="0" borderId="73" xfId="22" applyBorder="1">
      <alignment/>
      <protection/>
    </xf>
    <xf numFmtId="0" fontId="2" fillId="0" borderId="74" xfId="0" applyFont="1" applyBorder="1" applyAlignment="1">
      <alignment/>
    </xf>
    <xf numFmtId="0" fontId="2" fillId="0" borderId="3" xfId="0" applyFont="1" applyBorder="1" applyAlignment="1">
      <alignment horizontal="center"/>
    </xf>
    <xf numFmtId="182" fontId="33" fillId="0" borderId="66" xfId="22" applyFont="1" applyBorder="1" applyAlignment="1" applyProtection="1" quotePrefix="1">
      <alignment horizontal="center"/>
      <protection/>
    </xf>
    <xf numFmtId="182" fontId="32" fillId="0" borderId="75" xfId="22" applyFont="1" applyBorder="1" applyAlignment="1" applyProtection="1">
      <alignment horizontal="left" indent="1"/>
      <protection/>
    </xf>
    <xf numFmtId="182" fontId="32" fillId="0" borderId="76" xfId="22" applyFont="1" applyBorder="1" applyProtection="1">
      <alignment/>
      <protection/>
    </xf>
    <xf numFmtId="182" fontId="24" fillId="0" borderId="77" xfId="22" applyFont="1" applyBorder="1" applyProtection="1">
      <alignment/>
      <protection/>
    </xf>
    <xf numFmtId="182" fontId="22" fillId="0" borderId="49" xfId="22" applyFont="1" applyBorder="1" applyAlignment="1" applyProtection="1">
      <alignment horizontal="right"/>
      <protection/>
    </xf>
    <xf numFmtId="0" fontId="4" fillId="0" borderId="78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11" fillId="0" borderId="74" xfId="0" applyFont="1" applyBorder="1" applyAlignment="1">
      <alignment/>
    </xf>
    <xf numFmtId="0" fontId="11" fillId="0" borderId="3" xfId="0" applyFont="1" applyBorder="1" applyAlignment="1">
      <alignment/>
    </xf>
    <xf numFmtId="0" fontId="11" fillId="7" borderId="3" xfId="0" applyFont="1" applyFill="1" applyBorder="1" applyAlignment="1">
      <alignment horizontal="center"/>
    </xf>
    <xf numFmtId="0" fontId="2" fillId="8" borderId="80" xfId="0" applyFont="1" applyFill="1" applyBorder="1" applyAlignment="1">
      <alignment/>
    </xf>
    <xf numFmtId="0" fontId="2" fillId="0" borderId="81" xfId="0" applyFont="1" applyBorder="1" applyAlignment="1">
      <alignment/>
    </xf>
    <xf numFmtId="182" fontId="32" fillId="0" borderId="46" xfId="22" applyFont="1" applyBorder="1" applyProtection="1">
      <alignment/>
      <protection/>
    </xf>
    <xf numFmtId="182" fontId="24" fillId="0" borderId="82" xfId="22" applyFont="1" applyBorder="1" applyProtection="1">
      <alignment/>
      <protection/>
    </xf>
    <xf numFmtId="0" fontId="0" fillId="0" borderId="68" xfId="0" applyBorder="1" applyAlignment="1">
      <alignment/>
    </xf>
    <xf numFmtId="0" fontId="0" fillId="0" borderId="83" xfId="0" applyBorder="1" applyAlignment="1">
      <alignment/>
    </xf>
    <xf numFmtId="0" fontId="2" fillId="8" borderId="84" xfId="0" applyFont="1" applyFill="1" applyBorder="1" applyAlignment="1">
      <alignment/>
    </xf>
    <xf numFmtId="0" fontId="2" fillId="0" borderId="85" xfId="0" applyFont="1" applyBorder="1" applyAlignment="1">
      <alignment/>
    </xf>
    <xf numFmtId="182" fontId="32" fillId="0" borderId="70" xfId="22" applyFont="1" applyBorder="1" applyAlignment="1" applyProtection="1">
      <alignment horizontal="left" indent="1"/>
      <protection/>
    </xf>
    <xf numFmtId="182" fontId="32" fillId="0" borderId="71" xfId="22" applyFont="1" applyBorder="1" applyProtection="1">
      <alignment/>
      <protection/>
    </xf>
    <xf numFmtId="182" fontId="33" fillId="0" borderId="86" xfId="22" applyFont="1" applyBorder="1" applyAlignment="1" applyProtection="1" quotePrefix="1">
      <alignment horizontal="center"/>
      <protection/>
    </xf>
    <xf numFmtId="182" fontId="32" fillId="0" borderId="87" xfId="22" applyFont="1" applyBorder="1" applyAlignment="1" applyProtection="1">
      <alignment horizontal="left" indent="1"/>
      <protection/>
    </xf>
    <xf numFmtId="182" fontId="32" fillId="0" borderId="88" xfId="22" applyFont="1" applyBorder="1" applyProtection="1">
      <alignment/>
      <protection/>
    </xf>
    <xf numFmtId="182" fontId="24" fillId="0" borderId="35" xfId="22" applyFont="1" applyBorder="1" applyProtection="1">
      <alignment/>
      <protection/>
    </xf>
    <xf numFmtId="182" fontId="24" fillId="0" borderId="89" xfId="22" applyFont="1" applyBorder="1" applyProtection="1">
      <alignment/>
      <protection/>
    </xf>
    <xf numFmtId="182" fontId="22" fillId="0" borderId="90" xfId="22" applyFont="1" applyBorder="1" applyAlignment="1" applyProtection="1">
      <alignment horizontal="right"/>
      <protection/>
    </xf>
    <xf numFmtId="0" fontId="4" fillId="0" borderId="91" xfId="0" applyNumberFormat="1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92" xfId="0" applyBorder="1" applyAlignment="1">
      <alignment/>
    </xf>
    <xf numFmtId="0" fontId="2" fillId="8" borderId="93" xfId="0" applyFont="1" applyFill="1" applyBorder="1" applyAlignment="1">
      <alignment/>
    </xf>
    <xf numFmtId="0" fontId="2" fillId="0" borderId="18" xfId="0" applyFont="1" applyBorder="1" applyAlignment="1">
      <alignment/>
    </xf>
    <xf numFmtId="49" fontId="5" fillId="0" borderId="0" xfId="23" applyNumberFormat="1" applyFont="1" applyAlignment="1">
      <alignment horizontal="right"/>
      <protection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94" xfId="0" applyFill="1" applyBorder="1" applyAlignment="1">
      <alignment/>
    </xf>
    <xf numFmtId="182" fontId="32" fillId="0" borderId="0" xfId="22" applyFont="1" applyFill="1" applyBorder="1" applyAlignment="1" applyProtection="1">
      <alignment horizontal="left" indent="1"/>
      <protection locked="0"/>
    </xf>
    <xf numFmtId="182" fontId="32" fillId="0" borderId="0" xfId="22" applyFont="1" applyFill="1" applyBorder="1" applyAlignment="1" applyProtection="1">
      <alignment horizontal="left"/>
      <protection locked="0"/>
    </xf>
    <xf numFmtId="49" fontId="0" fillId="0" borderId="11" xfId="0" applyNumberFormat="1" applyBorder="1" applyAlignment="1">
      <alignment/>
    </xf>
    <xf numFmtId="182" fontId="32" fillId="0" borderId="56" xfId="22" applyFont="1" applyFill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center"/>
    </xf>
    <xf numFmtId="0" fontId="0" fillId="0" borderId="3" xfId="0" applyBorder="1" applyAlignment="1" quotePrefix="1">
      <alignment/>
    </xf>
    <xf numFmtId="16" fontId="0" fillId="0" borderId="3" xfId="0" applyNumberFormat="1" applyBorder="1" applyAlignment="1" quotePrefix="1">
      <alignment/>
    </xf>
    <xf numFmtId="0" fontId="5" fillId="0" borderId="0" xfId="0" applyFont="1" applyAlignment="1" quotePrefix="1">
      <alignment horizontal="center"/>
    </xf>
    <xf numFmtId="20" fontId="0" fillId="0" borderId="7" xfId="0" applyNumberFormat="1" applyBorder="1" applyAlignment="1" quotePrefix="1">
      <alignment/>
    </xf>
    <xf numFmtId="182" fontId="24" fillId="4" borderId="50" xfId="22" applyFont="1" applyFill="1" applyBorder="1" applyAlignment="1" applyProtection="1">
      <alignment horizontal="center"/>
      <protection locked="0"/>
    </xf>
    <xf numFmtId="182" fontId="27" fillId="0" borderId="95" xfId="22" applyBorder="1" applyAlignment="1">
      <alignment horizontal="center"/>
      <protection/>
    </xf>
    <xf numFmtId="182" fontId="24" fillId="4" borderId="36" xfId="22" applyFont="1" applyFill="1" applyBorder="1" applyAlignment="1" applyProtection="1">
      <alignment horizontal="center"/>
      <protection locked="0"/>
    </xf>
    <xf numFmtId="182" fontId="27" fillId="0" borderId="96" xfId="22" applyBorder="1" applyAlignment="1">
      <alignment horizontal="center"/>
      <protection/>
    </xf>
    <xf numFmtId="182" fontId="24" fillId="4" borderId="50" xfId="22" applyFont="1" applyFill="1" applyBorder="1" applyAlignment="1" applyProtection="1" quotePrefix="1">
      <alignment horizontal="center"/>
      <protection locked="0"/>
    </xf>
    <xf numFmtId="182" fontId="24" fillId="4" borderId="70" xfId="22" applyFont="1" applyFill="1" applyBorder="1" applyAlignment="1" applyProtection="1">
      <alignment horizontal="center"/>
      <protection locked="0"/>
    </xf>
    <xf numFmtId="182" fontId="27" fillId="0" borderId="72" xfId="22" applyBorder="1" applyAlignment="1">
      <alignment horizontal="center"/>
      <protection/>
    </xf>
    <xf numFmtId="182" fontId="24" fillId="4" borderId="75" xfId="22" applyFont="1" applyFill="1" applyBorder="1" applyAlignment="1" applyProtection="1">
      <alignment horizontal="center"/>
      <protection locked="0"/>
    </xf>
    <xf numFmtId="182" fontId="27" fillId="0" borderId="77" xfId="22" applyBorder="1" applyAlignment="1">
      <alignment horizontal="center"/>
      <protection/>
    </xf>
    <xf numFmtId="182" fontId="24" fillId="4" borderId="75" xfId="22" applyFont="1" applyFill="1" applyBorder="1" applyAlignment="1" applyProtection="1" quotePrefix="1">
      <alignment horizontal="center"/>
      <protection locked="0"/>
    </xf>
    <xf numFmtId="182" fontId="24" fillId="4" borderId="75" xfId="22" applyFont="1" applyFill="1" applyBorder="1" applyAlignment="1" applyProtection="1">
      <alignment horizontal="center"/>
      <protection locked="0"/>
    </xf>
    <xf numFmtId="182" fontId="27" fillId="0" borderId="77" xfId="22" applyFont="1" applyBorder="1" applyAlignment="1">
      <alignment horizontal="center"/>
      <protection/>
    </xf>
    <xf numFmtId="182" fontId="36" fillId="0" borderId="48" xfId="22" applyFont="1" applyBorder="1" applyAlignment="1">
      <alignment horizontal="center"/>
      <protection/>
    </xf>
    <xf numFmtId="182" fontId="36" fillId="0" borderId="97" xfId="22" applyFont="1" applyBorder="1" applyAlignment="1">
      <alignment horizontal="center"/>
      <protection/>
    </xf>
    <xf numFmtId="182" fontId="36" fillId="0" borderId="98" xfId="22" applyFont="1" applyBorder="1" applyAlignment="1">
      <alignment horizontal="center"/>
      <protection/>
    </xf>
    <xf numFmtId="182" fontId="36" fillId="0" borderId="99" xfId="22" applyFont="1" applyBorder="1" applyAlignment="1">
      <alignment horizontal="center"/>
      <protection/>
    </xf>
    <xf numFmtId="182" fontId="32" fillId="0" borderId="70" xfId="22" applyFont="1" applyBorder="1" applyAlignment="1" applyProtection="1">
      <alignment horizontal="center"/>
      <protection/>
    </xf>
    <xf numFmtId="182" fontId="32" fillId="0" borderId="72" xfId="22" applyFont="1" applyBorder="1" applyAlignment="1" applyProtection="1">
      <alignment horizontal="center"/>
      <protection/>
    </xf>
    <xf numFmtId="182" fontId="32" fillId="0" borderId="70" xfId="22" applyFont="1" applyBorder="1" applyAlignment="1" applyProtection="1" quotePrefix="1">
      <alignment horizontal="center"/>
      <protection/>
    </xf>
    <xf numFmtId="182" fontId="29" fillId="0" borderId="50" xfId="22" applyFont="1" applyBorder="1" applyAlignment="1">
      <alignment horizontal="center"/>
      <protection/>
    </xf>
    <xf numFmtId="0" fontId="0" fillId="0" borderId="95" xfId="0" applyFont="1" applyBorder="1" applyAlignment="1">
      <alignment horizontal="center"/>
    </xf>
    <xf numFmtId="182" fontId="32" fillId="0" borderId="100" xfId="22" applyFont="1" applyBorder="1" applyAlignment="1" applyProtection="1">
      <alignment horizontal="center"/>
      <protection/>
    </xf>
    <xf numFmtId="182" fontId="29" fillId="0" borderId="41" xfId="22" applyFont="1" applyBorder="1" applyAlignment="1">
      <alignment horizontal="center"/>
      <protection/>
    </xf>
    <xf numFmtId="182" fontId="29" fillId="0" borderId="100" xfId="22" applyFont="1" applyBorder="1" applyAlignment="1">
      <alignment horizontal="center"/>
      <protection/>
    </xf>
    <xf numFmtId="182" fontId="29" fillId="0" borderId="101" xfId="22" applyFont="1" applyBorder="1" applyAlignment="1">
      <alignment horizontal="center"/>
      <protection/>
    </xf>
    <xf numFmtId="0" fontId="25" fillId="0" borderId="31" xfId="0" applyFont="1" applyBorder="1" applyAlignment="1" applyProtection="1">
      <alignment horizontal="left"/>
      <protection locked="0"/>
    </xf>
    <xf numFmtId="0" fontId="26" fillId="0" borderId="31" xfId="0" applyFont="1" applyBorder="1" applyAlignment="1">
      <alignment/>
    </xf>
    <xf numFmtId="0" fontId="26" fillId="0" borderId="102" xfId="0" applyFont="1" applyBorder="1" applyAlignment="1">
      <alignment/>
    </xf>
    <xf numFmtId="182" fontId="0" fillId="0" borderId="103" xfId="22" applyFont="1" applyFill="1" applyBorder="1" applyAlignment="1">
      <alignment horizontal="left"/>
      <protection/>
    </xf>
    <xf numFmtId="0" fontId="0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4" xfId="0" applyBorder="1" applyAlignment="1">
      <alignment horizontal="center"/>
    </xf>
    <xf numFmtId="0" fontId="23" fillId="0" borderId="35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105" xfId="0" applyBorder="1" applyAlignment="1">
      <alignment horizontal="center"/>
    </xf>
    <xf numFmtId="183" fontId="29" fillId="0" borderId="106" xfId="22" applyNumberFormat="1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>
      <alignment horizontal="center"/>
    </xf>
    <xf numFmtId="183" fontId="30" fillId="0" borderId="35" xfId="0" applyNumberFormat="1" applyFont="1" applyBorder="1" applyAlignment="1">
      <alignment horizontal="left"/>
    </xf>
    <xf numFmtId="183" fontId="30" fillId="0" borderId="96" xfId="0" applyNumberFormat="1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07" xfId="0" applyFont="1" applyBorder="1" applyAlignment="1">
      <alignment horizontal="left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GP97ILMO" xfId="21"/>
    <cellStyle name="Normaali_LohkoKaavio_4-5_makrot" xfId="22"/>
    <cellStyle name="Normaali_Mj-17joukkue98" xfId="23"/>
    <cellStyle name="Percent" xfId="24"/>
    <cellStyle name="Pilkku_Mj-10" xfId="25"/>
    <cellStyle name="Prosentti_Mj-10" xfId="26"/>
    <cellStyle name="Pyör. luku_Mj-10" xfId="27"/>
    <cellStyle name="Pyör. valuutta_Mj-10" xfId="28"/>
    <cellStyle name="Valuutta_Mj-10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workbookViewId="0" topLeftCell="A10">
      <selection activeCell="B10" sqref="B10"/>
    </sheetView>
  </sheetViews>
  <sheetFormatPr defaultColWidth="9.140625" defaultRowHeight="12.75"/>
  <cols>
    <col min="1" max="1" width="5.57421875" style="0" bestFit="1" customWidth="1"/>
    <col min="2" max="2" width="20.00390625" style="0" bestFit="1" customWidth="1"/>
    <col min="3" max="3" width="10.57421875" style="0" bestFit="1" customWidth="1"/>
    <col min="4" max="4" width="2.28125" style="0" bestFit="1" customWidth="1"/>
    <col min="5" max="5" width="4.8515625" style="0" bestFit="1" customWidth="1"/>
    <col min="6" max="6" width="5.421875" style="0" bestFit="1" customWidth="1"/>
    <col min="7" max="7" width="4.8515625" style="0" bestFit="1" customWidth="1"/>
    <col min="8" max="9" width="5.421875" style="0" bestFit="1" customWidth="1"/>
    <col min="10" max="11" width="3.8515625" style="0" bestFit="1" customWidth="1"/>
    <col min="12" max="13" width="5.421875" style="0" bestFit="1" customWidth="1"/>
    <col min="14" max="14" width="5.00390625" style="0" bestFit="1" customWidth="1"/>
    <col min="15" max="15" width="5.421875" style="0" bestFit="1" customWidth="1"/>
    <col min="16" max="16" width="4.57421875" style="0" bestFit="1" customWidth="1"/>
    <col min="17" max="17" width="2.7109375" style="0" bestFit="1" customWidth="1"/>
    <col min="18" max="18" width="4.57421875" style="0" bestFit="1" customWidth="1"/>
    <col min="19" max="20" width="5.140625" style="0" bestFit="1" customWidth="1"/>
    <col min="21" max="21" width="4.28125" style="0" bestFit="1" customWidth="1"/>
    <col min="22" max="22" width="5.140625" style="0" bestFit="1" customWidth="1"/>
    <col min="23" max="23" width="3.57421875" style="0" bestFit="1" customWidth="1"/>
    <col min="24" max="24" width="4.00390625" style="0" bestFit="1" customWidth="1"/>
    <col min="25" max="25" width="19.57421875" style="0" bestFit="1" customWidth="1"/>
  </cols>
  <sheetData>
    <row r="1" spans="1:25" ht="12.75">
      <c r="A1" s="35" t="s">
        <v>434</v>
      </c>
      <c r="B1" s="18" t="s">
        <v>435</v>
      </c>
      <c r="C1" s="18" t="s">
        <v>436</v>
      </c>
      <c r="D1" s="18" t="s">
        <v>68</v>
      </c>
      <c r="E1" s="18" t="s">
        <v>437</v>
      </c>
      <c r="F1" s="18" t="s">
        <v>438</v>
      </c>
      <c r="G1" s="18" t="s">
        <v>439</v>
      </c>
      <c r="H1" s="18" t="s">
        <v>440</v>
      </c>
      <c r="I1" s="18" t="s">
        <v>441</v>
      </c>
      <c r="J1" s="18" t="s">
        <v>204</v>
      </c>
      <c r="K1" s="18" t="s">
        <v>6</v>
      </c>
      <c r="L1" s="18" t="s">
        <v>442</v>
      </c>
      <c r="M1" s="18" t="s">
        <v>443</v>
      </c>
      <c r="N1" s="18" t="s">
        <v>444</v>
      </c>
      <c r="O1" s="18" t="s">
        <v>445</v>
      </c>
      <c r="P1" s="18" t="s">
        <v>446</v>
      </c>
      <c r="Q1" s="18" t="s">
        <v>447</v>
      </c>
      <c r="R1" s="18" t="s">
        <v>448</v>
      </c>
      <c r="S1" s="18" t="s">
        <v>449</v>
      </c>
      <c r="T1" s="18" t="s">
        <v>450</v>
      </c>
      <c r="U1" s="18" t="s">
        <v>451</v>
      </c>
      <c r="V1" s="18" t="s">
        <v>284</v>
      </c>
      <c r="W1" s="18" t="s">
        <v>208</v>
      </c>
      <c r="X1" s="18" t="s">
        <v>452</v>
      </c>
      <c r="Y1" s="18" t="s">
        <v>453</v>
      </c>
    </row>
    <row r="2" spans="1:25" ht="12.75">
      <c r="A2" s="35" t="s">
        <v>462</v>
      </c>
      <c r="B2" s="18" t="s">
        <v>191</v>
      </c>
      <c r="C2" s="18" t="s">
        <v>357</v>
      </c>
      <c r="D2" s="18"/>
      <c r="E2" s="18"/>
      <c r="F2" s="18"/>
      <c r="G2" s="18">
        <v>8</v>
      </c>
      <c r="H2" s="18"/>
      <c r="I2" s="18"/>
      <c r="J2" s="18"/>
      <c r="K2" s="18">
        <v>7</v>
      </c>
      <c r="L2" s="18"/>
      <c r="M2" s="18"/>
      <c r="N2" s="18"/>
      <c r="O2" s="18"/>
      <c r="P2" s="18"/>
      <c r="Q2" s="18">
        <v>8</v>
      </c>
      <c r="R2" s="18"/>
      <c r="S2" s="18"/>
      <c r="T2" s="18"/>
      <c r="U2" s="18"/>
      <c r="V2" s="18"/>
      <c r="W2" s="18"/>
      <c r="X2" s="18"/>
      <c r="Y2" s="18" t="s">
        <v>186</v>
      </c>
    </row>
    <row r="3" spans="1:25" ht="12.75">
      <c r="A3" s="35" t="s">
        <v>463</v>
      </c>
      <c r="B3" s="18" t="s">
        <v>187</v>
      </c>
      <c r="C3" s="18" t="s">
        <v>357</v>
      </c>
      <c r="D3" s="18"/>
      <c r="E3" s="18"/>
      <c r="F3" s="18"/>
      <c r="G3" s="18">
        <v>8</v>
      </c>
      <c r="H3" s="18"/>
      <c r="I3" s="18"/>
      <c r="J3" s="18"/>
      <c r="K3" s="18">
        <v>7</v>
      </c>
      <c r="L3" s="18"/>
      <c r="M3" s="18"/>
      <c r="N3" s="18"/>
      <c r="O3" s="18"/>
      <c r="P3" s="18"/>
      <c r="Q3" s="18">
        <v>8</v>
      </c>
      <c r="R3" s="18"/>
      <c r="S3" s="18"/>
      <c r="T3" s="18"/>
      <c r="U3" s="18"/>
      <c r="V3" s="18"/>
      <c r="W3" s="18"/>
      <c r="X3" s="18"/>
      <c r="Y3" s="18" t="s">
        <v>185</v>
      </c>
    </row>
    <row r="4" spans="1:25" ht="12.75">
      <c r="A4" s="35" t="s">
        <v>461</v>
      </c>
      <c r="B4" s="18" t="s">
        <v>185</v>
      </c>
      <c r="C4" s="18" t="s">
        <v>357</v>
      </c>
      <c r="D4" s="18"/>
      <c r="E4" s="18"/>
      <c r="F4" s="18"/>
      <c r="G4" s="18"/>
      <c r="H4" s="18"/>
      <c r="I4" s="18"/>
      <c r="J4" s="18"/>
      <c r="K4" s="18">
        <v>7</v>
      </c>
      <c r="L4" s="18"/>
      <c r="M4" s="18"/>
      <c r="N4" s="18"/>
      <c r="O4" s="18"/>
      <c r="P4" s="18"/>
      <c r="Q4" s="18">
        <v>8</v>
      </c>
      <c r="R4" s="18"/>
      <c r="S4" s="18"/>
      <c r="T4" s="18"/>
      <c r="U4" s="18"/>
      <c r="V4" s="18"/>
      <c r="W4" s="18"/>
      <c r="X4" s="18"/>
      <c r="Y4" s="18" t="s">
        <v>187</v>
      </c>
    </row>
    <row r="5" spans="1:25" ht="12.75">
      <c r="A5" s="35" t="s">
        <v>464</v>
      </c>
      <c r="B5" s="18" t="s">
        <v>466</v>
      </c>
      <c r="C5" s="18" t="s">
        <v>357</v>
      </c>
      <c r="D5" s="18"/>
      <c r="E5" s="18"/>
      <c r="F5" s="18"/>
      <c r="G5" s="18"/>
      <c r="H5" s="18"/>
      <c r="I5" s="18"/>
      <c r="J5" s="18"/>
      <c r="K5" s="18">
        <v>7</v>
      </c>
      <c r="L5" s="18"/>
      <c r="M5" s="18"/>
      <c r="N5" s="18"/>
      <c r="O5" s="18"/>
      <c r="P5" s="18"/>
      <c r="Q5" s="18">
        <v>8</v>
      </c>
      <c r="R5" s="18"/>
      <c r="S5" s="18"/>
      <c r="T5" s="18"/>
      <c r="U5" s="18"/>
      <c r="V5" s="18"/>
      <c r="W5" s="18"/>
      <c r="X5" s="18"/>
      <c r="Y5" s="18" t="s">
        <v>454</v>
      </c>
    </row>
    <row r="6" spans="1:25" ht="12.75">
      <c r="A6" s="35" t="s">
        <v>465</v>
      </c>
      <c r="B6" s="18" t="s">
        <v>21</v>
      </c>
      <c r="C6" s="18" t="s">
        <v>357</v>
      </c>
      <c r="D6" s="18"/>
      <c r="E6" s="18"/>
      <c r="F6" s="18"/>
      <c r="G6" s="18">
        <v>8</v>
      </c>
      <c r="H6" s="18"/>
      <c r="I6" s="18"/>
      <c r="J6" s="18"/>
      <c r="K6" s="18">
        <v>7</v>
      </c>
      <c r="L6" s="18"/>
      <c r="M6" s="18"/>
      <c r="N6" s="18"/>
      <c r="O6" s="18"/>
      <c r="P6" s="18"/>
      <c r="Q6" s="18">
        <v>8</v>
      </c>
      <c r="R6" s="18"/>
      <c r="S6" s="18"/>
      <c r="T6" s="18"/>
      <c r="U6" s="18"/>
      <c r="V6" s="18"/>
      <c r="W6" s="18"/>
      <c r="X6" s="18"/>
      <c r="Y6" s="18" t="s">
        <v>408</v>
      </c>
    </row>
    <row r="7" spans="1:25" ht="12.75">
      <c r="A7" s="35" t="s">
        <v>465</v>
      </c>
      <c r="B7" s="18" t="s">
        <v>237</v>
      </c>
      <c r="C7" s="18" t="s">
        <v>357</v>
      </c>
      <c r="D7" s="18"/>
      <c r="E7" s="18"/>
      <c r="F7" s="18"/>
      <c r="G7" s="18">
        <v>8</v>
      </c>
      <c r="H7" s="18"/>
      <c r="I7" s="18"/>
      <c r="J7" s="18"/>
      <c r="K7" s="18"/>
      <c r="L7" s="18"/>
      <c r="M7" s="18"/>
      <c r="N7" s="18"/>
      <c r="O7" s="18"/>
      <c r="P7" s="18"/>
      <c r="Q7" s="18">
        <v>8</v>
      </c>
      <c r="R7" s="18"/>
      <c r="S7" s="18"/>
      <c r="T7" s="18"/>
      <c r="U7" s="18"/>
      <c r="V7" s="18"/>
      <c r="W7" s="18"/>
      <c r="X7" s="18"/>
      <c r="Y7" s="18"/>
    </row>
    <row r="8" spans="1:25" ht="12.75">
      <c r="A8" s="35">
        <v>4</v>
      </c>
      <c r="B8" s="18" t="s">
        <v>186</v>
      </c>
      <c r="C8" s="18" t="s">
        <v>357</v>
      </c>
      <c r="D8" s="18"/>
      <c r="E8" s="18"/>
      <c r="F8" s="18"/>
      <c r="G8" s="18">
        <v>8</v>
      </c>
      <c r="H8" s="18"/>
      <c r="I8" s="18"/>
      <c r="J8" s="18"/>
      <c r="K8" s="18">
        <v>7</v>
      </c>
      <c r="L8" s="18"/>
      <c r="M8" s="18"/>
      <c r="N8" s="18"/>
      <c r="O8" s="18"/>
      <c r="P8" s="18"/>
      <c r="Q8" s="18">
        <v>8</v>
      </c>
      <c r="R8" s="18"/>
      <c r="S8" s="18"/>
      <c r="T8" s="18"/>
      <c r="U8" s="18"/>
      <c r="V8" s="18"/>
      <c r="W8" s="18"/>
      <c r="X8" s="18"/>
      <c r="Y8" s="18" t="s">
        <v>191</v>
      </c>
    </row>
    <row r="9" spans="1:25" ht="12.75">
      <c r="A9" s="35" t="s">
        <v>171</v>
      </c>
      <c r="B9" s="18" t="s">
        <v>175</v>
      </c>
      <c r="C9" s="18" t="s">
        <v>222</v>
      </c>
      <c r="D9" s="18"/>
      <c r="E9" s="18"/>
      <c r="F9" s="18"/>
      <c r="G9" s="18"/>
      <c r="H9" s="18"/>
      <c r="I9" s="18"/>
      <c r="J9" s="18">
        <v>14</v>
      </c>
      <c r="K9" s="18">
        <v>7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 t="s">
        <v>230</v>
      </c>
    </row>
    <row r="10" spans="1:25" ht="12.75">
      <c r="A10" s="35" t="s">
        <v>71</v>
      </c>
      <c r="B10" s="18" t="s">
        <v>336</v>
      </c>
      <c r="C10" s="18" t="s">
        <v>222</v>
      </c>
      <c r="D10" s="18"/>
      <c r="E10" s="18"/>
      <c r="F10" s="18"/>
      <c r="G10" s="18"/>
      <c r="H10" s="18"/>
      <c r="I10" s="18"/>
      <c r="J10" s="18">
        <v>14</v>
      </c>
      <c r="K10" s="18">
        <v>7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 t="s">
        <v>272</v>
      </c>
    </row>
    <row r="11" spans="1:25" ht="12.75">
      <c r="A11" s="35" t="s">
        <v>171</v>
      </c>
      <c r="B11" s="18" t="s">
        <v>230</v>
      </c>
      <c r="C11" s="18" t="s">
        <v>222</v>
      </c>
      <c r="D11" s="18"/>
      <c r="E11" s="18"/>
      <c r="F11" s="18"/>
      <c r="G11" s="18"/>
      <c r="H11" s="18"/>
      <c r="I11" s="18"/>
      <c r="J11" s="18">
        <v>14</v>
      </c>
      <c r="K11" s="18">
        <v>7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 t="s">
        <v>175</v>
      </c>
    </row>
    <row r="12" spans="1:25" ht="12.75">
      <c r="A12" s="35" t="s">
        <v>68</v>
      </c>
      <c r="B12" s="18" t="s">
        <v>423</v>
      </c>
      <c r="C12" s="18" t="s">
        <v>222</v>
      </c>
      <c r="D12" s="18"/>
      <c r="E12" s="18"/>
      <c r="F12" s="18"/>
      <c r="G12" s="18"/>
      <c r="H12" s="18"/>
      <c r="I12" s="18"/>
      <c r="J12" s="18"/>
      <c r="K12" s="18"/>
      <c r="L12" s="18">
        <v>5</v>
      </c>
      <c r="M12" s="18">
        <v>6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12.75">
      <c r="A13" s="35" t="s">
        <v>71</v>
      </c>
      <c r="B13" s="18" t="s">
        <v>272</v>
      </c>
      <c r="C13" s="18" t="s">
        <v>222</v>
      </c>
      <c r="D13" s="18"/>
      <c r="E13" s="18"/>
      <c r="F13" s="18"/>
      <c r="G13" s="18"/>
      <c r="H13" s="18"/>
      <c r="I13" s="18">
        <v>9</v>
      </c>
      <c r="J13" s="18">
        <v>14</v>
      </c>
      <c r="K13" s="18">
        <v>7</v>
      </c>
      <c r="L13" s="18"/>
      <c r="M13" s="18"/>
      <c r="N13" s="18"/>
      <c r="O13" s="18">
        <v>7</v>
      </c>
      <c r="P13" s="18"/>
      <c r="Q13" s="18"/>
      <c r="R13" s="18"/>
      <c r="S13" s="18"/>
      <c r="T13" s="18"/>
      <c r="U13" s="18"/>
      <c r="V13" s="18"/>
      <c r="W13" s="18"/>
      <c r="X13" s="18"/>
      <c r="Y13" s="18" t="s">
        <v>336</v>
      </c>
    </row>
    <row r="14" spans="1:25" ht="12.75">
      <c r="A14" s="35" t="s">
        <v>71</v>
      </c>
      <c r="B14" s="18" t="s">
        <v>335</v>
      </c>
      <c r="C14" s="18" t="s">
        <v>323</v>
      </c>
      <c r="D14" s="18"/>
      <c r="E14" s="18"/>
      <c r="F14" s="18"/>
      <c r="G14" s="18"/>
      <c r="H14" s="18"/>
      <c r="I14" s="18"/>
      <c r="J14" s="18">
        <v>14</v>
      </c>
      <c r="K14" s="18"/>
      <c r="L14" s="18"/>
      <c r="M14" s="18"/>
      <c r="N14" s="18"/>
      <c r="O14" s="18"/>
      <c r="P14" s="18"/>
      <c r="Q14" s="18"/>
      <c r="R14" s="18">
        <v>8</v>
      </c>
      <c r="S14" s="18"/>
      <c r="T14" s="18"/>
      <c r="U14" s="18"/>
      <c r="V14" s="18"/>
      <c r="W14" s="18"/>
      <c r="X14" s="18"/>
      <c r="Y14" s="18"/>
    </row>
    <row r="15" spans="1:25" ht="12.75">
      <c r="A15" s="35" t="s">
        <v>65</v>
      </c>
      <c r="B15" s="18" t="s">
        <v>243</v>
      </c>
      <c r="C15" s="18" t="s">
        <v>323</v>
      </c>
      <c r="D15" s="18"/>
      <c r="E15" s="18">
        <v>8</v>
      </c>
      <c r="F15" s="18"/>
      <c r="G15" s="18"/>
      <c r="H15" s="18"/>
      <c r="I15" s="18"/>
      <c r="J15" s="18"/>
      <c r="K15" s="18"/>
      <c r="L15" s="18"/>
      <c r="M15" s="18"/>
      <c r="N15" s="18">
        <v>6</v>
      </c>
      <c r="O15" s="18">
        <v>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</row>
    <row r="16" spans="1:25" ht="12.75">
      <c r="A16" s="35" t="s">
        <v>71</v>
      </c>
      <c r="B16" s="18" t="s">
        <v>13</v>
      </c>
      <c r="C16" s="18" t="s">
        <v>323</v>
      </c>
      <c r="D16" s="18"/>
      <c r="E16" s="18"/>
      <c r="F16" s="18"/>
      <c r="G16" s="18"/>
      <c r="H16" s="18"/>
      <c r="I16" s="18">
        <v>9</v>
      </c>
      <c r="J16" s="18">
        <v>14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2.75">
      <c r="A17" s="35" t="s">
        <v>65</v>
      </c>
      <c r="B17" s="18" t="s">
        <v>378</v>
      </c>
      <c r="C17" s="18" t="s">
        <v>379</v>
      </c>
      <c r="D17" s="18"/>
      <c r="E17" s="18">
        <v>8</v>
      </c>
      <c r="F17" s="18"/>
      <c r="G17" s="18">
        <v>8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</row>
    <row r="18" spans="1:25" ht="12.75">
      <c r="A18" s="35" t="s">
        <v>65</v>
      </c>
      <c r="B18" s="18" t="s">
        <v>380</v>
      </c>
      <c r="C18" s="18" t="s">
        <v>379</v>
      </c>
      <c r="D18" s="18"/>
      <c r="E18" s="18">
        <v>8</v>
      </c>
      <c r="F18" s="18"/>
      <c r="G18" s="18">
        <v>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>
      <c r="A19" s="35" t="s">
        <v>65</v>
      </c>
      <c r="B19" s="18" t="s">
        <v>381</v>
      </c>
      <c r="C19" s="18" t="s">
        <v>379</v>
      </c>
      <c r="D19" s="18"/>
      <c r="E19" s="18">
        <v>8</v>
      </c>
      <c r="F19" s="18"/>
      <c r="G19" s="18">
        <v>8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35" t="s">
        <v>69</v>
      </c>
      <c r="B20" s="18" t="s">
        <v>217</v>
      </c>
      <c r="C20" s="18" t="s">
        <v>8</v>
      </c>
      <c r="D20" s="18"/>
      <c r="E20" s="18"/>
      <c r="F20" s="18"/>
      <c r="G20" s="18">
        <v>8</v>
      </c>
      <c r="H20" s="18"/>
      <c r="I20" s="18"/>
      <c r="J20" s="18"/>
      <c r="K20" s="18">
        <v>7</v>
      </c>
      <c r="L20" s="18"/>
      <c r="M20" s="18"/>
      <c r="N20" s="18"/>
      <c r="O20" s="18"/>
      <c r="P20" s="18"/>
      <c r="Q20" s="18"/>
      <c r="R20" s="18">
        <v>8</v>
      </c>
      <c r="S20" s="18"/>
      <c r="T20" s="18"/>
      <c r="U20" s="18"/>
      <c r="V20" s="18"/>
      <c r="W20" s="18"/>
      <c r="X20" s="18"/>
      <c r="Y20" s="18"/>
    </row>
    <row r="21" spans="1:25" ht="12.75">
      <c r="A21" s="35" t="s">
        <v>71</v>
      </c>
      <c r="B21" s="18" t="s">
        <v>324</v>
      </c>
      <c r="C21" s="18" t="s">
        <v>183</v>
      </c>
      <c r="D21" s="18"/>
      <c r="E21" s="18"/>
      <c r="F21" s="18"/>
      <c r="G21" s="18"/>
      <c r="H21" s="18"/>
      <c r="I21" s="18">
        <v>9</v>
      </c>
      <c r="J21" s="18">
        <v>14</v>
      </c>
      <c r="K21" s="18">
        <v>7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 t="s">
        <v>455</v>
      </c>
    </row>
    <row r="22" spans="1:25" ht="12.75">
      <c r="A22" s="35" t="s">
        <v>69</v>
      </c>
      <c r="B22" s="18" t="s">
        <v>374</v>
      </c>
      <c r="C22" s="18" t="s">
        <v>183</v>
      </c>
      <c r="D22" s="18"/>
      <c r="E22" s="18"/>
      <c r="F22" s="18"/>
      <c r="G22" s="18">
        <v>8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>
        <v>8</v>
      </c>
      <c r="S22" s="18"/>
      <c r="T22" s="18"/>
      <c r="U22" s="18"/>
      <c r="V22" s="18"/>
      <c r="W22" s="18"/>
      <c r="X22" s="18"/>
      <c r="Y22" s="18"/>
    </row>
    <row r="23" spans="1:25" ht="12.75">
      <c r="A23" s="35" t="s">
        <v>65</v>
      </c>
      <c r="B23" s="18" t="s">
        <v>244</v>
      </c>
      <c r="C23" s="18" t="s">
        <v>183</v>
      </c>
      <c r="D23" s="18"/>
      <c r="E23" s="18">
        <v>8</v>
      </c>
      <c r="F23" s="18"/>
      <c r="G23" s="18">
        <v>8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>
        <v>8</v>
      </c>
      <c r="S23" s="18"/>
      <c r="T23" s="18"/>
      <c r="U23" s="18"/>
      <c r="V23" s="18"/>
      <c r="W23" s="18"/>
      <c r="X23" s="18">
        <v>9</v>
      </c>
      <c r="Y23" s="18"/>
    </row>
    <row r="24" spans="1:25" ht="12.75">
      <c r="A24" s="35" t="s">
        <v>71</v>
      </c>
      <c r="B24" s="18" t="s">
        <v>215</v>
      </c>
      <c r="C24" s="18" t="s">
        <v>183</v>
      </c>
      <c r="D24" s="18"/>
      <c r="E24" s="18"/>
      <c r="F24" s="18"/>
      <c r="G24" s="18"/>
      <c r="H24" s="18"/>
      <c r="I24" s="18"/>
      <c r="J24" s="18">
        <v>14</v>
      </c>
      <c r="K24" s="18">
        <v>7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.75">
      <c r="A25" s="35" t="s">
        <v>68</v>
      </c>
      <c r="B25" s="18" t="s">
        <v>402</v>
      </c>
      <c r="C25" s="18" t="s">
        <v>183</v>
      </c>
      <c r="D25" s="18"/>
      <c r="E25" s="18">
        <v>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35" t="s">
        <v>65</v>
      </c>
      <c r="B26" s="18" t="s">
        <v>382</v>
      </c>
      <c r="C26" s="18" t="s">
        <v>183</v>
      </c>
      <c r="D26" s="18"/>
      <c r="E26" s="18">
        <v>8</v>
      </c>
      <c r="F26" s="18"/>
      <c r="G26" s="18">
        <v>8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>
        <v>9</v>
      </c>
      <c r="Y26" s="18"/>
    </row>
    <row r="27" spans="1:25" ht="12.75">
      <c r="A27" s="35" t="s">
        <v>71</v>
      </c>
      <c r="B27" s="18" t="s">
        <v>406</v>
      </c>
      <c r="C27" s="18" t="s">
        <v>405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>
        <v>8</v>
      </c>
      <c r="S27" s="18"/>
      <c r="T27" s="18"/>
      <c r="U27" s="18"/>
      <c r="V27" s="18"/>
      <c r="W27" s="18"/>
      <c r="X27" s="18"/>
      <c r="Y27" s="316"/>
    </row>
    <row r="28" spans="1:25" ht="12.75">
      <c r="A28" s="35" t="s">
        <v>65</v>
      </c>
      <c r="B28" s="18" t="s">
        <v>421</v>
      </c>
      <c r="C28" s="18" t="s">
        <v>216</v>
      </c>
      <c r="D28" s="18"/>
      <c r="E28" s="18"/>
      <c r="F28" s="18">
        <v>8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35" t="s">
        <v>69</v>
      </c>
      <c r="B29" s="18" t="s">
        <v>371</v>
      </c>
      <c r="C29" s="18" t="s">
        <v>216</v>
      </c>
      <c r="D29" s="18"/>
      <c r="E29" s="18"/>
      <c r="F29" s="18"/>
      <c r="G29" s="18">
        <v>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35" t="s">
        <v>65</v>
      </c>
      <c r="B30" s="18" t="s">
        <v>194</v>
      </c>
      <c r="C30" s="18" t="s">
        <v>216</v>
      </c>
      <c r="D30" s="18"/>
      <c r="E30" s="18">
        <v>8</v>
      </c>
      <c r="F30" s="18">
        <v>8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>
      <c r="A31" s="35" t="s">
        <v>69</v>
      </c>
      <c r="B31" s="18" t="s">
        <v>192</v>
      </c>
      <c r="C31" s="18" t="s">
        <v>216</v>
      </c>
      <c r="D31" s="18"/>
      <c r="E31" s="18"/>
      <c r="F31" s="18"/>
      <c r="G31" s="18">
        <v>8</v>
      </c>
      <c r="H31" s="18">
        <v>8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>
      <c r="A32" s="35" t="s">
        <v>69</v>
      </c>
      <c r="B32" s="18" t="s">
        <v>373</v>
      </c>
      <c r="C32" s="18" t="s">
        <v>216</v>
      </c>
      <c r="D32" s="18"/>
      <c r="E32" s="18"/>
      <c r="F32" s="18"/>
      <c r="G32" s="18">
        <v>8</v>
      </c>
      <c r="H32" s="18">
        <v>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35" t="s">
        <v>65</v>
      </c>
      <c r="B33" s="18" t="s">
        <v>419</v>
      </c>
      <c r="C33" s="18" t="s">
        <v>216</v>
      </c>
      <c r="D33" s="18"/>
      <c r="E33" s="18"/>
      <c r="F33" s="18">
        <v>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35" t="s">
        <v>69</v>
      </c>
      <c r="B34" s="18" t="s">
        <v>375</v>
      </c>
      <c r="C34" s="18" t="s">
        <v>328</v>
      </c>
      <c r="D34" s="18"/>
      <c r="E34" s="18"/>
      <c r="F34" s="18"/>
      <c r="G34" s="18">
        <v>8</v>
      </c>
      <c r="H34" s="18"/>
      <c r="I34" s="18"/>
      <c r="J34" s="18"/>
      <c r="K34" s="18"/>
      <c r="L34" s="18"/>
      <c r="M34" s="18"/>
      <c r="N34" s="18"/>
      <c r="O34" s="18"/>
      <c r="P34" s="18"/>
      <c r="Q34" s="18">
        <v>8</v>
      </c>
      <c r="R34" s="18">
        <v>8</v>
      </c>
      <c r="S34" s="18"/>
      <c r="T34" s="18"/>
      <c r="U34" s="18"/>
      <c r="V34" s="18"/>
      <c r="W34" s="18"/>
      <c r="X34" s="18"/>
      <c r="Y34" s="18"/>
    </row>
    <row r="35" spans="1:25" ht="12.75">
      <c r="A35" s="35" t="s">
        <v>69</v>
      </c>
      <c r="B35" s="18" t="s">
        <v>369</v>
      </c>
      <c r="C35" s="18" t="s">
        <v>328</v>
      </c>
      <c r="D35" s="18"/>
      <c r="E35" s="18"/>
      <c r="F35" s="18"/>
      <c r="G35" s="18">
        <v>8</v>
      </c>
      <c r="H35" s="18"/>
      <c r="I35" s="18"/>
      <c r="J35" s="18"/>
      <c r="K35" s="18">
        <v>7</v>
      </c>
      <c r="L35" s="18"/>
      <c r="M35" s="18"/>
      <c r="N35" s="18"/>
      <c r="O35" s="18"/>
      <c r="P35" s="18"/>
      <c r="Q35" s="18">
        <v>8</v>
      </c>
      <c r="R35" s="18">
        <v>8</v>
      </c>
      <c r="S35" s="18"/>
      <c r="T35" s="18"/>
      <c r="U35" s="18"/>
      <c r="V35" s="18"/>
      <c r="W35" s="18"/>
      <c r="X35" s="18"/>
      <c r="Y35" s="18" t="s">
        <v>329</v>
      </c>
    </row>
    <row r="36" spans="1:25" ht="12.75">
      <c r="A36" s="35" t="s">
        <v>71</v>
      </c>
      <c r="B36" s="18" t="s">
        <v>329</v>
      </c>
      <c r="C36" s="18" t="s">
        <v>328</v>
      </c>
      <c r="D36" s="18"/>
      <c r="E36" s="18"/>
      <c r="F36" s="18"/>
      <c r="G36" s="18"/>
      <c r="H36" s="18"/>
      <c r="I36" s="18">
        <v>9</v>
      </c>
      <c r="J36" s="18">
        <v>14</v>
      </c>
      <c r="K36" s="18">
        <v>7</v>
      </c>
      <c r="L36" s="18"/>
      <c r="M36" s="18"/>
      <c r="N36" s="18"/>
      <c r="O36" s="18"/>
      <c r="P36" s="18"/>
      <c r="Q36" s="18">
        <v>8</v>
      </c>
      <c r="R36" s="18">
        <v>8</v>
      </c>
      <c r="S36" s="18"/>
      <c r="T36" s="18"/>
      <c r="U36" s="18"/>
      <c r="V36" s="18"/>
      <c r="W36" s="18"/>
      <c r="X36" s="18"/>
      <c r="Y36" s="18" t="s">
        <v>369</v>
      </c>
    </row>
    <row r="37" spans="1:25" ht="12.75">
      <c r="A37" s="35" t="s">
        <v>65</v>
      </c>
      <c r="B37" s="18" t="s">
        <v>383</v>
      </c>
      <c r="C37" s="18" t="s">
        <v>325</v>
      </c>
      <c r="D37" s="18"/>
      <c r="E37" s="18">
        <v>8</v>
      </c>
      <c r="F37" s="18"/>
      <c r="G37" s="18">
        <v>8</v>
      </c>
      <c r="H37" s="18"/>
      <c r="I37" s="18"/>
      <c r="J37" s="18"/>
      <c r="K37" s="18"/>
      <c r="L37" s="18"/>
      <c r="M37" s="18"/>
      <c r="N37" s="18"/>
      <c r="O37" s="18">
        <v>7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35" t="s">
        <v>69</v>
      </c>
      <c r="B38" s="18" t="s">
        <v>338</v>
      </c>
      <c r="C38" s="18" t="s">
        <v>325</v>
      </c>
      <c r="D38" s="18"/>
      <c r="E38" s="18"/>
      <c r="F38" s="18"/>
      <c r="G38" s="18"/>
      <c r="H38" s="18"/>
      <c r="I38" s="18"/>
      <c r="J38" s="18">
        <v>14</v>
      </c>
      <c r="K38" s="18">
        <v>7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 t="s">
        <v>334</v>
      </c>
    </row>
    <row r="39" spans="1:25" ht="12.75">
      <c r="A39" s="35" t="s">
        <v>71</v>
      </c>
      <c r="B39" s="18" t="s">
        <v>326</v>
      </c>
      <c r="C39" s="18" t="s">
        <v>325</v>
      </c>
      <c r="D39" s="18"/>
      <c r="E39" s="18"/>
      <c r="F39" s="18"/>
      <c r="G39" s="18"/>
      <c r="H39" s="18"/>
      <c r="I39" s="18">
        <v>9</v>
      </c>
      <c r="J39" s="18">
        <v>14</v>
      </c>
      <c r="K39" s="18">
        <v>7</v>
      </c>
      <c r="L39" s="18"/>
      <c r="M39" s="18"/>
      <c r="N39" s="18"/>
      <c r="O39" s="18">
        <v>7</v>
      </c>
      <c r="P39" s="18"/>
      <c r="Q39" s="18"/>
      <c r="R39" s="18"/>
      <c r="S39" s="18"/>
      <c r="T39" s="18"/>
      <c r="U39" s="18"/>
      <c r="V39" s="18"/>
      <c r="W39" s="18"/>
      <c r="X39" s="18">
        <v>9</v>
      </c>
      <c r="Y39" s="18" t="s">
        <v>372</v>
      </c>
    </row>
    <row r="40" spans="1:25" ht="12.75">
      <c r="A40" s="35" t="s">
        <v>69</v>
      </c>
      <c r="B40" s="18" t="s">
        <v>372</v>
      </c>
      <c r="C40" s="18" t="s">
        <v>325</v>
      </c>
      <c r="D40" s="18"/>
      <c r="E40" s="18"/>
      <c r="F40" s="18"/>
      <c r="G40" s="18">
        <v>8</v>
      </c>
      <c r="H40" s="18"/>
      <c r="I40" s="18"/>
      <c r="J40" s="18"/>
      <c r="K40" s="18">
        <v>7</v>
      </c>
      <c r="L40" s="18"/>
      <c r="M40" s="18"/>
      <c r="N40" s="18">
        <v>6</v>
      </c>
      <c r="O40" s="18">
        <v>7</v>
      </c>
      <c r="P40" s="18"/>
      <c r="Q40" s="18"/>
      <c r="R40" s="18"/>
      <c r="S40" s="18"/>
      <c r="T40" s="18"/>
      <c r="U40" s="18"/>
      <c r="V40" s="18"/>
      <c r="W40" s="18"/>
      <c r="X40" s="18"/>
      <c r="Y40" s="18" t="s">
        <v>326</v>
      </c>
    </row>
    <row r="41" spans="1:25" ht="12.75">
      <c r="A41" s="35" t="s">
        <v>65</v>
      </c>
      <c r="B41" s="18" t="s">
        <v>420</v>
      </c>
      <c r="C41" s="18" t="s">
        <v>325</v>
      </c>
      <c r="D41" s="18"/>
      <c r="E41" s="18"/>
      <c r="F41" s="18">
        <v>8</v>
      </c>
      <c r="G41" s="18"/>
      <c r="H41" s="18"/>
      <c r="I41" s="18"/>
      <c r="J41" s="18"/>
      <c r="K41" s="18"/>
      <c r="L41" s="18">
        <v>5</v>
      </c>
      <c r="M41" s="18">
        <v>6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35" t="s">
        <v>171</v>
      </c>
      <c r="B42" s="18" t="s">
        <v>317</v>
      </c>
      <c r="C42" s="18" t="s">
        <v>318</v>
      </c>
      <c r="D42" s="18"/>
      <c r="E42" s="18"/>
      <c r="F42" s="18"/>
      <c r="G42" s="18"/>
      <c r="H42" s="18"/>
      <c r="I42" s="18"/>
      <c r="J42" s="18">
        <v>14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35" t="s">
        <v>71</v>
      </c>
      <c r="B43" s="18" t="s">
        <v>321</v>
      </c>
      <c r="C43" s="18" t="s">
        <v>318</v>
      </c>
      <c r="D43" s="18"/>
      <c r="E43" s="18"/>
      <c r="F43" s="18"/>
      <c r="G43" s="18"/>
      <c r="H43" s="18"/>
      <c r="I43" s="18">
        <v>9</v>
      </c>
      <c r="J43" s="18">
        <v>14</v>
      </c>
      <c r="K43" s="18">
        <v>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 t="s">
        <v>319</v>
      </c>
    </row>
    <row r="44" spans="1:25" ht="12.75">
      <c r="A44" s="35" t="s">
        <v>71</v>
      </c>
      <c r="B44" s="18" t="s">
        <v>319</v>
      </c>
      <c r="C44" s="18" t="s">
        <v>318</v>
      </c>
      <c r="D44" s="18"/>
      <c r="E44" s="18"/>
      <c r="F44" s="18"/>
      <c r="G44" s="18"/>
      <c r="H44" s="18"/>
      <c r="I44" s="18">
        <v>9</v>
      </c>
      <c r="J44" s="18">
        <v>14</v>
      </c>
      <c r="K44" s="18">
        <v>7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 t="s">
        <v>321</v>
      </c>
    </row>
    <row r="45" spans="1:25" ht="12.75">
      <c r="A45" s="35">
        <v>2</v>
      </c>
      <c r="B45" s="18" t="s">
        <v>339</v>
      </c>
      <c r="C45" s="18" t="s">
        <v>340</v>
      </c>
      <c r="D45" s="18"/>
      <c r="E45" s="18"/>
      <c r="F45" s="18"/>
      <c r="G45" s="18"/>
      <c r="H45" s="18"/>
      <c r="I45" s="18">
        <v>9</v>
      </c>
      <c r="J45" s="18">
        <v>14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35" t="s">
        <v>71</v>
      </c>
      <c r="B46" s="317" t="s">
        <v>182</v>
      </c>
      <c r="C46" s="18" t="s">
        <v>181</v>
      </c>
      <c r="D46" s="18"/>
      <c r="E46" s="18"/>
      <c r="F46" s="18"/>
      <c r="G46" s="18"/>
      <c r="H46" s="18"/>
      <c r="I46" s="18"/>
      <c r="J46" s="18">
        <v>14</v>
      </c>
      <c r="K46" s="18">
        <v>7</v>
      </c>
      <c r="L46" s="18"/>
      <c r="M46" s="18"/>
      <c r="N46" s="18"/>
      <c r="O46" s="18"/>
      <c r="P46" s="18"/>
      <c r="Q46" s="18">
        <v>8</v>
      </c>
      <c r="R46" s="18"/>
      <c r="S46" s="18"/>
      <c r="T46" s="18"/>
      <c r="U46" s="18"/>
      <c r="V46" s="18"/>
      <c r="W46" s="18"/>
      <c r="X46" s="18"/>
      <c r="Y46" s="18" t="s">
        <v>456</v>
      </c>
    </row>
    <row r="47" spans="1:25" ht="12.75">
      <c r="A47" s="35" t="s">
        <v>71</v>
      </c>
      <c r="B47" s="18" t="s">
        <v>180</v>
      </c>
      <c r="C47" s="18" t="s">
        <v>181</v>
      </c>
      <c r="D47" s="18"/>
      <c r="E47" s="18"/>
      <c r="F47" s="18"/>
      <c r="G47" s="18"/>
      <c r="H47" s="18"/>
      <c r="I47" s="18"/>
      <c r="J47" s="18">
        <v>14</v>
      </c>
      <c r="K47" s="18">
        <v>7</v>
      </c>
      <c r="L47" s="18"/>
      <c r="M47" s="18"/>
      <c r="N47" s="18"/>
      <c r="O47" s="18"/>
      <c r="P47" s="18"/>
      <c r="Q47" s="18">
        <v>8</v>
      </c>
      <c r="R47" s="18"/>
      <c r="S47" s="18"/>
      <c r="T47" s="18"/>
      <c r="U47" s="18"/>
      <c r="V47" s="18"/>
      <c r="W47" s="18"/>
      <c r="X47" s="18"/>
      <c r="Y47" s="18" t="s">
        <v>182</v>
      </c>
    </row>
    <row r="48" spans="1:25" ht="12.75">
      <c r="A48" s="35" t="s">
        <v>71</v>
      </c>
      <c r="B48" s="18" t="s">
        <v>231</v>
      </c>
      <c r="C48" s="18" t="s">
        <v>178</v>
      </c>
      <c r="D48" s="18"/>
      <c r="E48" s="18"/>
      <c r="F48" s="18"/>
      <c r="G48" s="18"/>
      <c r="H48" s="18"/>
      <c r="I48" s="18">
        <v>9</v>
      </c>
      <c r="J48" s="18">
        <v>14</v>
      </c>
      <c r="K48" s="18"/>
      <c r="L48" s="18"/>
      <c r="M48" s="18"/>
      <c r="N48" s="18"/>
      <c r="O48" s="18"/>
      <c r="P48" s="18"/>
      <c r="Q48" s="18">
        <v>8</v>
      </c>
      <c r="R48" s="18">
        <v>8</v>
      </c>
      <c r="S48" s="18"/>
      <c r="T48" s="18"/>
      <c r="U48" s="18"/>
      <c r="V48" s="18"/>
      <c r="W48" s="18"/>
      <c r="X48" s="18"/>
      <c r="Y48" s="18"/>
    </row>
    <row r="49" spans="1:25" ht="12.75">
      <c r="A49" s="35" t="s">
        <v>71</v>
      </c>
      <c r="B49" s="18" t="s">
        <v>320</v>
      </c>
      <c r="C49" s="18" t="s">
        <v>45</v>
      </c>
      <c r="D49" s="18"/>
      <c r="E49" s="18"/>
      <c r="F49" s="18"/>
      <c r="G49" s="18"/>
      <c r="H49" s="18"/>
      <c r="I49" s="18">
        <v>9</v>
      </c>
      <c r="J49" s="18">
        <v>14</v>
      </c>
      <c r="K49" s="18">
        <v>7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 t="s">
        <v>179</v>
      </c>
    </row>
    <row r="50" spans="1:25" ht="12.75">
      <c r="A50" s="35" t="s">
        <v>71</v>
      </c>
      <c r="B50" s="18" t="s">
        <v>179</v>
      </c>
      <c r="C50" s="18" t="s">
        <v>45</v>
      </c>
      <c r="D50" s="18"/>
      <c r="E50" s="18"/>
      <c r="F50" s="18"/>
      <c r="G50" s="18"/>
      <c r="H50" s="18"/>
      <c r="I50" s="18">
        <v>9</v>
      </c>
      <c r="J50" s="18">
        <v>14</v>
      </c>
      <c r="K50" s="18">
        <v>7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 t="s">
        <v>320</v>
      </c>
    </row>
    <row r="51" spans="1:25" ht="12.75">
      <c r="A51" s="35" t="s">
        <v>68</v>
      </c>
      <c r="B51" s="18" t="s">
        <v>282</v>
      </c>
      <c r="C51" s="18" t="s">
        <v>15</v>
      </c>
      <c r="D51" s="18">
        <v>6</v>
      </c>
      <c r="E51" s="18">
        <v>8</v>
      </c>
      <c r="F51" s="18">
        <v>8</v>
      </c>
      <c r="G51" s="18"/>
      <c r="H51" s="18"/>
      <c r="I51" s="18"/>
      <c r="J51" s="18"/>
      <c r="K51" s="18"/>
      <c r="L51" s="18">
        <v>5</v>
      </c>
      <c r="M51" s="18"/>
      <c r="N51" s="18"/>
      <c r="O51" s="18"/>
      <c r="P51" s="18"/>
      <c r="Q51" s="18"/>
      <c r="R51" s="18"/>
      <c r="S51" s="18"/>
      <c r="T51" s="18">
        <v>6</v>
      </c>
      <c r="U51" s="18"/>
      <c r="V51" s="18">
        <v>7</v>
      </c>
      <c r="W51" s="18"/>
      <c r="X51" s="18"/>
      <c r="Y51" s="18"/>
    </row>
    <row r="52" spans="1:25" ht="12.75">
      <c r="A52" s="35" t="s">
        <v>65</v>
      </c>
      <c r="B52" s="18" t="s">
        <v>197</v>
      </c>
      <c r="C52" s="18" t="s">
        <v>15</v>
      </c>
      <c r="D52" s="18"/>
      <c r="E52" s="18">
        <v>8</v>
      </c>
      <c r="F52" s="18">
        <v>8</v>
      </c>
      <c r="G52" s="18"/>
      <c r="H52" s="18"/>
      <c r="I52" s="18"/>
      <c r="J52" s="18"/>
      <c r="K52" s="18">
        <v>7</v>
      </c>
      <c r="L52" s="18">
        <v>5</v>
      </c>
      <c r="M52" s="18">
        <v>6</v>
      </c>
      <c r="N52" s="18">
        <v>6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>
      <c r="A53" s="35" t="s">
        <v>69</v>
      </c>
      <c r="B53" s="18" t="s">
        <v>25</v>
      </c>
      <c r="C53" s="18" t="s">
        <v>15</v>
      </c>
      <c r="D53" s="18"/>
      <c r="E53" s="18"/>
      <c r="F53" s="18"/>
      <c r="G53" s="18">
        <v>8</v>
      </c>
      <c r="H53" s="18">
        <v>8</v>
      </c>
      <c r="I53" s="18">
        <v>9</v>
      </c>
      <c r="J53" s="18">
        <v>14</v>
      </c>
      <c r="K53" s="18"/>
      <c r="L53" s="18"/>
      <c r="M53" s="18"/>
      <c r="N53" s="18"/>
      <c r="O53" s="18">
        <v>7</v>
      </c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>
      <c r="A54" s="35" t="s">
        <v>69</v>
      </c>
      <c r="B54" s="18" t="s">
        <v>188</v>
      </c>
      <c r="C54" s="18" t="s">
        <v>15</v>
      </c>
      <c r="D54" s="18"/>
      <c r="E54" s="18"/>
      <c r="F54" s="18"/>
      <c r="G54" s="18"/>
      <c r="H54" s="18">
        <v>8</v>
      </c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35" t="s">
        <v>71</v>
      </c>
      <c r="B55" s="18" t="s">
        <v>43</v>
      </c>
      <c r="C55" s="18" t="s">
        <v>15</v>
      </c>
      <c r="D55" s="18"/>
      <c r="E55" s="18"/>
      <c r="F55" s="18"/>
      <c r="G55" s="18"/>
      <c r="H55" s="18"/>
      <c r="I55" s="18">
        <v>9</v>
      </c>
      <c r="J55" s="18">
        <v>14</v>
      </c>
      <c r="K55" s="18">
        <v>7</v>
      </c>
      <c r="L55" s="18"/>
      <c r="M55" s="18">
        <v>6</v>
      </c>
      <c r="N55" s="18"/>
      <c r="O55" s="18">
        <v>7</v>
      </c>
      <c r="P55" s="18"/>
      <c r="Q55" s="18"/>
      <c r="R55" s="18"/>
      <c r="S55" s="18"/>
      <c r="T55" s="18"/>
      <c r="U55" s="18"/>
      <c r="V55" s="18"/>
      <c r="W55" s="18"/>
      <c r="X55" s="18"/>
      <c r="Y55" s="18" t="s">
        <v>72</v>
      </c>
    </row>
    <row r="56" spans="1:25" ht="12.75">
      <c r="A56" s="35" t="s">
        <v>69</v>
      </c>
      <c r="B56" s="18" t="s">
        <v>190</v>
      </c>
      <c r="C56" s="18" t="s">
        <v>15</v>
      </c>
      <c r="D56" s="18"/>
      <c r="E56" s="18"/>
      <c r="F56" s="18"/>
      <c r="G56" s="18">
        <v>8</v>
      </c>
      <c r="H56" s="18">
        <v>8</v>
      </c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>
        <v>8</v>
      </c>
      <c r="X56" s="18"/>
      <c r="Y56" s="18"/>
    </row>
    <row r="57" spans="1:25" ht="12.75">
      <c r="A57" s="35" t="s">
        <v>65</v>
      </c>
      <c r="B57" s="18" t="s">
        <v>196</v>
      </c>
      <c r="C57" s="18" t="s">
        <v>15</v>
      </c>
      <c r="D57" s="18"/>
      <c r="E57" s="18">
        <v>8</v>
      </c>
      <c r="F57" s="18">
        <v>8</v>
      </c>
      <c r="G57" s="18">
        <v>8</v>
      </c>
      <c r="H57" s="18">
        <v>8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>
        <v>5</v>
      </c>
      <c r="T57" s="18">
        <v>6</v>
      </c>
      <c r="U57" s="18"/>
      <c r="V57" s="18">
        <v>7</v>
      </c>
      <c r="W57" s="18"/>
      <c r="X57" s="18"/>
      <c r="Y57" s="18"/>
    </row>
    <row r="58" spans="1:25" ht="12.75">
      <c r="A58" s="35" t="s">
        <v>69</v>
      </c>
      <c r="B58" s="18" t="s">
        <v>49</v>
      </c>
      <c r="C58" s="18" t="s">
        <v>15</v>
      </c>
      <c r="D58" s="18"/>
      <c r="E58" s="18"/>
      <c r="F58" s="18"/>
      <c r="G58" s="18">
        <v>8</v>
      </c>
      <c r="H58" s="18">
        <v>8</v>
      </c>
      <c r="I58" s="18">
        <v>9</v>
      </c>
      <c r="J58" s="18">
        <v>14</v>
      </c>
      <c r="K58" s="18"/>
      <c r="L58" s="18"/>
      <c r="M58" s="18"/>
      <c r="N58" s="18"/>
      <c r="O58" s="18"/>
      <c r="P58" s="18"/>
      <c r="Q58" s="18"/>
      <c r="R58" s="18">
        <v>8</v>
      </c>
      <c r="S58" s="18"/>
      <c r="T58" s="18"/>
      <c r="U58" s="18"/>
      <c r="V58" s="18"/>
      <c r="W58" s="18"/>
      <c r="X58" s="18"/>
      <c r="Y58" s="18"/>
    </row>
    <row r="59" spans="1:25" ht="12.75">
      <c r="A59" s="35" t="s">
        <v>65</v>
      </c>
      <c r="B59" s="18" t="s">
        <v>53</v>
      </c>
      <c r="C59" s="18" t="s">
        <v>15</v>
      </c>
      <c r="D59" s="18"/>
      <c r="E59" s="18">
        <v>8</v>
      </c>
      <c r="F59" s="18">
        <v>8</v>
      </c>
      <c r="G59" s="18">
        <v>8</v>
      </c>
      <c r="H59" s="18">
        <v>8</v>
      </c>
      <c r="I59" s="18">
        <v>9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.75">
      <c r="A60" s="35" t="s">
        <v>68</v>
      </c>
      <c r="B60" s="18" t="s">
        <v>199</v>
      </c>
      <c r="C60" s="18" t="s">
        <v>15</v>
      </c>
      <c r="D60" s="18">
        <v>6</v>
      </c>
      <c r="E60" s="18">
        <v>8</v>
      </c>
      <c r="F60" s="18">
        <v>8</v>
      </c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>
        <v>5</v>
      </c>
      <c r="T60" s="18">
        <v>6</v>
      </c>
      <c r="U60" s="18"/>
      <c r="V60" s="18">
        <v>7</v>
      </c>
      <c r="W60" s="18"/>
      <c r="X60" s="18"/>
      <c r="Y60" s="18"/>
    </row>
    <row r="61" spans="1:25" ht="12.75">
      <c r="A61" s="35" t="s">
        <v>71</v>
      </c>
      <c r="B61" s="18" t="s">
        <v>54</v>
      </c>
      <c r="C61" s="18" t="s">
        <v>15</v>
      </c>
      <c r="D61" s="18"/>
      <c r="E61" s="18"/>
      <c r="F61" s="18"/>
      <c r="G61" s="18"/>
      <c r="H61" s="18"/>
      <c r="I61" s="18">
        <v>9</v>
      </c>
      <c r="J61" s="18">
        <v>14</v>
      </c>
      <c r="K61" s="18"/>
      <c r="L61" s="18"/>
      <c r="M61" s="18">
        <v>6</v>
      </c>
      <c r="N61" s="18">
        <v>6</v>
      </c>
      <c r="O61" s="18">
        <v>7</v>
      </c>
      <c r="P61" s="18"/>
      <c r="Q61" s="18"/>
      <c r="R61" s="18"/>
      <c r="S61" s="18"/>
      <c r="T61" s="18"/>
      <c r="U61" s="18"/>
      <c r="V61" s="18">
        <v>7</v>
      </c>
      <c r="W61" s="18">
        <v>8</v>
      </c>
      <c r="X61" s="18"/>
      <c r="Y61" s="18"/>
    </row>
    <row r="62" spans="1:25" ht="12.75">
      <c r="A62" s="35" t="s">
        <v>71</v>
      </c>
      <c r="B62" s="18" t="s">
        <v>238</v>
      </c>
      <c r="C62" s="18" t="s">
        <v>15</v>
      </c>
      <c r="D62" s="18"/>
      <c r="E62" s="18"/>
      <c r="F62" s="18"/>
      <c r="G62" s="18"/>
      <c r="H62" s="18"/>
      <c r="I62" s="18">
        <v>9</v>
      </c>
      <c r="J62" s="18">
        <v>14</v>
      </c>
      <c r="K62" s="18"/>
      <c r="L62" s="18"/>
      <c r="M62" s="18"/>
      <c r="N62" s="18"/>
      <c r="O62" s="18"/>
      <c r="P62" s="18"/>
      <c r="Q62" s="18"/>
      <c r="R62" s="18">
        <v>8</v>
      </c>
      <c r="S62" s="18"/>
      <c r="T62" s="18"/>
      <c r="U62" s="18"/>
      <c r="V62" s="18"/>
      <c r="W62" s="18"/>
      <c r="X62" s="18"/>
      <c r="Y62" s="18"/>
    </row>
    <row r="63" spans="1:25" ht="12.75">
      <c r="A63" s="35" t="s">
        <v>71</v>
      </c>
      <c r="B63" s="18" t="s">
        <v>72</v>
      </c>
      <c r="C63" s="18" t="s">
        <v>15</v>
      </c>
      <c r="D63" s="18"/>
      <c r="E63" s="18"/>
      <c r="F63" s="18"/>
      <c r="G63" s="18"/>
      <c r="H63" s="18"/>
      <c r="I63" s="18">
        <v>9</v>
      </c>
      <c r="J63" s="18">
        <v>14</v>
      </c>
      <c r="K63" s="18">
        <v>7</v>
      </c>
      <c r="L63" s="18"/>
      <c r="M63" s="18">
        <v>6</v>
      </c>
      <c r="N63" s="18"/>
      <c r="O63" s="18">
        <v>7</v>
      </c>
      <c r="P63" s="18"/>
      <c r="Q63" s="18"/>
      <c r="R63" s="18"/>
      <c r="S63" s="18"/>
      <c r="T63" s="18"/>
      <c r="U63" s="18"/>
      <c r="V63" s="18"/>
      <c r="W63" s="18"/>
      <c r="X63" s="18"/>
      <c r="Y63" s="318" t="s">
        <v>43</v>
      </c>
    </row>
    <row r="64" spans="1:25" ht="12.75">
      <c r="A64" s="35" t="s">
        <v>65</v>
      </c>
      <c r="B64" s="18" t="s">
        <v>218</v>
      </c>
      <c r="C64" s="18" t="s">
        <v>15</v>
      </c>
      <c r="D64" s="18"/>
      <c r="E64" s="18">
        <v>8</v>
      </c>
      <c r="F64" s="18">
        <v>8</v>
      </c>
      <c r="G64" s="18"/>
      <c r="H64" s="18"/>
      <c r="I64" s="18"/>
      <c r="J64" s="18"/>
      <c r="K64" s="18"/>
      <c r="L64" s="18"/>
      <c r="M64" s="18">
        <v>6</v>
      </c>
      <c r="N64" s="18">
        <v>6</v>
      </c>
      <c r="O64" s="18"/>
      <c r="P64" s="18"/>
      <c r="Q64" s="18"/>
      <c r="R64" s="18"/>
      <c r="S64" s="18"/>
      <c r="T64" s="18">
        <v>6</v>
      </c>
      <c r="U64" s="18"/>
      <c r="V64" s="18">
        <v>7</v>
      </c>
      <c r="W64" s="18"/>
      <c r="X64" s="18"/>
      <c r="Y64" s="18"/>
    </row>
    <row r="65" spans="1:25" ht="12.75">
      <c r="A65" s="35" t="s">
        <v>71</v>
      </c>
      <c r="B65" s="18" t="s">
        <v>17</v>
      </c>
      <c r="C65" s="18" t="s">
        <v>18</v>
      </c>
      <c r="D65" s="18"/>
      <c r="E65" s="18"/>
      <c r="F65" s="18"/>
      <c r="G65" s="18"/>
      <c r="H65" s="18"/>
      <c r="I65" s="18">
        <v>9</v>
      </c>
      <c r="J65" s="18">
        <v>14</v>
      </c>
      <c r="K65" s="18">
        <v>7</v>
      </c>
      <c r="L65" s="18"/>
      <c r="M65" s="18"/>
      <c r="N65" s="18"/>
      <c r="O65" s="18"/>
      <c r="P65" s="18"/>
      <c r="Q65" s="18"/>
      <c r="R65" s="18">
        <v>8</v>
      </c>
      <c r="S65" s="18"/>
      <c r="T65" s="18"/>
      <c r="U65" s="18"/>
      <c r="V65" s="18"/>
      <c r="W65" s="18"/>
      <c r="X65" s="18"/>
      <c r="Y65" s="18" t="s">
        <v>173</v>
      </c>
    </row>
    <row r="66" spans="1:25" ht="12.75">
      <c r="A66" s="35" t="s">
        <v>65</v>
      </c>
      <c r="B66" s="18" t="s">
        <v>393</v>
      </c>
      <c r="C66" s="18" t="s">
        <v>240</v>
      </c>
      <c r="D66" s="18"/>
      <c r="E66" s="18">
        <v>8</v>
      </c>
      <c r="F66" s="18">
        <v>8</v>
      </c>
      <c r="G66" s="18"/>
      <c r="H66" s="18"/>
      <c r="I66" s="18"/>
      <c r="J66" s="18"/>
      <c r="K66" s="18"/>
      <c r="L66" s="18"/>
      <c r="M66" s="18"/>
      <c r="N66" s="18"/>
      <c r="O66" s="18">
        <v>7</v>
      </c>
      <c r="P66" s="18"/>
      <c r="Q66" s="18"/>
      <c r="R66" s="18"/>
      <c r="S66" s="18"/>
      <c r="T66" s="18"/>
      <c r="U66" s="18"/>
      <c r="V66" s="18">
        <v>7</v>
      </c>
      <c r="W66" s="18">
        <v>8</v>
      </c>
      <c r="X66" s="18"/>
      <c r="Y66" s="18"/>
    </row>
    <row r="67" spans="1:25" ht="12.75">
      <c r="A67" s="35" t="s">
        <v>68</v>
      </c>
      <c r="B67" s="18" t="s">
        <v>309</v>
      </c>
      <c r="C67" s="18" t="s">
        <v>240</v>
      </c>
      <c r="D67" s="18">
        <v>6</v>
      </c>
      <c r="E67" s="18"/>
      <c r="F67" s="18"/>
      <c r="G67" s="18"/>
      <c r="H67" s="18"/>
      <c r="I67" s="18"/>
      <c r="J67" s="18"/>
      <c r="K67" s="18"/>
      <c r="L67" s="18"/>
      <c r="M67" s="18">
        <v>6</v>
      </c>
      <c r="N67" s="18">
        <v>6</v>
      </c>
      <c r="O67" s="18"/>
      <c r="P67" s="18"/>
      <c r="Q67" s="18"/>
      <c r="R67" s="18"/>
      <c r="S67" s="18"/>
      <c r="T67" s="18">
        <v>6</v>
      </c>
      <c r="U67" s="18"/>
      <c r="V67" s="18">
        <v>7</v>
      </c>
      <c r="W67" s="18"/>
      <c r="X67" s="18"/>
      <c r="Y67" s="18"/>
    </row>
    <row r="68" spans="1:25" ht="12.75">
      <c r="A68" s="35" t="s">
        <v>65</v>
      </c>
      <c r="B68" s="18" t="s">
        <v>394</v>
      </c>
      <c r="C68" s="18" t="s">
        <v>240</v>
      </c>
      <c r="D68" s="18"/>
      <c r="E68" s="18">
        <v>8</v>
      </c>
      <c r="F68" s="18"/>
      <c r="G68" s="18"/>
      <c r="H68" s="18"/>
      <c r="I68" s="18"/>
      <c r="J68" s="18"/>
      <c r="K68" s="18"/>
      <c r="L68" s="18"/>
      <c r="M68" s="18">
        <v>6</v>
      </c>
      <c r="N68" s="18">
        <v>6</v>
      </c>
      <c r="O68" s="18"/>
      <c r="P68" s="18"/>
      <c r="Q68" s="18"/>
      <c r="R68" s="18"/>
      <c r="S68" s="18"/>
      <c r="T68" s="18">
        <v>6</v>
      </c>
      <c r="U68" s="18"/>
      <c r="V68" s="18">
        <v>7</v>
      </c>
      <c r="W68" s="18"/>
      <c r="X68" s="18"/>
      <c r="Y68" s="18"/>
    </row>
    <row r="69" spans="1:25" ht="12.75">
      <c r="A69" s="35" t="s">
        <v>68</v>
      </c>
      <c r="B69" s="18" t="s">
        <v>399</v>
      </c>
      <c r="C69" s="18" t="s">
        <v>240</v>
      </c>
      <c r="D69" s="18">
        <v>6</v>
      </c>
      <c r="E69" s="18"/>
      <c r="F69" s="18"/>
      <c r="G69" s="18"/>
      <c r="H69" s="18"/>
      <c r="I69" s="18"/>
      <c r="J69" s="18"/>
      <c r="K69" s="18"/>
      <c r="L69" s="18">
        <v>5</v>
      </c>
      <c r="M69" s="18"/>
      <c r="N69" s="18">
        <v>6</v>
      </c>
      <c r="O69" s="18"/>
      <c r="P69" s="18"/>
      <c r="Q69" s="18"/>
      <c r="R69" s="18"/>
      <c r="S69" s="18">
        <v>5</v>
      </c>
      <c r="T69" s="18">
        <v>6</v>
      </c>
      <c r="U69" s="18"/>
      <c r="V69" s="18">
        <v>7</v>
      </c>
      <c r="W69" s="18">
        <v>8</v>
      </c>
      <c r="X69" s="18"/>
      <c r="Y69" s="18"/>
    </row>
    <row r="70" spans="1:25" ht="12.75">
      <c r="A70" s="35" t="s">
        <v>65</v>
      </c>
      <c r="B70" s="18" t="s">
        <v>418</v>
      </c>
      <c r="C70" s="18" t="s">
        <v>229</v>
      </c>
      <c r="D70" s="18"/>
      <c r="E70" s="18"/>
      <c r="F70" s="18">
        <v>8</v>
      </c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2.75">
      <c r="A71" s="35" t="s">
        <v>68</v>
      </c>
      <c r="B71" s="18" t="s">
        <v>400</v>
      </c>
      <c r="C71" s="18" t="s">
        <v>229</v>
      </c>
      <c r="D71" s="18">
        <v>6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>
        <v>7</v>
      </c>
      <c r="W71" s="18"/>
      <c r="X71" s="18"/>
      <c r="Y71" s="18"/>
    </row>
    <row r="72" spans="1:25" ht="12.75">
      <c r="A72" s="35" t="s">
        <v>65</v>
      </c>
      <c r="B72" s="35" t="s">
        <v>395</v>
      </c>
      <c r="C72" s="18" t="s">
        <v>229</v>
      </c>
      <c r="D72" s="18"/>
      <c r="E72" s="18">
        <v>8</v>
      </c>
      <c r="F72" s="18"/>
      <c r="G72" s="18"/>
      <c r="H72" s="18"/>
      <c r="I72" s="18"/>
      <c r="J72" s="18"/>
      <c r="K72" s="18"/>
      <c r="L72" s="18">
        <v>5</v>
      </c>
      <c r="M72" s="18">
        <v>6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.75">
      <c r="A73" s="35" t="s">
        <v>65</v>
      </c>
      <c r="B73" s="18" t="s">
        <v>388</v>
      </c>
      <c r="C73" s="18" t="s">
        <v>229</v>
      </c>
      <c r="D73" s="18"/>
      <c r="E73" s="18">
        <v>8</v>
      </c>
      <c r="F73" s="18">
        <v>8</v>
      </c>
      <c r="G73" s="18"/>
      <c r="H73" s="18"/>
      <c r="I73" s="18"/>
      <c r="J73" s="18"/>
      <c r="K73" s="18"/>
      <c r="L73" s="18"/>
      <c r="M73" s="18">
        <v>6</v>
      </c>
      <c r="N73" s="18">
        <v>6</v>
      </c>
      <c r="O73" s="18">
        <v>7</v>
      </c>
      <c r="P73" s="18"/>
      <c r="Q73" s="18"/>
      <c r="R73" s="18"/>
      <c r="S73" s="18"/>
      <c r="T73" s="18"/>
      <c r="U73" s="18"/>
      <c r="V73" s="18"/>
      <c r="W73" s="18"/>
      <c r="X73" s="18"/>
      <c r="Y73" s="319"/>
    </row>
    <row r="74" spans="1:25" ht="12.75">
      <c r="A74" s="35" t="s">
        <v>71</v>
      </c>
      <c r="B74" s="18" t="s">
        <v>228</v>
      </c>
      <c r="C74" s="18" t="s">
        <v>229</v>
      </c>
      <c r="D74" s="18"/>
      <c r="E74" s="18"/>
      <c r="F74" s="18"/>
      <c r="G74" s="18"/>
      <c r="H74" s="18"/>
      <c r="I74" s="18">
        <v>9</v>
      </c>
      <c r="J74" s="18">
        <v>14</v>
      </c>
      <c r="K74" s="18"/>
      <c r="L74" s="18"/>
      <c r="M74" s="18">
        <v>6</v>
      </c>
      <c r="N74" s="18"/>
      <c r="O74" s="18">
        <v>7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.75">
      <c r="A75" s="35" t="s">
        <v>68</v>
      </c>
      <c r="B75" s="18" t="s">
        <v>385</v>
      </c>
      <c r="C75" s="18" t="s">
        <v>226</v>
      </c>
      <c r="D75" s="18">
        <v>6</v>
      </c>
      <c r="E75" s="18">
        <v>8</v>
      </c>
      <c r="F75" s="18">
        <v>8</v>
      </c>
      <c r="G75" s="18">
        <v>8</v>
      </c>
      <c r="H75" s="18">
        <v>8</v>
      </c>
      <c r="I75" s="18"/>
      <c r="J75" s="18"/>
      <c r="K75" s="18"/>
      <c r="L75" s="18"/>
      <c r="M75" s="18"/>
      <c r="N75" s="18"/>
      <c r="O75" s="18">
        <v>7</v>
      </c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2.75">
      <c r="A76" s="35" t="s">
        <v>68</v>
      </c>
      <c r="B76" s="18" t="s">
        <v>247</v>
      </c>
      <c r="C76" s="18" t="s">
        <v>226</v>
      </c>
      <c r="D76" s="18">
        <v>6</v>
      </c>
      <c r="E76" s="18">
        <v>8</v>
      </c>
      <c r="F76" s="18">
        <v>8</v>
      </c>
      <c r="G76" s="18"/>
      <c r="H76" s="18"/>
      <c r="I76" s="18"/>
      <c r="J76" s="18"/>
      <c r="K76" s="18"/>
      <c r="L76" s="18"/>
      <c r="M76" s="18">
        <v>6</v>
      </c>
      <c r="N76" s="18">
        <v>6</v>
      </c>
      <c r="O76" s="18">
        <v>7</v>
      </c>
      <c r="P76" s="18"/>
      <c r="Q76" s="18"/>
      <c r="R76" s="18"/>
      <c r="S76" s="18"/>
      <c r="T76" s="18"/>
      <c r="U76" s="18"/>
      <c r="V76" s="18"/>
      <c r="W76" s="18"/>
      <c r="X76" s="18">
        <v>9</v>
      </c>
      <c r="Y76" s="18"/>
    </row>
    <row r="77" spans="1:25" ht="12.75">
      <c r="A77" s="35" t="s">
        <v>69</v>
      </c>
      <c r="B77" s="18" t="s">
        <v>342</v>
      </c>
      <c r="C77" s="18" t="s">
        <v>226</v>
      </c>
      <c r="D77" s="18"/>
      <c r="E77" s="18"/>
      <c r="F77" s="18"/>
      <c r="G77" s="18">
        <v>8</v>
      </c>
      <c r="H77" s="18"/>
      <c r="I77" s="18"/>
      <c r="J77" s="18">
        <v>14</v>
      </c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.75">
      <c r="A78" s="35" t="s">
        <v>171</v>
      </c>
      <c r="B78" s="18" t="s">
        <v>19</v>
      </c>
      <c r="C78" s="18" t="s">
        <v>226</v>
      </c>
      <c r="D78" s="18"/>
      <c r="E78" s="18"/>
      <c r="F78" s="18"/>
      <c r="G78" s="18"/>
      <c r="H78" s="18"/>
      <c r="I78" s="18"/>
      <c r="J78" s="18">
        <v>14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.75">
      <c r="A79" s="35" t="s">
        <v>171</v>
      </c>
      <c r="B79" s="18" t="s">
        <v>312</v>
      </c>
      <c r="C79" s="18" t="s">
        <v>226</v>
      </c>
      <c r="D79" s="18"/>
      <c r="E79" s="18"/>
      <c r="F79" s="18"/>
      <c r="G79" s="18"/>
      <c r="H79" s="18"/>
      <c r="I79" s="18"/>
      <c r="J79" s="18">
        <v>14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2.75">
      <c r="A80" s="35" t="s">
        <v>71</v>
      </c>
      <c r="B80" s="18" t="s">
        <v>334</v>
      </c>
      <c r="C80" s="18" t="s">
        <v>219</v>
      </c>
      <c r="D80" s="18"/>
      <c r="E80" s="18"/>
      <c r="F80" s="18"/>
      <c r="G80" s="18"/>
      <c r="H80" s="18"/>
      <c r="I80" s="18">
        <v>9</v>
      </c>
      <c r="J80" s="18">
        <v>14</v>
      </c>
      <c r="K80" s="18">
        <v>7</v>
      </c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 t="s">
        <v>338</v>
      </c>
    </row>
    <row r="81" spans="1:25" ht="12.75">
      <c r="A81" s="35" t="s">
        <v>65</v>
      </c>
      <c r="B81" s="18" t="s">
        <v>48</v>
      </c>
      <c r="C81" s="18" t="s">
        <v>219</v>
      </c>
      <c r="D81" s="18"/>
      <c r="E81" s="18">
        <v>8</v>
      </c>
      <c r="F81" s="18"/>
      <c r="G81" s="18"/>
      <c r="H81" s="18"/>
      <c r="I81" s="18"/>
      <c r="J81" s="18">
        <v>14</v>
      </c>
      <c r="K81" s="18">
        <v>7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>
        <v>9</v>
      </c>
      <c r="Y81" s="18" t="s">
        <v>70</v>
      </c>
    </row>
    <row r="82" spans="1:25" ht="12.75">
      <c r="A82" s="35" t="s">
        <v>69</v>
      </c>
      <c r="B82" s="18" t="s">
        <v>376</v>
      </c>
      <c r="C82" s="18" t="s">
        <v>219</v>
      </c>
      <c r="D82" s="18"/>
      <c r="E82" s="18"/>
      <c r="F82" s="18"/>
      <c r="G82" s="18">
        <v>8</v>
      </c>
      <c r="H82" s="18">
        <v>8</v>
      </c>
      <c r="I82" s="18"/>
      <c r="J82" s="18"/>
      <c r="K82" s="18"/>
      <c r="L82" s="18"/>
      <c r="M82" s="18">
        <v>6</v>
      </c>
      <c r="N82" s="18">
        <v>6</v>
      </c>
      <c r="O82" s="18"/>
      <c r="P82" s="18"/>
      <c r="Q82" s="18"/>
      <c r="R82" s="18"/>
      <c r="S82" s="18"/>
      <c r="T82" s="18"/>
      <c r="U82" s="18"/>
      <c r="V82" s="18">
        <v>7</v>
      </c>
      <c r="W82" s="18"/>
      <c r="X82" s="18"/>
      <c r="Y82" s="18"/>
    </row>
    <row r="83" spans="1:25" ht="12.75">
      <c r="A83" s="35" t="s">
        <v>71</v>
      </c>
      <c r="B83" s="18" t="s">
        <v>225</v>
      </c>
      <c r="C83" s="18" t="s">
        <v>219</v>
      </c>
      <c r="D83" s="18"/>
      <c r="E83" s="18"/>
      <c r="F83" s="18"/>
      <c r="G83" s="18"/>
      <c r="H83" s="18"/>
      <c r="I83" s="18"/>
      <c r="J83" s="18">
        <v>14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.75">
      <c r="A84" s="35" t="s">
        <v>69</v>
      </c>
      <c r="B84" s="18" t="s">
        <v>341</v>
      </c>
      <c r="C84" s="18" t="s">
        <v>219</v>
      </c>
      <c r="D84" s="18"/>
      <c r="E84" s="18"/>
      <c r="F84" s="18"/>
      <c r="G84" s="18">
        <v>8</v>
      </c>
      <c r="H84" s="18">
        <v>8</v>
      </c>
      <c r="I84" s="18">
        <v>9</v>
      </c>
      <c r="J84" s="18">
        <v>14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.75">
      <c r="A85" s="35" t="s">
        <v>71</v>
      </c>
      <c r="B85" s="18" t="s">
        <v>20</v>
      </c>
      <c r="C85" s="18" t="s">
        <v>219</v>
      </c>
      <c r="D85" s="18"/>
      <c r="E85" s="18"/>
      <c r="F85" s="18"/>
      <c r="G85" s="18"/>
      <c r="H85" s="18"/>
      <c r="I85" s="18">
        <v>9</v>
      </c>
      <c r="J85" s="18">
        <v>14</v>
      </c>
      <c r="K85" s="18"/>
      <c r="L85" s="18"/>
      <c r="M85" s="18"/>
      <c r="N85" s="18"/>
      <c r="O85" s="18">
        <v>7</v>
      </c>
      <c r="P85" s="18"/>
      <c r="Q85" s="18"/>
      <c r="R85" s="18"/>
      <c r="S85" s="18"/>
      <c r="T85" s="18"/>
      <c r="U85" s="18"/>
      <c r="V85" s="18"/>
      <c r="W85" s="18"/>
      <c r="X85" s="18">
        <v>9</v>
      </c>
      <c r="Y85" s="18"/>
    </row>
    <row r="86" spans="1:25" ht="12.75">
      <c r="A86" s="35" t="s">
        <v>69</v>
      </c>
      <c r="B86" s="18" t="s">
        <v>278</v>
      </c>
      <c r="C86" s="18" t="s">
        <v>219</v>
      </c>
      <c r="D86" s="18"/>
      <c r="E86" s="18"/>
      <c r="F86" s="18"/>
      <c r="G86" s="18">
        <v>8</v>
      </c>
      <c r="H86" s="18">
        <v>8</v>
      </c>
      <c r="I86" s="18"/>
      <c r="J86" s="18"/>
      <c r="K86" s="18"/>
      <c r="L86" s="18">
        <v>5</v>
      </c>
      <c r="M86" s="18">
        <v>6</v>
      </c>
      <c r="N86" s="18">
        <v>6</v>
      </c>
      <c r="O86" s="18">
        <v>7</v>
      </c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2.75">
      <c r="A87" s="35" t="s">
        <v>171</v>
      </c>
      <c r="B87" s="18" t="s">
        <v>316</v>
      </c>
      <c r="C87" s="18" t="s">
        <v>219</v>
      </c>
      <c r="D87" s="18"/>
      <c r="E87" s="18"/>
      <c r="F87" s="18"/>
      <c r="G87" s="18"/>
      <c r="H87" s="18"/>
      <c r="I87" s="18"/>
      <c r="J87" s="18">
        <v>14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2.75">
      <c r="A88" s="35" t="s">
        <v>65</v>
      </c>
      <c r="B88" s="18" t="s">
        <v>246</v>
      </c>
      <c r="C88" s="18" t="s">
        <v>219</v>
      </c>
      <c r="D88" s="18"/>
      <c r="E88" s="18">
        <v>8</v>
      </c>
      <c r="F88" s="18"/>
      <c r="G88" s="18"/>
      <c r="H88" s="18"/>
      <c r="I88" s="18"/>
      <c r="J88" s="18"/>
      <c r="K88" s="18"/>
      <c r="L88" s="18"/>
      <c r="M88" s="18"/>
      <c r="N88" s="18">
        <v>6</v>
      </c>
      <c r="O88" s="18">
        <v>7</v>
      </c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.75">
      <c r="A89" s="35" t="s">
        <v>69</v>
      </c>
      <c r="B89" s="18" t="s">
        <v>193</v>
      </c>
      <c r="C89" s="18" t="s">
        <v>219</v>
      </c>
      <c r="D89" s="18"/>
      <c r="E89" s="18"/>
      <c r="F89" s="18"/>
      <c r="G89" s="18">
        <v>8</v>
      </c>
      <c r="H89" s="18">
        <v>8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.75">
      <c r="A90" s="35" t="s">
        <v>69</v>
      </c>
      <c r="B90" s="18" t="s">
        <v>70</v>
      </c>
      <c r="C90" s="18" t="s">
        <v>219</v>
      </c>
      <c r="D90" s="18"/>
      <c r="E90" s="18"/>
      <c r="F90" s="18"/>
      <c r="G90" s="18">
        <v>8</v>
      </c>
      <c r="H90" s="18">
        <v>8</v>
      </c>
      <c r="I90" s="18"/>
      <c r="J90" s="18">
        <v>14</v>
      </c>
      <c r="K90" s="18">
        <v>7</v>
      </c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>
        <v>9</v>
      </c>
      <c r="Y90" s="18" t="s">
        <v>48</v>
      </c>
    </row>
    <row r="91" spans="1:25" ht="12.75">
      <c r="A91" s="35" t="s">
        <v>65</v>
      </c>
      <c r="B91" s="18" t="s">
        <v>239</v>
      </c>
      <c r="C91" s="18" t="s">
        <v>219</v>
      </c>
      <c r="D91" s="18"/>
      <c r="E91" s="18">
        <v>8</v>
      </c>
      <c r="F91" s="18">
        <v>8</v>
      </c>
      <c r="G91" s="18">
        <v>8</v>
      </c>
      <c r="H91" s="18">
        <v>8</v>
      </c>
      <c r="I91" s="18"/>
      <c r="J91" s="18"/>
      <c r="K91" s="18"/>
      <c r="L91" s="18">
        <v>5</v>
      </c>
      <c r="M91" s="18">
        <v>6</v>
      </c>
      <c r="N91" s="18">
        <v>6</v>
      </c>
      <c r="O91" s="18">
        <v>7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2.75">
      <c r="A92" s="35" t="s">
        <v>69</v>
      </c>
      <c r="B92" s="18" t="s">
        <v>236</v>
      </c>
      <c r="C92" s="18" t="s">
        <v>219</v>
      </c>
      <c r="D92" s="18"/>
      <c r="E92" s="18"/>
      <c r="F92" s="18"/>
      <c r="G92" s="18">
        <v>8</v>
      </c>
      <c r="H92" s="18">
        <v>8</v>
      </c>
      <c r="I92" s="18">
        <v>9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2.75">
      <c r="A93" s="35" t="s">
        <v>71</v>
      </c>
      <c r="B93" s="18" t="s">
        <v>173</v>
      </c>
      <c r="C93" s="18" t="s">
        <v>219</v>
      </c>
      <c r="D93" s="18"/>
      <c r="E93" s="18"/>
      <c r="F93" s="18"/>
      <c r="G93" s="18"/>
      <c r="H93" s="18"/>
      <c r="I93" s="18">
        <v>9</v>
      </c>
      <c r="J93" s="18">
        <v>14</v>
      </c>
      <c r="K93" s="18">
        <v>7</v>
      </c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 t="s">
        <v>17</v>
      </c>
    </row>
    <row r="94" spans="1:25" ht="12.75">
      <c r="A94" s="35" t="s">
        <v>171</v>
      </c>
      <c r="B94" s="18" t="s">
        <v>314</v>
      </c>
      <c r="C94" s="18" t="s">
        <v>219</v>
      </c>
      <c r="D94" s="18"/>
      <c r="E94" s="18"/>
      <c r="F94" s="18"/>
      <c r="G94" s="18"/>
      <c r="H94" s="18"/>
      <c r="I94" s="18"/>
      <c r="J94" s="18">
        <v>14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.75">
      <c r="A95" s="35" t="s">
        <v>68</v>
      </c>
      <c r="B95" s="18" t="s">
        <v>427</v>
      </c>
      <c r="C95" s="18" t="s">
        <v>219</v>
      </c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>
        <v>8</v>
      </c>
      <c r="X95" s="18"/>
      <c r="Y95" s="18"/>
    </row>
    <row r="96" spans="1:25" ht="12.75">
      <c r="A96" s="35" t="s">
        <v>69</v>
      </c>
      <c r="B96" s="18" t="s">
        <v>184</v>
      </c>
      <c r="C96" s="18" t="s">
        <v>219</v>
      </c>
      <c r="D96" s="18"/>
      <c r="E96" s="18"/>
      <c r="F96" s="18"/>
      <c r="G96" s="18">
        <v>8</v>
      </c>
      <c r="H96" s="18">
        <v>8</v>
      </c>
      <c r="I96" s="18">
        <v>9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>
        <v>8</v>
      </c>
      <c r="X96" s="18"/>
      <c r="Y96" s="18"/>
    </row>
    <row r="97" spans="1:25" ht="12.75">
      <c r="A97" s="35" t="s">
        <v>171</v>
      </c>
      <c r="B97" s="18" t="s">
        <v>313</v>
      </c>
      <c r="C97" s="18" t="s">
        <v>219</v>
      </c>
      <c r="D97" s="18"/>
      <c r="E97" s="18"/>
      <c r="F97" s="18"/>
      <c r="G97" s="18"/>
      <c r="H97" s="18"/>
      <c r="I97" s="18"/>
      <c r="J97" s="18">
        <v>14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2.75">
      <c r="A98" s="35" t="s">
        <v>71</v>
      </c>
      <c r="B98" s="18" t="s">
        <v>322</v>
      </c>
      <c r="C98" s="18" t="s">
        <v>219</v>
      </c>
      <c r="D98" s="18"/>
      <c r="E98" s="18"/>
      <c r="F98" s="18"/>
      <c r="G98" s="18"/>
      <c r="H98" s="18"/>
      <c r="I98" s="18">
        <v>9</v>
      </c>
      <c r="J98" s="18">
        <v>14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2.75">
      <c r="A99" s="35" t="s">
        <v>68</v>
      </c>
      <c r="B99" s="317" t="s">
        <v>401</v>
      </c>
      <c r="C99" s="18" t="s">
        <v>337</v>
      </c>
      <c r="D99" s="18">
        <v>6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>
        <v>9</v>
      </c>
      <c r="Y99" s="18"/>
    </row>
    <row r="100" spans="1:25" ht="12.75">
      <c r="A100" s="35" t="s">
        <v>64</v>
      </c>
      <c r="B100" s="316" t="s">
        <v>344</v>
      </c>
      <c r="C100" s="18" t="s">
        <v>337</v>
      </c>
      <c r="D100" s="18"/>
      <c r="E100" s="18">
        <v>8</v>
      </c>
      <c r="F100" s="18">
        <v>8</v>
      </c>
      <c r="G100" s="18">
        <v>8</v>
      </c>
      <c r="H100" s="18">
        <v>8</v>
      </c>
      <c r="I100" s="18"/>
      <c r="J100" s="18">
        <v>14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.75">
      <c r="A101" s="35" t="s">
        <v>171</v>
      </c>
      <c r="B101" s="18" t="s">
        <v>234</v>
      </c>
      <c r="C101" s="18" t="s">
        <v>337</v>
      </c>
      <c r="D101" s="18"/>
      <c r="E101" s="18"/>
      <c r="F101" s="18"/>
      <c r="G101" s="18"/>
      <c r="H101" s="18"/>
      <c r="I101" s="18"/>
      <c r="J101" s="18">
        <v>14</v>
      </c>
      <c r="K101" s="18">
        <v>7</v>
      </c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 t="s">
        <v>457</v>
      </c>
    </row>
    <row r="102" spans="1:25" ht="12.75">
      <c r="A102" s="35" t="s">
        <v>171</v>
      </c>
      <c r="B102" s="18" t="s">
        <v>411</v>
      </c>
      <c r="C102" s="18" t="s">
        <v>412</v>
      </c>
      <c r="D102" s="18"/>
      <c r="E102" s="18"/>
      <c r="F102" s="18"/>
      <c r="G102" s="18"/>
      <c r="H102" s="18"/>
      <c r="I102" s="18"/>
      <c r="J102" s="18">
        <v>14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>
        <v>9</v>
      </c>
      <c r="Y102" s="18"/>
    </row>
    <row r="103" spans="1:25" ht="12.75">
      <c r="A103" s="35" t="s">
        <v>68</v>
      </c>
      <c r="B103" s="18" t="s">
        <v>281</v>
      </c>
      <c r="C103" s="18" t="s">
        <v>332</v>
      </c>
      <c r="D103" s="18">
        <v>6</v>
      </c>
      <c r="E103" s="18"/>
      <c r="F103" s="18"/>
      <c r="G103" s="18"/>
      <c r="H103" s="18"/>
      <c r="I103" s="18"/>
      <c r="J103" s="18"/>
      <c r="K103" s="18"/>
      <c r="L103" s="18">
        <v>5</v>
      </c>
      <c r="M103" s="18">
        <v>6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.75">
      <c r="A104" s="35" t="s">
        <v>68</v>
      </c>
      <c r="B104" s="18" t="s">
        <v>283</v>
      </c>
      <c r="C104" s="18" t="s">
        <v>332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>
        <v>5</v>
      </c>
      <c r="T104" s="18"/>
      <c r="U104" s="18"/>
      <c r="V104" s="18"/>
      <c r="W104" s="18"/>
      <c r="X104" s="18"/>
      <c r="Y104" s="18"/>
    </row>
    <row r="105" spans="1:25" ht="12.75">
      <c r="A105" s="35" t="s">
        <v>68</v>
      </c>
      <c r="B105" s="18" t="s">
        <v>397</v>
      </c>
      <c r="C105" s="18" t="s">
        <v>332</v>
      </c>
      <c r="D105" s="18">
        <v>6</v>
      </c>
      <c r="E105" s="18"/>
      <c r="F105" s="18"/>
      <c r="G105" s="18"/>
      <c r="H105" s="18"/>
      <c r="I105" s="18"/>
      <c r="J105" s="18"/>
      <c r="K105" s="18"/>
      <c r="L105" s="18">
        <v>5</v>
      </c>
      <c r="M105" s="18">
        <v>6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>
      <c r="A106" s="35" t="s">
        <v>69</v>
      </c>
      <c r="B106" s="18" t="s">
        <v>377</v>
      </c>
      <c r="C106" s="18" t="s">
        <v>332</v>
      </c>
      <c r="D106" s="18"/>
      <c r="E106" s="18"/>
      <c r="F106" s="18"/>
      <c r="G106" s="18">
        <v>8</v>
      </c>
      <c r="H106" s="18">
        <v>8</v>
      </c>
      <c r="I106" s="18"/>
      <c r="J106" s="18"/>
      <c r="K106" s="18"/>
      <c r="L106" s="18"/>
      <c r="M106" s="18">
        <v>6</v>
      </c>
      <c r="N106" s="18">
        <v>6</v>
      </c>
      <c r="O106" s="18">
        <v>7</v>
      </c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.75">
      <c r="A107" s="35" t="s">
        <v>71</v>
      </c>
      <c r="B107" s="18" t="s">
        <v>333</v>
      </c>
      <c r="C107" s="18" t="s">
        <v>332</v>
      </c>
      <c r="D107" s="18"/>
      <c r="E107" s="18"/>
      <c r="F107" s="18"/>
      <c r="G107" s="18"/>
      <c r="H107" s="18"/>
      <c r="I107" s="18"/>
      <c r="J107" s="18">
        <v>14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>
        <v>8</v>
      </c>
      <c r="X107" s="18"/>
      <c r="Y107" s="18"/>
    </row>
    <row r="108" spans="1:25" ht="12.75">
      <c r="A108" s="35" t="s">
        <v>68</v>
      </c>
      <c r="B108" s="18" t="s">
        <v>398</v>
      </c>
      <c r="C108" s="18" t="s">
        <v>332</v>
      </c>
      <c r="D108" s="18">
        <v>6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2.75">
      <c r="A109" s="35" t="s">
        <v>69</v>
      </c>
      <c r="B109" s="18" t="s">
        <v>343</v>
      </c>
      <c r="C109" s="18" t="s">
        <v>332</v>
      </c>
      <c r="D109" s="18"/>
      <c r="E109" s="18"/>
      <c r="F109" s="18"/>
      <c r="G109" s="18">
        <v>8</v>
      </c>
      <c r="H109" s="18">
        <v>8</v>
      </c>
      <c r="I109" s="18"/>
      <c r="J109" s="18">
        <v>14</v>
      </c>
      <c r="K109" s="18">
        <v>7</v>
      </c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>
        <v>9</v>
      </c>
      <c r="Y109" s="18" t="s">
        <v>64</v>
      </c>
    </row>
    <row r="110" spans="1:25" ht="12.75">
      <c r="A110" s="35" t="s">
        <v>68</v>
      </c>
      <c r="B110" s="18" t="s">
        <v>386</v>
      </c>
      <c r="C110" s="18" t="s">
        <v>332</v>
      </c>
      <c r="D110" s="18"/>
      <c r="E110" s="18">
        <v>8</v>
      </c>
      <c r="F110" s="18"/>
      <c r="G110" s="18">
        <v>8</v>
      </c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2.75">
      <c r="A111" s="35" t="s">
        <v>69</v>
      </c>
      <c r="B111" s="18" t="s">
        <v>46</v>
      </c>
      <c r="C111" s="18" t="s">
        <v>47</v>
      </c>
      <c r="D111" s="18"/>
      <c r="E111" s="18"/>
      <c r="F111" s="18"/>
      <c r="G111" s="18">
        <v>8</v>
      </c>
      <c r="H111" s="18"/>
      <c r="I111" s="18"/>
      <c r="J111" s="18">
        <v>14</v>
      </c>
      <c r="K111" s="18"/>
      <c r="L111" s="18"/>
      <c r="M111" s="18"/>
      <c r="N111" s="18"/>
      <c r="O111" s="18"/>
      <c r="P111" s="18"/>
      <c r="Q111" s="18">
        <v>8</v>
      </c>
      <c r="R111" s="18"/>
      <c r="S111" s="18"/>
      <c r="T111" s="18"/>
      <c r="U111" s="18"/>
      <c r="V111" s="18"/>
      <c r="W111" s="18"/>
      <c r="X111" s="18"/>
      <c r="Y111" s="18"/>
    </row>
    <row r="112" spans="1:25" ht="12.75">
      <c r="A112" s="35" t="s">
        <v>69</v>
      </c>
      <c r="B112" s="18" t="s">
        <v>174</v>
      </c>
      <c r="C112" s="18" t="s">
        <v>5</v>
      </c>
      <c r="D112" s="18"/>
      <c r="E112" s="18"/>
      <c r="F112" s="18"/>
      <c r="G112" s="18"/>
      <c r="H112" s="18">
        <v>8</v>
      </c>
      <c r="I112" s="18">
        <v>9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>
        <v>8</v>
      </c>
      <c r="X112" s="18"/>
      <c r="Y112" s="18"/>
    </row>
    <row r="113" spans="1:25" ht="12.75">
      <c r="A113" s="35" t="s">
        <v>69</v>
      </c>
      <c r="B113" s="18" t="s">
        <v>51</v>
      </c>
      <c r="C113" s="18" t="s">
        <v>5</v>
      </c>
      <c r="D113" s="18"/>
      <c r="E113" s="18"/>
      <c r="F113" s="18"/>
      <c r="G113" s="18">
        <v>8</v>
      </c>
      <c r="H113" s="18">
        <v>8</v>
      </c>
      <c r="I113" s="18">
        <v>9</v>
      </c>
      <c r="J113" s="18">
        <v>14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>
        <v>8</v>
      </c>
      <c r="X113" s="18"/>
      <c r="Y113" s="18"/>
    </row>
    <row r="114" spans="1:25" ht="12.75">
      <c r="A114" s="35" t="s">
        <v>69</v>
      </c>
      <c r="B114" s="18" t="s">
        <v>370</v>
      </c>
      <c r="C114" s="18" t="s">
        <v>5</v>
      </c>
      <c r="D114" s="18"/>
      <c r="E114" s="18"/>
      <c r="F114" s="18"/>
      <c r="G114" s="18">
        <v>8</v>
      </c>
      <c r="H114" s="18">
        <v>8</v>
      </c>
      <c r="I114" s="18">
        <v>9</v>
      </c>
      <c r="J114" s="18"/>
      <c r="K114" s="18"/>
      <c r="L114" s="18"/>
      <c r="M114" s="18"/>
      <c r="N114" s="18"/>
      <c r="O114" s="18"/>
      <c r="P114" s="18"/>
      <c r="Q114" s="18"/>
      <c r="R114" s="18">
        <v>8</v>
      </c>
      <c r="S114" s="18"/>
      <c r="T114" s="18"/>
      <c r="U114" s="18"/>
      <c r="V114" s="18"/>
      <c r="W114" s="18"/>
      <c r="X114" s="18"/>
      <c r="Y114" s="18"/>
    </row>
    <row r="115" spans="1:25" ht="12.75">
      <c r="A115" s="35" t="s">
        <v>69</v>
      </c>
      <c r="B115" s="18" t="s">
        <v>74</v>
      </c>
      <c r="C115" s="18" t="s">
        <v>5</v>
      </c>
      <c r="D115" s="18"/>
      <c r="E115" s="18"/>
      <c r="F115" s="18"/>
      <c r="G115" s="18">
        <v>8</v>
      </c>
      <c r="H115" s="18">
        <v>8</v>
      </c>
      <c r="I115" s="18"/>
      <c r="J115" s="18"/>
      <c r="K115" s="18"/>
      <c r="L115" s="18"/>
      <c r="M115" s="18">
        <v>6</v>
      </c>
      <c r="N115" s="18">
        <v>6</v>
      </c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>
      <c r="A116" s="35" t="s">
        <v>65</v>
      </c>
      <c r="B116" s="18" t="s">
        <v>198</v>
      </c>
      <c r="C116" s="18" t="s">
        <v>5</v>
      </c>
      <c r="D116" s="18"/>
      <c r="E116" s="18"/>
      <c r="F116" s="18">
        <v>8</v>
      </c>
      <c r="G116" s="18"/>
      <c r="H116" s="18"/>
      <c r="I116" s="18"/>
      <c r="J116" s="18"/>
      <c r="K116" s="18"/>
      <c r="L116" s="18"/>
      <c r="M116" s="18">
        <v>6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>
      <c r="A117" s="35" t="s">
        <v>71</v>
      </c>
      <c r="B117" s="18" t="s">
        <v>172</v>
      </c>
      <c r="C117" s="18" t="s">
        <v>5</v>
      </c>
      <c r="D117" s="18"/>
      <c r="E117" s="18"/>
      <c r="F117" s="18"/>
      <c r="G117" s="18"/>
      <c r="H117" s="18"/>
      <c r="I117" s="18">
        <v>9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.75">
      <c r="A118" s="35" t="s">
        <v>65</v>
      </c>
      <c r="B118" s="18" t="s">
        <v>389</v>
      </c>
      <c r="C118" s="18" t="s">
        <v>5</v>
      </c>
      <c r="D118" s="18"/>
      <c r="E118" s="18">
        <v>8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>
        <v>9</v>
      </c>
      <c r="Y118" s="18"/>
    </row>
    <row r="119" spans="1:25" ht="12.75">
      <c r="A119" s="35" t="s">
        <v>65</v>
      </c>
      <c r="B119" s="18" t="s">
        <v>67</v>
      </c>
      <c r="C119" s="18" t="s">
        <v>5</v>
      </c>
      <c r="D119" s="18"/>
      <c r="E119" s="18">
        <v>8</v>
      </c>
      <c r="F119" s="18"/>
      <c r="G119" s="18">
        <v>8</v>
      </c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2.75">
      <c r="A120" s="35" t="s">
        <v>65</v>
      </c>
      <c r="B120" s="18" t="s">
        <v>384</v>
      </c>
      <c r="C120" s="18" t="s">
        <v>14</v>
      </c>
      <c r="D120" s="18"/>
      <c r="E120" s="18">
        <v>8</v>
      </c>
      <c r="F120" s="18"/>
      <c r="G120" s="18">
        <v>8</v>
      </c>
      <c r="H120" s="18"/>
      <c r="I120" s="18"/>
      <c r="J120" s="18"/>
      <c r="K120" s="18"/>
      <c r="L120" s="18"/>
      <c r="M120" s="18"/>
      <c r="N120" s="18">
        <v>6</v>
      </c>
      <c r="O120" s="18">
        <v>7</v>
      </c>
      <c r="P120" s="18"/>
      <c r="Q120" s="18"/>
      <c r="R120" s="18"/>
      <c r="S120" s="18"/>
      <c r="T120" s="18"/>
      <c r="U120" s="18"/>
      <c r="V120" s="18"/>
      <c r="W120" s="18"/>
      <c r="X120" s="18"/>
      <c r="Y120" s="318"/>
    </row>
    <row r="121" spans="1:25" ht="12.75">
      <c r="A121" s="35" t="s">
        <v>71</v>
      </c>
      <c r="B121" s="317" t="s">
        <v>327</v>
      </c>
      <c r="C121" s="18" t="s">
        <v>14</v>
      </c>
      <c r="D121" s="18"/>
      <c r="E121" s="18"/>
      <c r="F121" s="18"/>
      <c r="G121" s="18"/>
      <c r="H121" s="18"/>
      <c r="I121" s="18"/>
      <c r="J121" s="18">
        <v>14</v>
      </c>
      <c r="K121" s="18"/>
      <c r="L121" s="18"/>
      <c r="M121" s="18"/>
      <c r="N121" s="18"/>
      <c r="O121" s="18"/>
      <c r="P121" s="18"/>
      <c r="Q121" s="18"/>
      <c r="R121" s="18">
        <v>8</v>
      </c>
      <c r="S121" s="18"/>
      <c r="T121" s="18"/>
      <c r="U121" s="18"/>
      <c r="V121" s="18"/>
      <c r="W121" s="18"/>
      <c r="X121" s="18">
        <v>9</v>
      </c>
      <c r="Y121" s="18"/>
    </row>
    <row r="122" spans="1:25" ht="12.75">
      <c r="A122" s="35" t="s">
        <v>65</v>
      </c>
      <c r="B122" s="18" t="s">
        <v>390</v>
      </c>
      <c r="C122" s="18" t="s">
        <v>14</v>
      </c>
      <c r="D122" s="18"/>
      <c r="E122" s="18">
        <v>8</v>
      </c>
      <c r="F122" s="18"/>
      <c r="G122" s="18"/>
      <c r="H122" s="18"/>
      <c r="I122" s="18"/>
      <c r="J122" s="18"/>
      <c r="K122" s="18"/>
      <c r="L122" s="18"/>
      <c r="M122" s="18"/>
      <c r="N122" s="18">
        <v>6</v>
      </c>
      <c r="O122" s="18">
        <v>7</v>
      </c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.75">
      <c r="A123" s="35" t="s">
        <v>171</v>
      </c>
      <c r="B123" s="18" t="s">
        <v>221</v>
      </c>
      <c r="C123" s="18" t="s">
        <v>14</v>
      </c>
      <c r="D123" s="18"/>
      <c r="E123" s="18"/>
      <c r="F123" s="18"/>
      <c r="G123" s="18"/>
      <c r="H123" s="18"/>
      <c r="I123" s="18"/>
      <c r="J123" s="18">
        <v>14</v>
      </c>
      <c r="K123" s="18">
        <v>7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 t="s">
        <v>310</v>
      </c>
    </row>
    <row r="124" spans="1:25" ht="12.75">
      <c r="A124" s="35" t="s">
        <v>71</v>
      </c>
      <c r="B124" s="18" t="s">
        <v>24</v>
      </c>
      <c r="C124" s="18" t="s">
        <v>14</v>
      </c>
      <c r="D124" s="18"/>
      <c r="E124" s="18"/>
      <c r="F124" s="18"/>
      <c r="G124" s="18"/>
      <c r="H124" s="18"/>
      <c r="I124" s="18">
        <v>9</v>
      </c>
      <c r="J124" s="18">
        <v>14</v>
      </c>
      <c r="K124" s="18"/>
      <c r="L124" s="18"/>
      <c r="M124" s="18"/>
      <c r="N124" s="18"/>
      <c r="O124" s="18">
        <v>7</v>
      </c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2.75">
      <c r="A125" s="35" t="s">
        <v>171</v>
      </c>
      <c r="B125" s="18" t="s">
        <v>310</v>
      </c>
      <c r="C125" s="18" t="s">
        <v>14</v>
      </c>
      <c r="D125" s="18"/>
      <c r="E125" s="18"/>
      <c r="F125" s="18"/>
      <c r="G125" s="18"/>
      <c r="H125" s="18"/>
      <c r="I125" s="18"/>
      <c r="J125" s="18">
        <v>14</v>
      </c>
      <c r="K125" s="18">
        <v>7</v>
      </c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 t="s">
        <v>221</v>
      </c>
    </row>
    <row r="126" spans="1:25" ht="12.75">
      <c r="A126" s="35" t="s">
        <v>65</v>
      </c>
      <c r="B126" s="18" t="s">
        <v>391</v>
      </c>
      <c r="C126" s="18" t="s">
        <v>392</v>
      </c>
      <c r="D126" s="18"/>
      <c r="E126" s="18">
        <v>8</v>
      </c>
      <c r="F126" s="18"/>
      <c r="G126" s="18"/>
      <c r="H126" s="18"/>
      <c r="I126" s="18"/>
      <c r="J126" s="18"/>
      <c r="K126" s="18"/>
      <c r="L126" s="18"/>
      <c r="M126" s="18"/>
      <c r="N126" s="18">
        <v>6</v>
      </c>
      <c r="O126" s="18">
        <v>7</v>
      </c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2.75">
      <c r="A127" s="35" t="s">
        <v>68</v>
      </c>
      <c r="B127" s="18" t="s">
        <v>403</v>
      </c>
      <c r="C127" s="18" t="s">
        <v>392</v>
      </c>
      <c r="D127" s="18">
        <v>6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2.75">
      <c r="A128" s="35" t="s">
        <v>69</v>
      </c>
      <c r="B128" s="18" t="s">
        <v>415</v>
      </c>
      <c r="C128" s="18" t="s">
        <v>416</v>
      </c>
      <c r="D128" s="18"/>
      <c r="E128" s="18"/>
      <c r="F128" s="18"/>
      <c r="G128" s="18"/>
      <c r="H128" s="18">
        <v>8</v>
      </c>
      <c r="I128" s="18">
        <v>9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.75">
      <c r="A129" s="35" t="s">
        <v>65</v>
      </c>
      <c r="B129" s="18" t="s">
        <v>417</v>
      </c>
      <c r="C129" s="18" t="s">
        <v>416</v>
      </c>
      <c r="D129" s="18"/>
      <c r="E129" s="18"/>
      <c r="F129" s="18">
        <v>8</v>
      </c>
      <c r="G129" s="18"/>
      <c r="H129" s="18">
        <v>8</v>
      </c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.75">
      <c r="A130" s="35" t="s">
        <v>65</v>
      </c>
      <c r="B130" s="18" t="s">
        <v>73</v>
      </c>
      <c r="C130" s="18" t="s">
        <v>224</v>
      </c>
      <c r="D130" s="18"/>
      <c r="E130" s="18">
        <v>8</v>
      </c>
      <c r="F130" s="18">
        <v>8</v>
      </c>
      <c r="G130" s="18"/>
      <c r="H130" s="18"/>
      <c r="I130" s="18"/>
      <c r="J130" s="18"/>
      <c r="K130" s="18"/>
      <c r="L130" s="18">
        <v>5</v>
      </c>
      <c r="M130" s="18">
        <v>6</v>
      </c>
      <c r="N130" s="18">
        <v>6</v>
      </c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2.75">
      <c r="A131" s="35" t="s">
        <v>69</v>
      </c>
      <c r="B131" s="18" t="s">
        <v>233</v>
      </c>
      <c r="C131" s="18" t="s">
        <v>224</v>
      </c>
      <c r="D131" s="18"/>
      <c r="E131" s="18"/>
      <c r="F131" s="18"/>
      <c r="G131" s="18">
        <v>8</v>
      </c>
      <c r="H131" s="18">
        <v>8</v>
      </c>
      <c r="I131" s="18">
        <v>9</v>
      </c>
      <c r="J131" s="18">
        <v>14</v>
      </c>
      <c r="K131" s="18"/>
      <c r="L131" s="18"/>
      <c r="M131" s="18"/>
      <c r="N131" s="18"/>
      <c r="O131" s="18"/>
      <c r="P131" s="18"/>
      <c r="Q131" s="18">
        <v>8</v>
      </c>
      <c r="R131" s="18">
        <v>8</v>
      </c>
      <c r="S131" s="18"/>
      <c r="T131" s="18"/>
      <c r="U131" s="18"/>
      <c r="V131" s="18"/>
      <c r="W131" s="18"/>
      <c r="X131" s="18"/>
      <c r="Y131" s="18"/>
    </row>
    <row r="132" spans="1:25" ht="12.75">
      <c r="A132" s="35" t="s">
        <v>71</v>
      </c>
      <c r="B132" s="18" t="s">
        <v>227</v>
      </c>
      <c r="C132" s="18" t="s">
        <v>224</v>
      </c>
      <c r="D132" s="18"/>
      <c r="E132" s="18"/>
      <c r="F132" s="18"/>
      <c r="G132" s="18"/>
      <c r="H132" s="18"/>
      <c r="I132" s="18">
        <v>9</v>
      </c>
      <c r="J132" s="18">
        <v>14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>
      <c r="A133" s="35" t="s">
        <v>71</v>
      </c>
      <c r="B133" s="18" t="s">
        <v>331</v>
      </c>
      <c r="C133" s="18" t="s">
        <v>224</v>
      </c>
      <c r="D133" s="18"/>
      <c r="E133" s="18"/>
      <c r="F133" s="18"/>
      <c r="G133" s="18"/>
      <c r="H133" s="18"/>
      <c r="I133" s="18">
        <v>9</v>
      </c>
      <c r="J133" s="18">
        <v>14</v>
      </c>
      <c r="K133" s="18">
        <v>7</v>
      </c>
      <c r="L133" s="18"/>
      <c r="M133" s="18"/>
      <c r="N133" s="18"/>
      <c r="O133" s="18"/>
      <c r="P133" s="18"/>
      <c r="Q133" s="18"/>
      <c r="R133" s="18">
        <v>8</v>
      </c>
      <c r="S133" s="18"/>
      <c r="T133" s="18"/>
      <c r="U133" s="18"/>
      <c r="V133" s="18"/>
      <c r="W133" s="18"/>
      <c r="X133" s="18"/>
      <c r="Y133" s="18" t="s">
        <v>223</v>
      </c>
    </row>
    <row r="134" spans="1:25" ht="12.75">
      <c r="A134" s="35" t="s">
        <v>65</v>
      </c>
      <c r="B134" s="18" t="s">
        <v>55</v>
      </c>
      <c r="C134" s="18" t="s">
        <v>224</v>
      </c>
      <c r="D134" s="18"/>
      <c r="E134" s="18">
        <v>8</v>
      </c>
      <c r="F134" s="18">
        <v>8</v>
      </c>
      <c r="G134" s="18">
        <v>8</v>
      </c>
      <c r="H134" s="18">
        <v>8</v>
      </c>
      <c r="I134" s="18"/>
      <c r="J134" s="18"/>
      <c r="K134" s="18"/>
      <c r="L134" s="18"/>
      <c r="M134" s="18">
        <v>6</v>
      </c>
      <c r="N134" s="18">
        <v>6</v>
      </c>
      <c r="O134" s="18">
        <v>7</v>
      </c>
      <c r="P134" s="18"/>
      <c r="Q134" s="18"/>
      <c r="R134" s="18"/>
      <c r="S134" s="18"/>
      <c r="T134" s="18"/>
      <c r="U134" s="18"/>
      <c r="V134" s="18"/>
      <c r="W134" s="18"/>
      <c r="X134" s="18">
        <v>9</v>
      </c>
      <c r="Y134" s="18"/>
    </row>
    <row r="135" spans="1:25" ht="12.75">
      <c r="A135" s="35" t="s">
        <v>71</v>
      </c>
      <c r="B135" s="18" t="s">
        <v>176</v>
      </c>
      <c r="C135" s="18" t="s">
        <v>224</v>
      </c>
      <c r="D135" s="18"/>
      <c r="E135" s="18"/>
      <c r="F135" s="18"/>
      <c r="G135" s="18"/>
      <c r="H135" s="18"/>
      <c r="I135" s="18">
        <v>9</v>
      </c>
      <c r="J135" s="18">
        <v>14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2.75">
      <c r="A136" s="35" t="s">
        <v>69</v>
      </c>
      <c r="B136" s="18" t="s">
        <v>249</v>
      </c>
      <c r="C136" s="18" t="s">
        <v>224</v>
      </c>
      <c r="D136" s="18"/>
      <c r="E136" s="18"/>
      <c r="F136" s="18"/>
      <c r="G136" s="18"/>
      <c r="H136" s="18">
        <v>8</v>
      </c>
      <c r="I136" s="18">
        <v>9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.75">
      <c r="A137" s="35" t="s">
        <v>69</v>
      </c>
      <c r="B137" s="18" t="s">
        <v>16</v>
      </c>
      <c r="C137" s="18" t="s">
        <v>224</v>
      </c>
      <c r="D137" s="18"/>
      <c r="E137" s="18"/>
      <c r="F137" s="18"/>
      <c r="G137" s="18">
        <v>8</v>
      </c>
      <c r="H137" s="18">
        <v>8</v>
      </c>
      <c r="I137" s="18"/>
      <c r="J137" s="18"/>
      <c r="K137" s="18"/>
      <c r="L137" s="18"/>
      <c r="M137" s="18"/>
      <c r="N137" s="18"/>
      <c r="O137" s="18"/>
      <c r="P137" s="18"/>
      <c r="Q137" s="18"/>
      <c r="R137" s="18">
        <v>8</v>
      </c>
      <c r="S137" s="18"/>
      <c r="T137" s="18"/>
      <c r="U137" s="18"/>
      <c r="V137" s="18"/>
      <c r="W137" s="18"/>
      <c r="X137" s="18"/>
      <c r="Y137" s="18"/>
    </row>
    <row r="138" spans="1:25" ht="12.75">
      <c r="A138" s="35" t="s">
        <v>69</v>
      </c>
      <c r="B138" s="18" t="s">
        <v>189</v>
      </c>
      <c r="C138" s="18" t="s">
        <v>224</v>
      </c>
      <c r="D138" s="18"/>
      <c r="E138" s="18"/>
      <c r="F138" s="18"/>
      <c r="G138" s="18">
        <v>8</v>
      </c>
      <c r="H138" s="18"/>
      <c r="I138" s="18"/>
      <c r="J138" s="18"/>
      <c r="K138" s="18">
        <v>7</v>
      </c>
      <c r="L138" s="18"/>
      <c r="M138" s="18"/>
      <c r="N138" s="18"/>
      <c r="O138" s="18"/>
      <c r="P138" s="18"/>
      <c r="Q138" s="18"/>
      <c r="R138" s="18">
        <v>8</v>
      </c>
      <c r="S138" s="18"/>
      <c r="T138" s="18"/>
      <c r="U138" s="18"/>
      <c r="V138" s="18"/>
      <c r="W138" s="18"/>
      <c r="X138" s="18">
        <v>9</v>
      </c>
      <c r="Y138" s="18" t="s">
        <v>66</v>
      </c>
    </row>
    <row r="139" spans="1:25" ht="12.75">
      <c r="A139" s="35" t="s">
        <v>71</v>
      </c>
      <c r="B139" s="18" t="s">
        <v>177</v>
      </c>
      <c r="C139" s="18" t="s">
        <v>224</v>
      </c>
      <c r="D139" s="18"/>
      <c r="E139" s="18"/>
      <c r="F139" s="18"/>
      <c r="G139" s="18"/>
      <c r="H139" s="18"/>
      <c r="I139" s="18">
        <v>9</v>
      </c>
      <c r="J139" s="18">
        <v>14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.75">
      <c r="A140" s="35" t="s">
        <v>71</v>
      </c>
      <c r="B140" s="18" t="s">
        <v>232</v>
      </c>
      <c r="C140" s="18" t="s">
        <v>224</v>
      </c>
      <c r="D140" s="18"/>
      <c r="E140" s="18"/>
      <c r="F140" s="18"/>
      <c r="G140" s="18"/>
      <c r="H140" s="18"/>
      <c r="I140" s="18"/>
      <c r="J140" s="18">
        <v>14</v>
      </c>
      <c r="K140" s="18"/>
      <c r="L140" s="18"/>
      <c r="M140" s="18"/>
      <c r="N140" s="18"/>
      <c r="O140" s="18"/>
      <c r="P140" s="18"/>
      <c r="Q140" s="18"/>
      <c r="R140" s="18">
        <v>8</v>
      </c>
      <c r="S140" s="18"/>
      <c r="T140" s="18"/>
      <c r="U140" s="18"/>
      <c r="V140" s="18"/>
      <c r="W140" s="18"/>
      <c r="X140" s="18"/>
      <c r="Y140" s="18"/>
    </row>
    <row r="141" spans="1:25" ht="12.75">
      <c r="A141" s="35" t="s">
        <v>69</v>
      </c>
      <c r="B141" s="18" t="s">
        <v>66</v>
      </c>
      <c r="C141" s="18" t="s">
        <v>224</v>
      </c>
      <c r="D141" s="18"/>
      <c r="E141" s="18"/>
      <c r="F141" s="18"/>
      <c r="G141" s="18">
        <v>8</v>
      </c>
      <c r="H141" s="18"/>
      <c r="I141" s="18"/>
      <c r="J141" s="18"/>
      <c r="K141" s="18">
        <v>7</v>
      </c>
      <c r="L141" s="18"/>
      <c r="M141" s="18"/>
      <c r="N141" s="18"/>
      <c r="O141" s="18"/>
      <c r="P141" s="18"/>
      <c r="Q141" s="18"/>
      <c r="R141" s="18">
        <v>8</v>
      </c>
      <c r="S141" s="18"/>
      <c r="T141" s="18"/>
      <c r="U141" s="18"/>
      <c r="V141" s="18"/>
      <c r="W141" s="18"/>
      <c r="X141" s="18">
        <v>9</v>
      </c>
      <c r="Y141" s="18" t="s">
        <v>189</v>
      </c>
    </row>
    <row r="142" spans="1:25" ht="12.75">
      <c r="A142" s="35" t="s">
        <v>171</v>
      </c>
      <c r="B142" s="18" t="s">
        <v>315</v>
      </c>
      <c r="C142" s="18" t="s">
        <v>224</v>
      </c>
      <c r="D142" s="18"/>
      <c r="E142" s="18"/>
      <c r="F142" s="18"/>
      <c r="G142" s="18"/>
      <c r="H142" s="18"/>
      <c r="I142" s="18"/>
      <c r="J142" s="18">
        <v>14</v>
      </c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2.75">
      <c r="A143" s="35" t="s">
        <v>171</v>
      </c>
      <c r="B143" s="18" t="s">
        <v>311</v>
      </c>
      <c r="C143" s="18" t="s">
        <v>224</v>
      </c>
      <c r="D143" s="18"/>
      <c r="E143" s="18"/>
      <c r="F143" s="18"/>
      <c r="G143" s="18"/>
      <c r="H143" s="18"/>
      <c r="I143" s="18"/>
      <c r="J143" s="18">
        <v>14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.75">
      <c r="A144" s="35" t="s">
        <v>171</v>
      </c>
      <c r="B144" s="18" t="s">
        <v>50</v>
      </c>
      <c r="C144" s="18" t="s">
        <v>224</v>
      </c>
      <c r="D144" s="18"/>
      <c r="E144" s="18"/>
      <c r="F144" s="18"/>
      <c r="G144" s="18"/>
      <c r="H144" s="18"/>
      <c r="I144" s="18"/>
      <c r="J144" s="18">
        <v>14</v>
      </c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2.75">
      <c r="A145" s="35" t="s">
        <v>71</v>
      </c>
      <c r="B145" s="18" t="s">
        <v>42</v>
      </c>
      <c r="C145" s="18" t="s">
        <v>224</v>
      </c>
      <c r="D145" s="18"/>
      <c r="E145" s="18"/>
      <c r="F145" s="18"/>
      <c r="G145" s="18"/>
      <c r="H145" s="18"/>
      <c r="I145" s="18">
        <v>9</v>
      </c>
      <c r="J145" s="18">
        <v>14</v>
      </c>
      <c r="K145" s="18"/>
      <c r="L145" s="18"/>
      <c r="M145" s="18"/>
      <c r="N145" s="18"/>
      <c r="O145" s="18"/>
      <c r="P145" s="18"/>
      <c r="Q145" s="18"/>
      <c r="R145" s="18">
        <v>8</v>
      </c>
      <c r="S145" s="18"/>
      <c r="T145" s="18"/>
      <c r="U145" s="18"/>
      <c r="V145" s="18"/>
      <c r="W145" s="18"/>
      <c r="X145" s="18"/>
      <c r="Y145" s="18"/>
    </row>
    <row r="146" spans="1:25" ht="12.75">
      <c r="A146" s="35" t="s">
        <v>71</v>
      </c>
      <c r="B146" s="18" t="s">
        <v>330</v>
      </c>
      <c r="C146" s="18" t="s">
        <v>224</v>
      </c>
      <c r="D146" s="18"/>
      <c r="E146" s="18"/>
      <c r="F146" s="18"/>
      <c r="G146" s="18"/>
      <c r="H146" s="18"/>
      <c r="I146" s="18">
        <v>9</v>
      </c>
      <c r="J146" s="18">
        <v>14</v>
      </c>
      <c r="K146" s="18"/>
      <c r="L146" s="18"/>
      <c r="M146" s="18"/>
      <c r="N146" s="18"/>
      <c r="O146" s="18"/>
      <c r="P146" s="18"/>
      <c r="Q146" s="18"/>
      <c r="R146" s="18">
        <v>8</v>
      </c>
      <c r="S146" s="18"/>
      <c r="T146" s="18"/>
      <c r="U146" s="18"/>
      <c r="V146" s="18"/>
      <c r="W146" s="18"/>
      <c r="X146" s="18"/>
      <c r="Y146" s="18"/>
    </row>
    <row r="147" spans="1:25" ht="12.75">
      <c r="A147" s="35" t="s">
        <v>68</v>
      </c>
      <c r="B147" s="18" t="s">
        <v>248</v>
      </c>
      <c r="C147" s="18" t="s">
        <v>224</v>
      </c>
      <c r="D147" s="18">
        <v>6</v>
      </c>
      <c r="E147" s="18">
        <v>8</v>
      </c>
      <c r="F147" s="18"/>
      <c r="G147" s="18"/>
      <c r="H147" s="18"/>
      <c r="I147" s="18"/>
      <c r="J147" s="18"/>
      <c r="K147" s="18"/>
      <c r="L147" s="18"/>
      <c r="M147" s="18">
        <v>6</v>
      </c>
      <c r="N147" s="18">
        <v>6</v>
      </c>
      <c r="O147" s="18"/>
      <c r="P147" s="18"/>
      <c r="Q147" s="18"/>
      <c r="R147" s="18"/>
      <c r="S147" s="18"/>
      <c r="T147" s="18"/>
      <c r="U147" s="18"/>
      <c r="V147" s="18"/>
      <c r="W147" s="18"/>
      <c r="X147" s="18">
        <v>9</v>
      </c>
      <c r="Y147" s="18"/>
    </row>
    <row r="148" spans="1:25" ht="12.75">
      <c r="A148" s="35" t="s">
        <v>71</v>
      </c>
      <c r="B148" s="18" t="s">
        <v>223</v>
      </c>
      <c r="C148" s="18" t="s">
        <v>224</v>
      </c>
      <c r="D148" s="18"/>
      <c r="E148" s="18"/>
      <c r="F148" s="18"/>
      <c r="G148" s="18"/>
      <c r="H148" s="18"/>
      <c r="I148" s="18">
        <v>9</v>
      </c>
      <c r="J148" s="18">
        <v>14</v>
      </c>
      <c r="K148" s="18">
        <v>7</v>
      </c>
      <c r="L148" s="18"/>
      <c r="M148" s="18"/>
      <c r="N148" s="18"/>
      <c r="O148" s="18"/>
      <c r="P148" s="18"/>
      <c r="Q148" s="18">
        <v>8</v>
      </c>
      <c r="R148" s="18">
        <v>8</v>
      </c>
      <c r="S148" s="18"/>
      <c r="T148" s="18"/>
      <c r="U148" s="18"/>
      <c r="V148" s="18"/>
      <c r="W148" s="18"/>
      <c r="X148" s="18"/>
      <c r="Y148" s="18" t="s">
        <v>331</v>
      </c>
    </row>
    <row r="149" spans="1:25" ht="12.75">
      <c r="A149" s="35" t="s">
        <v>71</v>
      </c>
      <c r="B149" s="18" t="s">
        <v>52</v>
      </c>
      <c r="C149" s="18" t="s">
        <v>224</v>
      </c>
      <c r="D149" s="18"/>
      <c r="E149" s="18"/>
      <c r="F149" s="18"/>
      <c r="G149" s="18"/>
      <c r="H149" s="18"/>
      <c r="I149" s="18">
        <v>9</v>
      </c>
      <c r="J149" s="18">
        <v>14</v>
      </c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2.75">
      <c r="A150" s="35" t="s">
        <v>65</v>
      </c>
      <c r="B150" s="18" t="s">
        <v>63</v>
      </c>
      <c r="C150" s="18" t="s">
        <v>224</v>
      </c>
      <c r="D150" s="18"/>
      <c r="E150" s="18">
        <v>8</v>
      </c>
      <c r="F150" s="18">
        <v>8</v>
      </c>
      <c r="G150" s="18">
        <v>8</v>
      </c>
      <c r="H150" s="18">
        <v>8</v>
      </c>
      <c r="I150" s="18"/>
      <c r="J150" s="18"/>
      <c r="K150" s="18"/>
      <c r="L150" s="18">
        <v>5</v>
      </c>
      <c r="M150" s="18">
        <v>6</v>
      </c>
      <c r="N150" s="18">
        <v>6</v>
      </c>
      <c r="O150" s="18">
        <v>7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60" zoomScaleNormal="60" workbookViewId="0" topLeftCell="A1">
      <selection activeCell="E6" sqref="E6"/>
    </sheetView>
  </sheetViews>
  <sheetFormatPr defaultColWidth="9.140625" defaultRowHeight="12.75"/>
  <cols>
    <col min="1" max="1" width="4.00390625" style="20" customWidth="1"/>
    <col min="2" max="2" width="28.421875" style="20" customWidth="1"/>
    <col min="3" max="3" width="16.57421875" style="20" customWidth="1"/>
    <col min="4" max="4" width="21.57421875" style="20" bestFit="1" customWidth="1"/>
    <col min="5" max="5" width="28.421875" style="20" bestFit="1" customWidth="1"/>
    <col min="6" max="6" width="24.421875" style="20" bestFit="1" customWidth="1"/>
    <col min="7" max="8" width="24.140625" style="20" bestFit="1" customWidth="1"/>
    <col min="9" max="16384" width="9.140625" style="20" customWidth="1"/>
  </cols>
  <sheetData>
    <row r="1" spans="2:3" ht="18">
      <c r="B1" s="33" t="s">
        <v>6</v>
      </c>
      <c r="C1" s="33" t="s">
        <v>347</v>
      </c>
    </row>
    <row r="3" spans="1:3" ht="12.75">
      <c r="A3" s="10">
        <v>1</v>
      </c>
      <c r="B3" s="10" t="s">
        <v>348</v>
      </c>
      <c r="C3" s="10" t="s">
        <v>14</v>
      </c>
    </row>
    <row r="4" spans="1:5" ht="12.75">
      <c r="A4" s="10">
        <f>A3+1</f>
        <v>2</v>
      </c>
      <c r="C4" s="10"/>
      <c r="D4" s="25"/>
      <c r="E4" s="20" t="s">
        <v>348</v>
      </c>
    </row>
    <row r="5" spans="1:5" ht="12.75">
      <c r="A5" s="10">
        <f aca="true" t="shared" si="0" ref="A5:A33">A4+1</f>
        <v>3</v>
      </c>
      <c r="B5" s="10"/>
      <c r="C5" s="10"/>
      <c r="E5" s="25" t="s">
        <v>799</v>
      </c>
    </row>
    <row r="6" spans="1:6" ht="12.75">
      <c r="A6" s="10">
        <f t="shared" si="0"/>
        <v>4</v>
      </c>
      <c r="B6" s="10" t="s">
        <v>362</v>
      </c>
      <c r="C6" s="10" t="s">
        <v>224</v>
      </c>
      <c r="D6" s="26"/>
      <c r="E6" s="27"/>
      <c r="F6" s="20" t="s">
        <v>348</v>
      </c>
    </row>
    <row r="7" spans="1:6" ht="12.75">
      <c r="A7" s="10">
        <f t="shared" si="0"/>
        <v>5</v>
      </c>
      <c r="B7" s="10" t="s">
        <v>356</v>
      </c>
      <c r="C7" s="10" t="s">
        <v>357</v>
      </c>
      <c r="E7" s="27"/>
      <c r="F7" s="28" t="s">
        <v>739</v>
      </c>
    </row>
    <row r="8" spans="1:6" ht="12.75">
      <c r="A8" s="10">
        <f t="shared" si="0"/>
        <v>6</v>
      </c>
      <c r="B8" s="10"/>
      <c r="C8" s="10"/>
      <c r="D8" s="25"/>
      <c r="E8" s="29" t="s">
        <v>356</v>
      </c>
      <c r="F8" s="27"/>
    </row>
    <row r="9" spans="1:6" ht="12.75">
      <c r="A9" s="10">
        <f t="shared" si="0"/>
        <v>7</v>
      </c>
      <c r="B9" s="10"/>
      <c r="C9" s="10"/>
      <c r="E9" s="26" t="s">
        <v>652</v>
      </c>
      <c r="F9" s="27"/>
    </row>
    <row r="10" spans="1:7" ht="12.75">
      <c r="A10" s="10">
        <f t="shared" si="0"/>
        <v>8</v>
      </c>
      <c r="B10" s="10" t="s">
        <v>354</v>
      </c>
      <c r="C10" s="10" t="s">
        <v>222</v>
      </c>
      <c r="D10" s="26"/>
      <c r="F10" s="27"/>
      <c r="G10" s="20" t="s">
        <v>348</v>
      </c>
    </row>
    <row r="11" spans="1:7" ht="12.75">
      <c r="A11" s="10">
        <f t="shared" si="0"/>
        <v>9</v>
      </c>
      <c r="B11" s="10" t="s">
        <v>352</v>
      </c>
      <c r="C11" s="10" t="s">
        <v>45</v>
      </c>
      <c r="F11" s="27"/>
      <c r="G11" s="28" t="s">
        <v>785</v>
      </c>
    </row>
    <row r="12" spans="1:7" ht="12.75">
      <c r="A12" s="10">
        <f t="shared" si="0"/>
        <v>10</v>
      </c>
      <c r="B12" s="10"/>
      <c r="C12" s="10"/>
      <c r="D12" s="25"/>
      <c r="E12" s="20" t="s">
        <v>352</v>
      </c>
      <c r="F12" s="27"/>
      <c r="G12" s="27"/>
    </row>
    <row r="13" spans="1:7" ht="12.75">
      <c r="A13" s="10">
        <f t="shared" si="0"/>
        <v>11</v>
      </c>
      <c r="B13" s="10" t="s">
        <v>365</v>
      </c>
      <c r="C13" s="10" t="s">
        <v>328</v>
      </c>
      <c r="D13" s="20" t="s">
        <v>359</v>
      </c>
      <c r="E13" s="25" t="s">
        <v>798</v>
      </c>
      <c r="F13" s="27"/>
      <c r="G13" s="27"/>
    </row>
    <row r="14" spans="1:7" ht="12.75">
      <c r="A14" s="10">
        <f t="shared" si="0"/>
        <v>12</v>
      </c>
      <c r="B14" s="10" t="s">
        <v>359</v>
      </c>
      <c r="C14" s="10" t="s">
        <v>360</v>
      </c>
      <c r="D14" s="26" t="s">
        <v>792</v>
      </c>
      <c r="E14" s="27"/>
      <c r="F14" s="29" t="s">
        <v>351</v>
      </c>
      <c r="G14" s="27"/>
    </row>
    <row r="15" spans="1:7" ht="12.75">
      <c r="A15" s="10">
        <f t="shared" si="0"/>
        <v>13</v>
      </c>
      <c r="B15" s="10" t="s">
        <v>470</v>
      </c>
      <c r="C15" s="10" t="s">
        <v>471</v>
      </c>
      <c r="F15" s="26" t="s">
        <v>789</v>
      </c>
      <c r="G15" s="27"/>
    </row>
    <row r="16" spans="1:7" ht="12.75">
      <c r="A16" s="10">
        <f t="shared" si="0"/>
        <v>14</v>
      </c>
      <c r="B16" s="10"/>
      <c r="C16" s="10"/>
      <c r="D16" s="25"/>
      <c r="E16" s="30" t="s">
        <v>351</v>
      </c>
      <c r="G16" s="27"/>
    </row>
    <row r="17" spans="1:7" ht="12.75">
      <c r="A17" s="10">
        <f t="shared" si="0"/>
        <v>15</v>
      </c>
      <c r="B17" s="10"/>
      <c r="C17" s="10"/>
      <c r="E17" s="26" t="s">
        <v>797</v>
      </c>
      <c r="G17" s="27"/>
    </row>
    <row r="18" spans="1:8" ht="12.75">
      <c r="A18" s="10">
        <f t="shared" si="0"/>
        <v>16</v>
      </c>
      <c r="B18" s="10" t="s">
        <v>351</v>
      </c>
      <c r="C18" s="10" t="s">
        <v>183</v>
      </c>
      <c r="D18" s="26"/>
      <c r="G18" s="27"/>
      <c r="H18" s="20" t="s">
        <v>348</v>
      </c>
    </row>
    <row r="19" spans="1:8" ht="12.75">
      <c r="A19" s="10">
        <f t="shared" si="0"/>
        <v>17</v>
      </c>
      <c r="B19" s="10" t="s">
        <v>350</v>
      </c>
      <c r="C19" s="10" t="s">
        <v>318</v>
      </c>
      <c r="G19" s="27"/>
      <c r="H19" s="26" t="s">
        <v>791</v>
      </c>
    </row>
    <row r="20" spans="1:7" ht="12.75">
      <c r="A20" s="10">
        <f t="shared" si="0"/>
        <v>18</v>
      </c>
      <c r="B20" s="10"/>
      <c r="C20" s="10"/>
      <c r="D20" s="25"/>
      <c r="E20" s="20" t="s">
        <v>350</v>
      </c>
      <c r="G20" s="27"/>
    </row>
    <row r="21" spans="1:7" ht="12.75">
      <c r="A21" s="10">
        <f t="shared" si="0"/>
        <v>19</v>
      </c>
      <c r="B21" s="10"/>
      <c r="C21" s="10"/>
      <c r="E21" s="25" t="s">
        <v>796</v>
      </c>
      <c r="G21" s="27"/>
    </row>
    <row r="22" spans="1:7" ht="12.75">
      <c r="A22" s="10">
        <f t="shared" si="0"/>
        <v>20</v>
      </c>
      <c r="B22" s="10" t="s">
        <v>358</v>
      </c>
      <c r="C22" s="10" t="s">
        <v>357</v>
      </c>
      <c r="D22" s="26"/>
      <c r="E22" s="27"/>
      <c r="F22" s="20" t="s">
        <v>350</v>
      </c>
      <c r="G22" s="27"/>
    </row>
    <row r="23" spans="1:7" ht="12.75">
      <c r="A23" s="10">
        <f t="shared" si="0"/>
        <v>21</v>
      </c>
      <c r="B23" s="10" t="s">
        <v>235</v>
      </c>
      <c r="C23" s="10" t="s">
        <v>357</v>
      </c>
      <c r="D23" s="20" t="s">
        <v>235</v>
      </c>
      <c r="F23" s="25" t="s">
        <v>786</v>
      </c>
      <c r="G23" s="27"/>
    </row>
    <row r="24" spans="1:7" ht="12.75">
      <c r="A24" s="10">
        <f t="shared" si="0"/>
        <v>22</v>
      </c>
      <c r="B24" s="10" t="s">
        <v>367</v>
      </c>
      <c r="C24" s="10" t="s">
        <v>219</v>
      </c>
      <c r="D24" s="25" t="s">
        <v>793</v>
      </c>
      <c r="E24" s="20" t="s">
        <v>235</v>
      </c>
      <c r="F24" s="27"/>
      <c r="G24" s="27"/>
    </row>
    <row r="25" spans="1:7" ht="12.75">
      <c r="A25" s="10">
        <f t="shared" si="0"/>
        <v>23</v>
      </c>
      <c r="B25" s="10"/>
      <c r="C25" s="10"/>
      <c r="E25" s="31" t="s">
        <v>787</v>
      </c>
      <c r="F25" s="27"/>
      <c r="G25" s="27"/>
    </row>
    <row r="26" spans="1:7" ht="12.75">
      <c r="A26" s="10">
        <f t="shared" si="0"/>
        <v>24</v>
      </c>
      <c r="B26" s="10" t="s">
        <v>353</v>
      </c>
      <c r="C26" s="10" t="s">
        <v>224</v>
      </c>
      <c r="D26" s="26"/>
      <c r="F26" s="27"/>
      <c r="G26" s="30" t="s">
        <v>350</v>
      </c>
    </row>
    <row r="27" spans="1:7" ht="12.75">
      <c r="A27" s="10">
        <f t="shared" si="0"/>
        <v>25</v>
      </c>
      <c r="B27" s="10" t="s">
        <v>355</v>
      </c>
      <c r="C27" s="10" t="s">
        <v>15</v>
      </c>
      <c r="F27" s="27"/>
      <c r="G27" s="32" t="s">
        <v>790</v>
      </c>
    </row>
    <row r="28" spans="1:6" ht="12.75">
      <c r="A28" s="10">
        <f t="shared" si="0"/>
        <v>26</v>
      </c>
      <c r="B28" s="10"/>
      <c r="C28" s="10"/>
      <c r="D28" s="25"/>
      <c r="E28" s="20" t="s">
        <v>355</v>
      </c>
      <c r="F28" s="27"/>
    </row>
    <row r="29" spans="1:6" ht="12.75">
      <c r="A29" s="10">
        <f t="shared" si="0"/>
        <v>27</v>
      </c>
      <c r="B29" s="10" t="s">
        <v>366</v>
      </c>
      <c r="C29" s="10" t="s">
        <v>325</v>
      </c>
      <c r="D29" s="20" t="s">
        <v>361</v>
      </c>
      <c r="E29" s="25" t="s">
        <v>795</v>
      </c>
      <c r="F29" s="27"/>
    </row>
    <row r="30" spans="1:6" ht="12.75">
      <c r="A30" s="10">
        <f t="shared" si="0"/>
        <v>28</v>
      </c>
      <c r="B30" s="10" t="s">
        <v>361</v>
      </c>
      <c r="C30" s="10" t="s">
        <v>181</v>
      </c>
      <c r="D30" s="26" t="s">
        <v>794</v>
      </c>
      <c r="E30" s="27"/>
      <c r="F30" s="30" t="s">
        <v>349</v>
      </c>
    </row>
    <row r="31" spans="1:6" ht="12.75">
      <c r="A31" s="10">
        <f t="shared" si="0"/>
        <v>29</v>
      </c>
      <c r="B31" s="10" t="s">
        <v>363</v>
      </c>
      <c r="C31" s="10" t="s">
        <v>364</v>
      </c>
      <c r="F31" s="26" t="s">
        <v>788</v>
      </c>
    </row>
    <row r="32" spans="1:5" ht="12.75">
      <c r="A32" s="10">
        <f t="shared" si="0"/>
        <v>30</v>
      </c>
      <c r="B32" s="10"/>
      <c r="C32" s="10"/>
      <c r="D32" s="25"/>
      <c r="E32" s="30" t="s">
        <v>349</v>
      </c>
    </row>
    <row r="33" spans="1:5" ht="12.75">
      <c r="A33" s="10">
        <f t="shared" si="0"/>
        <v>31</v>
      </c>
      <c r="B33" s="10"/>
      <c r="C33" s="10"/>
      <c r="E33" s="31" t="s">
        <v>739</v>
      </c>
    </row>
    <row r="34" spans="1:4" ht="12.75">
      <c r="A34" s="10">
        <f>A33+1</f>
        <v>32</v>
      </c>
      <c r="B34" s="10" t="s">
        <v>349</v>
      </c>
      <c r="C34" s="10" t="s">
        <v>222</v>
      </c>
      <c r="D34" s="26"/>
    </row>
  </sheetData>
  <printOptions/>
  <pageMargins left="0.75" right="0.75" top="1" bottom="1" header="0.5" footer="0.5"/>
  <pageSetup fitToHeight="1" fitToWidth="1" horizontalDpi="300" verticalDpi="3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="75" zoomScaleNormal="60" zoomScaleSheetLayoutView="75" workbookViewId="0" topLeftCell="A28">
      <selection activeCell="H43" sqref="H43"/>
    </sheetView>
  </sheetViews>
  <sheetFormatPr defaultColWidth="9.140625" defaultRowHeight="12.75"/>
  <cols>
    <col min="1" max="1" width="3.57421875" style="311" bestFit="1" customWidth="1"/>
    <col min="2" max="2" width="5.57421875" style="20" bestFit="1" customWidth="1"/>
    <col min="3" max="3" width="21.8515625" style="20" bestFit="1" customWidth="1"/>
    <col min="4" max="4" width="11.00390625" style="20" customWidth="1"/>
    <col min="5" max="5" width="20.421875" style="20" bestFit="1" customWidth="1"/>
    <col min="6" max="8" width="21.8515625" style="20" bestFit="1" customWidth="1"/>
    <col min="9" max="10" width="12.140625" style="20" bestFit="1" customWidth="1"/>
    <col min="11" max="16384" width="9.140625" style="20" customWidth="1"/>
  </cols>
  <sheetData>
    <row r="1" spans="3:4" ht="18">
      <c r="C1" s="33" t="s">
        <v>11</v>
      </c>
      <c r="D1" s="33" t="s">
        <v>368</v>
      </c>
    </row>
    <row r="3" spans="1:4" ht="12.75">
      <c r="A3" s="313">
        <f aca="true" t="shared" si="0" ref="A3:A22">A2+1</f>
        <v>1</v>
      </c>
      <c r="B3" s="34" t="s">
        <v>69</v>
      </c>
      <c r="C3" s="3" t="s">
        <v>342</v>
      </c>
      <c r="D3" s="3" t="s">
        <v>226</v>
      </c>
    </row>
    <row r="4" spans="1:6" ht="12.75">
      <c r="A4" s="313">
        <f t="shared" si="0"/>
        <v>2</v>
      </c>
      <c r="B4" s="12"/>
      <c r="D4" s="10"/>
      <c r="E4" s="25"/>
      <c r="F4" s="20" t="s">
        <v>342</v>
      </c>
    </row>
    <row r="5" spans="1:6" ht="12.75">
      <c r="A5" s="313">
        <f t="shared" si="0"/>
        <v>3</v>
      </c>
      <c r="B5" s="34"/>
      <c r="C5" s="3"/>
      <c r="D5" s="3"/>
      <c r="F5" s="25" t="s">
        <v>832</v>
      </c>
    </row>
    <row r="6" spans="1:7" ht="12.75">
      <c r="A6" s="313">
        <f t="shared" si="0"/>
        <v>4</v>
      </c>
      <c r="B6" s="34" t="s">
        <v>65</v>
      </c>
      <c r="C6" s="3" t="s">
        <v>67</v>
      </c>
      <c r="D6" s="3" t="s">
        <v>5</v>
      </c>
      <c r="E6" s="26"/>
      <c r="F6" s="27"/>
      <c r="G6" s="20" t="s">
        <v>342</v>
      </c>
    </row>
    <row r="7" spans="1:7" ht="12.75">
      <c r="A7" s="313">
        <f t="shared" si="0"/>
        <v>5</v>
      </c>
      <c r="B7" s="34" t="s">
        <v>69</v>
      </c>
      <c r="C7" s="3" t="s">
        <v>217</v>
      </c>
      <c r="D7" s="3" t="s">
        <v>8</v>
      </c>
      <c r="E7" s="20" t="s">
        <v>217</v>
      </c>
      <c r="F7" s="27"/>
      <c r="G7" s="28" t="s">
        <v>833</v>
      </c>
    </row>
    <row r="8" spans="1:7" ht="12.75">
      <c r="A8" s="313">
        <f t="shared" si="0"/>
        <v>6</v>
      </c>
      <c r="B8" s="34" t="s">
        <v>65</v>
      </c>
      <c r="C8" s="18" t="s">
        <v>196</v>
      </c>
      <c r="D8" s="3" t="s">
        <v>15</v>
      </c>
      <c r="E8" s="25" t="s">
        <v>611</v>
      </c>
      <c r="F8" s="29" t="s">
        <v>70</v>
      </c>
      <c r="G8" s="27"/>
    </row>
    <row r="9" spans="1:7" ht="12.75">
      <c r="A9" s="313">
        <f t="shared" si="0"/>
        <v>7</v>
      </c>
      <c r="B9" s="34"/>
      <c r="C9" s="3"/>
      <c r="D9" s="3"/>
      <c r="F9" s="26" t="s">
        <v>801</v>
      </c>
      <c r="G9" s="27"/>
    </row>
    <row r="10" spans="1:8" ht="12.75">
      <c r="A10" s="313">
        <f t="shared" si="0"/>
        <v>8</v>
      </c>
      <c r="B10" s="34" t="s">
        <v>69</v>
      </c>
      <c r="C10" s="3" t="s">
        <v>70</v>
      </c>
      <c r="D10" s="3" t="s">
        <v>219</v>
      </c>
      <c r="E10" s="26"/>
      <c r="G10" s="27"/>
      <c r="H10" s="20" t="s">
        <v>237</v>
      </c>
    </row>
    <row r="11" spans="1:8" ht="12.75">
      <c r="A11" s="313">
        <f t="shared" si="0"/>
        <v>9</v>
      </c>
      <c r="B11" s="34" t="s">
        <v>69</v>
      </c>
      <c r="C11" s="3" t="s">
        <v>25</v>
      </c>
      <c r="D11" s="3" t="s">
        <v>15</v>
      </c>
      <c r="E11" s="20" t="s">
        <v>25</v>
      </c>
      <c r="G11" s="27"/>
      <c r="H11" s="28" t="s">
        <v>800</v>
      </c>
    </row>
    <row r="12" spans="1:8" ht="12.75">
      <c r="A12" s="313">
        <f t="shared" si="0"/>
        <v>10</v>
      </c>
      <c r="B12" s="34" t="s">
        <v>69</v>
      </c>
      <c r="C12" s="3" t="s">
        <v>233</v>
      </c>
      <c r="D12" s="3" t="s">
        <v>224</v>
      </c>
      <c r="E12" s="25" t="s">
        <v>813</v>
      </c>
      <c r="F12" s="20" t="s">
        <v>237</v>
      </c>
      <c r="G12" s="27"/>
      <c r="H12" s="27"/>
    </row>
    <row r="13" spans="1:8" ht="12.75">
      <c r="A13" s="313">
        <f t="shared" si="0"/>
        <v>11</v>
      </c>
      <c r="B13" s="34" t="s">
        <v>69</v>
      </c>
      <c r="C13" s="18" t="s">
        <v>48</v>
      </c>
      <c r="D13" s="3" t="s">
        <v>219</v>
      </c>
      <c r="E13" s="20" t="s">
        <v>237</v>
      </c>
      <c r="F13" s="25" t="s">
        <v>739</v>
      </c>
      <c r="G13" s="27"/>
      <c r="H13" s="27"/>
    </row>
    <row r="14" spans="1:8" ht="12.75">
      <c r="A14" s="313">
        <f t="shared" si="0"/>
        <v>12</v>
      </c>
      <c r="B14" s="34" t="s">
        <v>465</v>
      </c>
      <c r="C14" s="3" t="s">
        <v>237</v>
      </c>
      <c r="D14" s="18" t="s">
        <v>357</v>
      </c>
      <c r="E14" s="26" t="s">
        <v>814</v>
      </c>
      <c r="F14" s="27"/>
      <c r="G14" s="29" t="s">
        <v>237</v>
      </c>
      <c r="H14" s="27"/>
    </row>
    <row r="15" spans="1:8" ht="12.75">
      <c r="A15" s="313">
        <f t="shared" si="0"/>
        <v>13</v>
      </c>
      <c r="B15" s="34" t="s">
        <v>69</v>
      </c>
      <c r="C15" s="3" t="s">
        <v>374</v>
      </c>
      <c r="D15" s="3" t="s">
        <v>183</v>
      </c>
      <c r="E15" s="20" t="s">
        <v>378</v>
      </c>
      <c r="G15" s="26" t="s">
        <v>810</v>
      </c>
      <c r="H15" s="27"/>
    </row>
    <row r="16" spans="1:8" ht="12.75">
      <c r="A16" s="313">
        <f t="shared" si="0"/>
        <v>14</v>
      </c>
      <c r="B16" s="34" t="s">
        <v>65</v>
      </c>
      <c r="C16" s="3" t="s">
        <v>378</v>
      </c>
      <c r="D16" s="3" t="s">
        <v>379</v>
      </c>
      <c r="E16" s="25" t="s">
        <v>815</v>
      </c>
      <c r="F16" s="30" t="s">
        <v>378</v>
      </c>
      <c r="H16" s="27"/>
    </row>
    <row r="17" spans="1:8" ht="12.75">
      <c r="A17" s="313">
        <f t="shared" si="0"/>
        <v>15</v>
      </c>
      <c r="B17" s="34"/>
      <c r="C17" s="3"/>
      <c r="D17" s="3"/>
      <c r="F17" s="26" t="s">
        <v>771</v>
      </c>
      <c r="H17" s="27"/>
    </row>
    <row r="18" spans="1:9" ht="12.75">
      <c r="A18" s="313">
        <f t="shared" si="0"/>
        <v>16</v>
      </c>
      <c r="B18" s="34" t="s">
        <v>69</v>
      </c>
      <c r="C18" s="3" t="s">
        <v>236</v>
      </c>
      <c r="D18" s="3" t="s">
        <v>219</v>
      </c>
      <c r="E18" s="26"/>
      <c r="H18" s="27"/>
      <c r="I18" s="322" t="s">
        <v>237</v>
      </c>
    </row>
    <row r="19" spans="1:10" ht="12.75">
      <c r="A19" s="313">
        <f t="shared" si="0"/>
        <v>17</v>
      </c>
      <c r="B19" s="34" t="s">
        <v>69</v>
      </c>
      <c r="C19" s="3" t="s">
        <v>370</v>
      </c>
      <c r="D19" s="3" t="s">
        <v>5</v>
      </c>
      <c r="H19" s="27"/>
      <c r="I19" s="20" t="s">
        <v>808</v>
      </c>
      <c r="J19" s="31"/>
    </row>
    <row r="20" spans="1:10" ht="12.75">
      <c r="A20" s="313">
        <f t="shared" si="0"/>
        <v>18</v>
      </c>
      <c r="B20" s="34"/>
      <c r="C20" s="3"/>
      <c r="D20" s="3"/>
      <c r="E20" s="25"/>
      <c r="F20" s="3" t="s">
        <v>370</v>
      </c>
      <c r="H20" s="27"/>
      <c r="J20" s="31"/>
    </row>
    <row r="21" spans="1:10" ht="12.75">
      <c r="A21" s="313">
        <f t="shared" si="0"/>
        <v>19</v>
      </c>
      <c r="B21" s="34" t="s">
        <v>65</v>
      </c>
      <c r="C21" s="3" t="s">
        <v>382</v>
      </c>
      <c r="D21" s="3" t="s">
        <v>183</v>
      </c>
      <c r="E21" s="20" t="s">
        <v>382</v>
      </c>
      <c r="F21" s="25" t="s">
        <v>831</v>
      </c>
      <c r="H21" s="27"/>
      <c r="J21" s="31"/>
    </row>
    <row r="22" spans="1:10" ht="12.75">
      <c r="A22" s="313">
        <f t="shared" si="0"/>
        <v>20</v>
      </c>
      <c r="B22" s="34" t="s">
        <v>69</v>
      </c>
      <c r="C22" s="3" t="s">
        <v>375</v>
      </c>
      <c r="D22" s="3" t="s">
        <v>328</v>
      </c>
      <c r="E22" s="26" t="s">
        <v>816</v>
      </c>
      <c r="F22" s="27"/>
      <c r="G22" s="20" t="s">
        <v>370</v>
      </c>
      <c r="H22" s="27"/>
      <c r="J22" s="31"/>
    </row>
    <row r="23" spans="1:10" ht="12.75">
      <c r="A23" s="313">
        <f>A22+1</f>
        <v>21</v>
      </c>
      <c r="B23" s="34" t="s">
        <v>69</v>
      </c>
      <c r="C23" s="3" t="s">
        <v>376</v>
      </c>
      <c r="D23" s="3" t="s">
        <v>219</v>
      </c>
      <c r="E23" s="20" t="s">
        <v>381</v>
      </c>
      <c r="G23" s="25" t="s">
        <v>834</v>
      </c>
      <c r="H23" s="27"/>
      <c r="J23" s="31"/>
    </row>
    <row r="24" spans="1:10" ht="12.75">
      <c r="A24" s="313">
        <f aca="true" t="shared" si="1" ref="A24:A34">A23+1</f>
        <v>22</v>
      </c>
      <c r="B24" s="34" t="s">
        <v>65</v>
      </c>
      <c r="C24" s="3" t="s">
        <v>381</v>
      </c>
      <c r="D24" s="3" t="s">
        <v>379</v>
      </c>
      <c r="E24" s="25" t="s">
        <v>739</v>
      </c>
      <c r="F24" s="30" t="s">
        <v>51</v>
      </c>
      <c r="G24" s="27"/>
      <c r="H24" s="27"/>
      <c r="J24" s="31"/>
    </row>
    <row r="25" spans="1:10" ht="12.75">
      <c r="A25" s="313">
        <f t="shared" si="1"/>
        <v>23</v>
      </c>
      <c r="B25" s="34" t="s">
        <v>69</v>
      </c>
      <c r="C25" s="3" t="s">
        <v>192</v>
      </c>
      <c r="D25" s="3" t="s">
        <v>216</v>
      </c>
      <c r="E25" s="20" t="s">
        <v>51</v>
      </c>
      <c r="F25" s="31" t="s">
        <v>830</v>
      </c>
      <c r="G25" s="27"/>
      <c r="H25" s="27"/>
      <c r="J25" s="31"/>
    </row>
    <row r="26" spans="1:10" ht="12.75">
      <c r="A26" s="313">
        <f t="shared" si="1"/>
        <v>24</v>
      </c>
      <c r="B26" s="34" t="s">
        <v>69</v>
      </c>
      <c r="C26" s="3" t="s">
        <v>51</v>
      </c>
      <c r="D26" s="3" t="s">
        <v>5</v>
      </c>
      <c r="E26" s="26" t="s">
        <v>817</v>
      </c>
      <c r="G26" s="27"/>
      <c r="H26" s="29" t="s">
        <v>186</v>
      </c>
      <c r="J26" s="31"/>
    </row>
    <row r="27" spans="1:10" ht="12.75">
      <c r="A27" s="313">
        <f t="shared" si="1"/>
        <v>25</v>
      </c>
      <c r="B27" s="34" t="s">
        <v>69</v>
      </c>
      <c r="C27" s="3" t="s">
        <v>193</v>
      </c>
      <c r="D27" s="3" t="s">
        <v>219</v>
      </c>
      <c r="E27" s="20" t="s">
        <v>193</v>
      </c>
      <c r="G27" s="27"/>
      <c r="H27" s="32" t="s">
        <v>812</v>
      </c>
      <c r="J27" s="31"/>
    </row>
    <row r="28" spans="1:10" ht="12.75">
      <c r="A28" s="313">
        <f t="shared" si="1"/>
        <v>26</v>
      </c>
      <c r="B28" s="34" t="s">
        <v>65</v>
      </c>
      <c r="C28" s="3" t="s">
        <v>63</v>
      </c>
      <c r="D28" s="3" t="s">
        <v>224</v>
      </c>
      <c r="E28" s="25" t="s">
        <v>818</v>
      </c>
      <c r="F28" s="20" t="s">
        <v>186</v>
      </c>
      <c r="G28" s="27"/>
      <c r="J28" s="31"/>
    </row>
    <row r="29" spans="1:10" ht="12.75">
      <c r="A29" s="313">
        <f t="shared" si="1"/>
        <v>27</v>
      </c>
      <c r="B29" s="35"/>
      <c r="C29" s="18"/>
      <c r="D29" s="3"/>
      <c r="F29" s="25" t="s">
        <v>829</v>
      </c>
      <c r="G29" s="27"/>
      <c r="J29" s="31"/>
    </row>
    <row r="30" spans="1:10" ht="12.75">
      <c r="A30" s="313">
        <f t="shared" si="1"/>
        <v>28</v>
      </c>
      <c r="B30" s="34" t="s">
        <v>465</v>
      </c>
      <c r="C30" s="3" t="s">
        <v>186</v>
      </c>
      <c r="D30" s="18" t="s">
        <v>357</v>
      </c>
      <c r="E30" s="26"/>
      <c r="F30" s="27"/>
      <c r="G30" s="29" t="s">
        <v>186</v>
      </c>
      <c r="J30" s="31"/>
    </row>
    <row r="31" spans="1:10" ht="12.75">
      <c r="A31" s="313">
        <f t="shared" si="1"/>
        <v>29</v>
      </c>
      <c r="B31" s="34" t="s">
        <v>69</v>
      </c>
      <c r="C31" s="3" t="s">
        <v>190</v>
      </c>
      <c r="D31" s="3" t="s">
        <v>15</v>
      </c>
      <c r="E31" s="129" t="s">
        <v>190</v>
      </c>
      <c r="G31" s="26" t="s">
        <v>835</v>
      </c>
      <c r="J31" s="31"/>
    </row>
    <row r="32" spans="1:10" ht="12.75">
      <c r="A32" s="313">
        <f t="shared" si="1"/>
        <v>30</v>
      </c>
      <c r="B32" s="34" t="s">
        <v>65</v>
      </c>
      <c r="C32" s="3" t="s">
        <v>239</v>
      </c>
      <c r="D32" s="3" t="s">
        <v>219</v>
      </c>
      <c r="E32" s="25" t="s">
        <v>819</v>
      </c>
      <c r="F32" s="30" t="s">
        <v>369</v>
      </c>
      <c r="J32" s="31"/>
    </row>
    <row r="33" spans="1:10" ht="12.75">
      <c r="A33" s="313">
        <f t="shared" si="1"/>
        <v>31</v>
      </c>
      <c r="B33" s="10"/>
      <c r="C33" s="10"/>
      <c r="D33" s="10"/>
      <c r="F33" s="31" t="s">
        <v>828</v>
      </c>
      <c r="J33" s="31"/>
    </row>
    <row r="34" spans="1:10" ht="12.75">
      <c r="A34" s="313">
        <f t="shared" si="1"/>
        <v>32</v>
      </c>
      <c r="B34" s="34" t="s">
        <v>69</v>
      </c>
      <c r="C34" s="18" t="s">
        <v>369</v>
      </c>
      <c r="D34" s="3" t="s">
        <v>328</v>
      </c>
      <c r="E34" s="26"/>
      <c r="J34" s="31" t="s">
        <v>237</v>
      </c>
    </row>
    <row r="35" spans="1:10" ht="12.75">
      <c r="A35" s="313">
        <v>33</v>
      </c>
      <c r="B35" s="34" t="s">
        <v>69</v>
      </c>
      <c r="C35" s="3" t="s">
        <v>16</v>
      </c>
      <c r="D35" s="3" t="s">
        <v>224</v>
      </c>
      <c r="J35" s="26" t="s">
        <v>807</v>
      </c>
    </row>
    <row r="36" spans="1:10" ht="12.75">
      <c r="A36" s="313">
        <f aca="true" t="shared" si="2" ref="A36:A66">A35+1</f>
        <v>34</v>
      </c>
      <c r="B36" s="12"/>
      <c r="D36" s="10"/>
      <c r="E36" s="25"/>
      <c r="F36" s="20" t="s">
        <v>21</v>
      </c>
      <c r="J36" s="31"/>
    </row>
    <row r="37" spans="1:10" ht="12.75">
      <c r="A37" s="313">
        <f t="shared" si="2"/>
        <v>35</v>
      </c>
      <c r="B37" s="34" t="s">
        <v>68</v>
      </c>
      <c r="C37" s="3" t="s">
        <v>386</v>
      </c>
      <c r="D37" s="3" t="s">
        <v>332</v>
      </c>
      <c r="E37" s="20" t="s">
        <v>21</v>
      </c>
      <c r="F37" s="25" t="s">
        <v>806</v>
      </c>
      <c r="J37" s="31"/>
    </row>
    <row r="38" spans="1:10" ht="12.75">
      <c r="A38" s="313">
        <f t="shared" si="2"/>
        <v>36</v>
      </c>
      <c r="B38" s="34" t="s">
        <v>465</v>
      </c>
      <c r="C38" s="3" t="s">
        <v>21</v>
      </c>
      <c r="D38" s="18" t="s">
        <v>357</v>
      </c>
      <c r="E38" s="26" t="s">
        <v>820</v>
      </c>
      <c r="F38" s="27"/>
      <c r="G38" s="20" t="s">
        <v>21</v>
      </c>
      <c r="J38" s="31"/>
    </row>
    <row r="39" spans="1:10" ht="12.75">
      <c r="A39" s="313">
        <f t="shared" si="2"/>
        <v>37</v>
      </c>
      <c r="B39" s="34" t="s">
        <v>69</v>
      </c>
      <c r="C39" s="3" t="s">
        <v>278</v>
      </c>
      <c r="D39" s="3" t="s">
        <v>219</v>
      </c>
      <c r="E39" s="20" t="s">
        <v>278</v>
      </c>
      <c r="F39" s="27"/>
      <c r="G39" s="28" t="s">
        <v>803</v>
      </c>
      <c r="J39" s="31"/>
    </row>
    <row r="40" spans="1:10" ht="12.75">
      <c r="A40" s="313">
        <f t="shared" si="2"/>
        <v>38</v>
      </c>
      <c r="B40" s="34" t="s">
        <v>65</v>
      </c>
      <c r="C40" s="3" t="s">
        <v>53</v>
      </c>
      <c r="D40" s="3" t="s">
        <v>15</v>
      </c>
      <c r="E40" s="25" t="s">
        <v>821</v>
      </c>
      <c r="F40" s="29" t="s">
        <v>278</v>
      </c>
      <c r="G40" s="27"/>
      <c r="J40" s="31"/>
    </row>
    <row r="41" spans="1:10" ht="12.75">
      <c r="A41" s="313">
        <f t="shared" si="2"/>
        <v>39</v>
      </c>
      <c r="B41" s="34" t="s">
        <v>69</v>
      </c>
      <c r="C41" s="3" t="s">
        <v>458</v>
      </c>
      <c r="D41" s="3" t="s">
        <v>5</v>
      </c>
      <c r="E41" s="20" t="s">
        <v>372</v>
      </c>
      <c r="F41" s="26" t="s">
        <v>827</v>
      </c>
      <c r="G41" s="27"/>
      <c r="J41" s="31"/>
    </row>
    <row r="42" spans="1:10" ht="12.75">
      <c r="A42" s="313">
        <f t="shared" si="2"/>
        <v>40</v>
      </c>
      <c r="B42" s="34" t="s">
        <v>69</v>
      </c>
      <c r="C42" s="3" t="s">
        <v>372</v>
      </c>
      <c r="D42" s="3" t="s">
        <v>325</v>
      </c>
      <c r="E42" s="26" t="s">
        <v>822</v>
      </c>
      <c r="G42" s="27"/>
      <c r="H42" s="20" t="s">
        <v>21</v>
      </c>
      <c r="J42" s="31"/>
    </row>
    <row r="43" spans="1:10" ht="12.75">
      <c r="A43" s="313">
        <f t="shared" si="2"/>
        <v>41</v>
      </c>
      <c r="B43" s="34" t="s">
        <v>69</v>
      </c>
      <c r="C43" s="3" t="s">
        <v>371</v>
      </c>
      <c r="D43" s="3" t="s">
        <v>216</v>
      </c>
      <c r="E43" s="20" t="s">
        <v>371</v>
      </c>
      <c r="G43" s="27"/>
      <c r="H43" s="28" t="s">
        <v>838</v>
      </c>
      <c r="J43" s="31"/>
    </row>
    <row r="44" spans="1:10" ht="12.75">
      <c r="A44" s="313">
        <f t="shared" si="2"/>
        <v>42</v>
      </c>
      <c r="B44" s="34" t="s">
        <v>65</v>
      </c>
      <c r="C44" s="3" t="s">
        <v>380</v>
      </c>
      <c r="D44" s="3" t="s">
        <v>379</v>
      </c>
      <c r="E44" s="25" t="s">
        <v>823</v>
      </c>
      <c r="F44" s="20" t="s">
        <v>371</v>
      </c>
      <c r="G44" s="27"/>
      <c r="H44" s="27"/>
      <c r="J44" s="31"/>
    </row>
    <row r="45" spans="1:10" ht="12.75">
      <c r="A45" s="313">
        <f t="shared" si="2"/>
        <v>43</v>
      </c>
      <c r="B45" s="34" t="s">
        <v>65</v>
      </c>
      <c r="C45" s="205" t="s">
        <v>344</v>
      </c>
      <c r="D45" s="3" t="s">
        <v>337</v>
      </c>
      <c r="E45" s="20" t="s">
        <v>66</v>
      </c>
      <c r="F45" s="25" t="s">
        <v>805</v>
      </c>
      <c r="G45" s="27"/>
      <c r="H45" s="27"/>
      <c r="J45" s="31"/>
    </row>
    <row r="46" spans="1:10" ht="12.75">
      <c r="A46" s="313">
        <f t="shared" si="2"/>
        <v>44</v>
      </c>
      <c r="B46" s="34" t="s">
        <v>69</v>
      </c>
      <c r="C46" s="3" t="s">
        <v>66</v>
      </c>
      <c r="D46" s="3" t="s">
        <v>224</v>
      </c>
      <c r="E46" s="26"/>
      <c r="F46" s="27"/>
      <c r="G46" s="29" t="s">
        <v>371</v>
      </c>
      <c r="H46" s="27"/>
      <c r="J46" s="31"/>
    </row>
    <row r="47" spans="1:10" ht="12.75">
      <c r="A47" s="313">
        <f t="shared" si="2"/>
        <v>45</v>
      </c>
      <c r="B47" s="34" t="s">
        <v>69</v>
      </c>
      <c r="C47" s="3" t="s">
        <v>46</v>
      </c>
      <c r="D47" s="3" t="s">
        <v>47</v>
      </c>
      <c r="E47" s="20" t="s">
        <v>46</v>
      </c>
      <c r="G47" s="26" t="s">
        <v>802</v>
      </c>
      <c r="H47" s="27"/>
      <c r="J47" s="31"/>
    </row>
    <row r="48" spans="1:10" ht="12.75">
      <c r="A48" s="313">
        <f t="shared" si="2"/>
        <v>46</v>
      </c>
      <c r="B48" s="34" t="s">
        <v>65</v>
      </c>
      <c r="C48" s="3" t="s">
        <v>383</v>
      </c>
      <c r="D48" s="3" t="s">
        <v>325</v>
      </c>
      <c r="E48" s="25" t="s">
        <v>824</v>
      </c>
      <c r="F48" s="30" t="s">
        <v>46</v>
      </c>
      <c r="H48" s="27"/>
      <c r="J48" s="31"/>
    </row>
    <row r="49" spans="1:10" ht="12.75">
      <c r="A49" s="313">
        <f t="shared" si="2"/>
        <v>47</v>
      </c>
      <c r="B49" s="34"/>
      <c r="C49" s="3"/>
      <c r="D49" s="3"/>
      <c r="F49" s="26" t="s">
        <v>739</v>
      </c>
      <c r="H49" s="27"/>
      <c r="J49" s="31"/>
    </row>
    <row r="50" spans="1:10" ht="12.75">
      <c r="A50" s="313">
        <f t="shared" si="2"/>
        <v>48</v>
      </c>
      <c r="B50" s="35" t="s">
        <v>69</v>
      </c>
      <c r="C50" s="18" t="s">
        <v>343</v>
      </c>
      <c r="D50" s="3" t="s">
        <v>332</v>
      </c>
      <c r="E50" s="26"/>
      <c r="H50" s="27"/>
      <c r="J50" s="31"/>
    </row>
    <row r="51" spans="1:9" ht="12.75">
      <c r="A51" s="313">
        <f t="shared" si="2"/>
        <v>49</v>
      </c>
      <c r="B51" s="34" t="s">
        <v>69</v>
      </c>
      <c r="C51" s="3" t="s">
        <v>184</v>
      </c>
      <c r="D51" s="3" t="s">
        <v>219</v>
      </c>
      <c r="H51" s="27"/>
      <c r="I51" s="26" t="s">
        <v>809</v>
      </c>
    </row>
    <row r="52" spans="1:8" ht="12.75">
      <c r="A52" s="313">
        <f t="shared" si="2"/>
        <v>50</v>
      </c>
      <c r="B52" s="34"/>
      <c r="C52" s="3"/>
      <c r="D52" s="3"/>
      <c r="E52" s="25"/>
      <c r="F52" s="20" t="s">
        <v>377</v>
      </c>
      <c r="H52" s="27"/>
    </row>
    <row r="53" spans="1:8" ht="12.75">
      <c r="A53" s="313">
        <f t="shared" si="2"/>
        <v>51</v>
      </c>
      <c r="B53" s="34"/>
      <c r="C53" s="3"/>
      <c r="D53" s="3"/>
      <c r="F53" s="25" t="s">
        <v>826</v>
      </c>
      <c r="H53" s="27"/>
    </row>
    <row r="54" spans="1:8" ht="12.75">
      <c r="A54" s="313">
        <f t="shared" si="2"/>
        <v>52</v>
      </c>
      <c r="B54" s="34" t="s">
        <v>69</v>
      </c>
      <c r="C54" s="3" t="s">
        <v>377</v>
      </c>
      <c r="D54" s="3" t="s">
        <v>332</v>
      </c>
      <c r="E54" s="26"/>
      <c r="F54" s="27"/>
      <c r="G54" s="20" t="s">
        <v>187</v>
      </c>
      <c r="H54" s="27"/>
    </row>
    <row r="55" spans="1:8" ht="12.75">
      <c r="A55" s="313">
        <f t="shared" si="2"/>
        <v>53</v>
      </c>
      <c r="B55" s="34" t="s">
        <v>463</v>
      </c>
      <c r="C55" s="204" t="s">
        <v>187</v>
      </c>
      <c r="D55" s="18" t="s">
        <v>357</v>
      </c>
      <c r="G55" s="25" t="s">
        <v>836</v>
      </c>
      <c r="H55" s="27"/>
    </row>
    <row r="56" spans="1:8" ht="12.75">
      <c r="A56" s="313">
        <f t="shared" si="2"/>
        <v>54</v>
      </c>
      <c r="B56" s="34"/>
      <c r="C56" s="3"/>
      <c r="D56" s="3"/>
      <c r="E56" s="25"/>
      <c r="F56" s="30" t="s">
        <v>187</v>
      </c>
      <c r="G56" s="27"/>
      <c r="H56" s="27"/>
    </row>
    <row r="57" spans="1:8" ht="12.75">
      <c r="A57" s="313">
        <f t="shared" si="2"/>
        <v>55</v>
      </c>
      <c r="B57" s="34" t="s">
        <v>65</v>
      </c>
      <c r="C57" s="3" t="s">
        <v>244</v>
      </c>
      <c r="D57" s="3" t="s">
        <v>183</v>
      </c>
      <c r="E57" s="3" t="s">
        <v>373</v>
      </c>
      <c r="F57" s="31" t="s">
        <v>741</v>
      </c>
      <c r="G57" s="27"/>
      <c r="H57" s="27"/>
    </row>
    <row r="58" spans="1:8" ht="12.75">
      <c r="A58" s="313">
        <f t="shared" si="2"/>
        <v>56</v>
      </c>
      <c r="B58" s="34" t="s">
        <v>69</v>
      </c>
      <c r="C58" s="3" t="s">
        <v>373</v>
      </c>
      <c r="D58" s="3" t="s">
        <v>216</v>
      </c>
      <c r="E58" s="26" t="s">
        <v>810</v>
      </c>
      <c r="G58" s="27"/>
      <c r="H58" s="29" t="s">
        <v>187</v>
      </c>
    </row>
    <row r="59" spans="1:8" ht="12.75">
      <c r="A59" s="313">
        <f t="shared" si="2"/>
        <v>57</v>
      </c>
      <c r="B59" s="34" t="s">
        <v>69</v>
      </c>
      <c r="C59" s="18" t="s">
        <v>74</v>
      </c>
      <c r="D59" s="3" t="s">
        <v>5</v>
      </c>
      <c r="G59" s="27"/>
      <c r="H59" s="32" t="s">
        <v>804</v>
      </c>
    </row>
    <row r="60" spans="1:7" ht="12.75">
      <c r="A60" s="313">
        <f t="shared" si="2"/>
        <v>58</v>
      </c>
      <c r="B60" s="35"/>
      <c r="C60" s="18"/>
      <c r="D60" s="18"/>
      <c r="E60" s="25"/>
      <c r="F60" s="20" t="s">
        <v>74</v>
      </c>
      <c r="G60" s="27"/>
    </row>
    <row r="61" spans="1:7" ht="12.75">
      <c r="A61" s="313">
        <f t="shared" si="2"/>
        <v>59</v>
      </c>
      <c r="B61" s="3"/>
      <c r="C61" s="3"/>
      <c r="D61" s="3"/>
      <c r="F61" s="25" t="s">
        <v>811</v>
      </c>
      <c r="G61" s="27"/>
    </row>
    <row r="62" spans="1:7" ht="12.75">
      <c r="A62" s="313">
        <f t="shared" si="2"/>
        <v>60</v>
      </c>
      <c r="B62" s="34" t="s">
        <v>68</v>
      </c>
      <c r="C62" s="3" t="s">
        <v>385</v>
      </c>
      <c r="D62" s="3" t="s">
        <v>226</v>
      </c>
      <c r="E62" s="26"/>
      <c r="F62" s="27"/>
      <c r="G62" s="29" t="s">
        <v>341</v>
      </c>
    </row>
    <row r="63" spans="1:7" ht="12.75">
      <c r="A63" s="313">
        <f t="shared" si="2"/>
        <v>61</v>
      </c>
      <c r="B63" s="34" t="s">
        <v>69</v>
      </c>
      <c r="C63" s="3" t="s">
        <v>189</v>
      </c>
      <c r="D63" s="3" t="s">
        <v>224</v>
      </c>
      <c r="E63" s="20" t="s">
        <v>189</v>
      </c>
      <c r="G63" s="26" t="s">
        <v>837</v>
      </c>
    </row>
    <row r="64" spans="1:6" ht="12.75">
      <c r="A64" s="313">
        <f t="shared" si="2"/>
        <v>62</v>
      </c>
      <c r="B64" s="35" t="s">
        <v>65</v>
      </c>
      <c r="C64" s="18" t="s">
        <v>384</v>
      </c>
      <c r="D64" s="3" t="s">
        <v>14</v>
      </c>
      <c r="E64" s="25" t="s">
        <v>797</v>
      </c>
      <c r="F64" s="30" t="s">
        <v>341</v>
      </c>
    </row>
    <row r="65" spans="1:6" ht="12.75">
      <c r="A65" s="313">
        <f t="shared" si="2"/>
        <v>63</v>
      </c>
      <c r="B65" s="10"/>
      <c r="C65" s="10"/>
      <c r="D65" s="10"/>
      <c r="F65" s="31" t="s">
        <v>825</v>
      </c>
    </row>
    <row r="66" spans="1:5" ht="12.75">
      <c r="A66" s="313">
        <f t="shared" si="2"/>
        <v>64</v>
      </c>
      <c r="B66" s="34" t="s">
        <v>69</v>
      </c>
      <c r="C66" s="3" t="s">
        <v>341</v>
      </c>
      <c r="D66" s="3" t="s">
        <v>219</v>
      </c>
      <c r="E66" s="26"/>
    </row>
    <row r="67" spans="1:5" ht="12.75">
      <c r="A67" s="312"/>
      <c r="B67" s="12"/>
      <c r="C67" s="12"/>
      <c r="D67" s="12"/>
      <c r="E67" s="12"/>
    </row>
    <row r="68" spans="1:5" ht="12.75">
      <c r="A68" s="312"/>
      <c r="B68" s="12"/>
      <c r="C68" s="130"/>
      <c r="D68" s="12"/>
      <c r="E68" s="12"/>
    </row>
    <row r="69" spans="3:5" ht="12.75">
      <c r="C69" s="18"/>
      <c r="D69" s="3"/>
      <c r="E69" s="18"/>
    </row>
    <row r="70" spans="3:5" ht="12.75">
      <c r="C70" s="3"/>
      <c r="D70" s="3"/>
      <c r="E70" s="26"/>
    </row>
  </sheetData>
  <printOptions/>
  <pageMargins left="0.75" right="0.75" top="1" bottom="1" header="0.5" footer="0.5"/>
  <pageSetup fitToHeight="2" horizontalDpi="300" verticalDpi="300" orientation="portrait" paperSize="9" scale="10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75" workbookViewId="0" topLeftCell="A16">
      <selection activeCell="E38" sqref="E38"/>
    </sheetView>
  </sheetViews>
  <sheetFormatPr defaultColWidth="9.140625" defaultRowHeight="12.75"/>
  <cols>
    <col min="1" max="1" width="3.28125" style="20" customWidth="1"/>
    <col min="2" max="2" width="2.28125" style="20" customWidth="1"/>
    <col min="3" max="3" width="18.140625" style="20" customWidth="1"/>
    <col min="4" max="4" width="10.57421875" style="20" bestFit="1" customWidth="1"/>
    <col min="5" max="5" width="18.140625" style="20" bestFit="1" customWidth="1"/>
    <col min="6" max="6" width="13.57421875" style="20" bestFit="1" customWidth="1"/>
    <col min="7" max="16384" width="9.140625" style="20" customWidth="1"/>
  </cols>
  <sheetData>
    <row r="1" spans="3:4" ht="18">
      <c r="C1" s="33" t="s">
        <v>10</v>
      </c>
      <c r="D1" s="33" t="s">
        <v>387</v>
      </c>
    </row>
    <row r="3" spans="1:5" ht="12.75">
      <c r="A3" s="10">
        <v>1</v>
      </c>
      <c r="B3" s="34" t="s">
        <v>65</v>
      </c>
      <c r="C3" s="3" t="s">
        <v>382</v>
      </c>
      <c r="D3" s="3" t="s">
        <v>183</v>
      </c>
      <c r="E3" s="20" t="s">
        <v>382</v>
      </c>
    </row>
    <row r="4" spans="1:6" ht="12.75">
      <c r="A4" s="10">
        <f aca="true" t="shared" si="0" ref="A4:A34">A3+1</f>
        <v>2</v>
      </c>
      <c r="B4" s="34" t="s">
        <v>65</v>
      </c>
      <c r="C4" s="3" t="s">
        <v>383</v>
      </c>
      <c r="D4" s="3" t="s">
        <v>325</v>
      </c>
      <c r="E4" s="25" t="s">
        <v>713</v>
      </c>
      <c r="F4" s="20" t="s">
        <v>382</v>
      </c>
    </row>
    <row r="5" spans="1:6" ht="12.75">
      <c r="A5" s="10">
        <f t="shared" si="0"/>
        <v>3</v>
      </c>
      <c r="B5" s="34" t="s">
        <v>65</v>
      </c>
      <c r="C5" s="3" t="s">
        <v>393</v>
      </c>
      <c r="D5" s="3" t="s">
        <v>240</v>
      </c>
      <c r="E5" s="10" t="s">
        <v>393</v>
      </c>
      <c r="F5" s="25" t="s">
        <v>852</v>
      </c>
    </row>
    <row r="6" spans="1:7" ht="12.75">
      <c r="A6" s="10">
        <f t="shared" si="0"/>
        <v>4</v>
      </c>
      <c r="B6" s="34" t="s">
        <v>65</v>
      </c>
      <c r="C6" s="3" t="s">
        <v>63</v>
      </c>
      <c r="D6" s="3" t="s">
        <v>224</v>
      </c>
      <c r="E6" s="26" t="s">
        <v>849</v>
      </c>
      <c r="F6" s="27"/>
      <c r="G6" s="20" t="s">
        <v>382</v>
      </c>
    </row>
    <row r="7" spans="1:7" ht="12.75">
      <c r="A7" s="10">
        <f t="shared" si="0"/>
        <v>5</v>
      </c>
      <c r="B7" s="34" t="s">
        <v>65</v>
      </c>
      <c r="C7" s="3" t="s">
        <v>197</v>
      </c>
      <c r="D7" s="3" t="s">
        <v>15</v>
      </c>
      <c r="E7" s="20" t="s">
        <v>197</v>
      </c>
      <c r="F7" s="27"/>
      <c r="G7" s="28" t="s">
        <v>839</v>
      </c>
    </row>
    <row r="8" spans="1:7" ht="12.75">
      <c r="A8" s="10">
        <f t="shared" si="0"/>
        <v>6</v>
      </c>
      <c r="B8" s="34" t="s">
        <v>68</v>
      </c>
      <c r="C8" s="3" t="s">
        <v>247</v>
      </c>
      <c r="D8" s="3" t="s">
        <v>226</v>
      </c>
      <c r="E8" s="25" t="s">
        <v>850</v>
      </c>
      <c r="F8" s="29" t="s">
        <v>388</v>
      </c>
      <c r="G8" s="27"/>
    </row>
    <row r="9" spans="1:7" ht="12.75">
      <c r="A9" s="10">
        <f t="shared" si="0"/>
        <v>7</v>
      </c>
      <c r="B9" s="34" t="s">
        <v>65</v>
      </c>
      <c r="C9" s="3" t="s">
        <v>388</v>
      </c>
      <c r="D9" s="3" t="s">
        <v>229</v>
      </c>
      <c r="E9" s="20" t="s">
        <v>388</v>
      </c>
      <c r="F9" s="26" t="s">
        <v>853</v>
      </c>
      <c r="G9" s="27"/>
    </row>
    <row r="10" spans="1:8" ht="12.75">
      <c r="A10" s="10">
        <f t="shared" si="0"/>
        <v>8</v>
      </c>
      <c r="B10" s="34" t="s">
        <v>65</v>
      </c>
      <c r="C10" s="18" t="s">
        <v>246</v>
      </c>
      <c r="D10" s="3" t="s">
        <v>219</v>
      </c>
      <c r="E10" s="26" t="s">
        <v>851</v>
      </c>
      <c r="G10" s="27"/>
      <c r="H10" s="20" t="s">
        <v>378</v>
      </c>
    </row>
    <row r="11" spans="1:8" ht="12.75">
      <c r="A11" s="10">
        <f t="shared" si="0"/>
        <v>9</v>
      </c>
      <c r="B11" s="34" t="s">
        <v>65</v>
      </c>
      <c r="C11" s="3"/>
      <c r="D11" s="3"/>
      <c r="E11" s="20" t="s">
        <v>390</v>
      </c>
      <c r="G11" s="27"/>
      <c r="H11" s="28" t="s">
        <v>845</v>
      </c>
    </row>
    <row r="12" spans="1:8" ht="12.75">
      <c r="A12" s="10">
        <f t="shared" si="0"/>
        <v>10</v>
      </c>
      <c r="B12" s="34" t="s">
        <v>65</v>
      </c>
      <c r="C12" s="3" t="s">
        <v>390</v>
      </c>
      <c r="D12" s="3" t="s">
        <v>14</v>
      </c>
      <c r="E12" s="25"/>
      <c r="F12" s="20" t="s">
        <v>391</v>
      </c>
      <c r="G12" s="27"/>
      <c r="H12" s="27"/>
    </row>
    <row r="13" spans="1:8" ht="12.75">
      <c r="A13" s="10">
        <f t="shared" si="0"/>
        <v>11</v>
      </c>
      <c r="B13" s="34" t="s">
        <v>65</v>
      </c>
      <c r="C13" s="3" t="s">
        <v>391</v>
      </c>
      <c r="D13" s="3" t="s">
        <v>392</v>
      </c>
      <c r="E13" s="20" t="s">
        <v>391</v>
      </c>
      <c r="F13" s="25" t="s">
        <v>849</v>
      </c>
      <c r="G13" s="27"/>
      <c r="H13" s="27"/>
    </row>
    <row r="14" spans="1:8" ht="12.75">
      <c r="A14" s="10">
        <f t="shared" si="0"/>
        <v>12</v>
      </c>
      <c r="B14" s="35" t="s">
        <v>68</v>
      </c>
      <c r="C14" s="18" t="s">
        <v>460</v>
      </c>
      <c r="D14" s="3" t="s">
        <v>15</v>
      </c>
      <c r="E14" s="26" t="s">
        <v>726</v>
      </c>
      <c r="F14" s="27"/>
      <c r="G14" s="29" t="s">
        <v>378</v>
      </c>
      <c r="H14" s="27"/>
    </row>
    <row r="15" spans="1:8" ht="12.75">
      <c r="A15" s="10">
        <f t="shared" si="0"/>
        <v>13</v>
      </c>
      <c r="B15" s="34" t="s">
        <v>65</v>
      </c>
      <c r="C15" s="3" t="s">
        <v>378</v>
      </c>
      <c r="D15" s="3" t="s">
        <v>379</v>
      </c>
      <c r="E15" s="20" t="s">
        <v>378</v>
      </c>
      <c r="G15" s="26" t="s">
        <v>842</v>
      </c>
      <c r="H15" s="27"/>
    </row>
    <row r="16" spans="1:8" ht="12.75">
      <c r="A16" s="10">
        <f t="shared" si="0"/>
        <v>14</v>
      </c>
      <c r="B16" s="34" t="s">
        <v>65</v>
      </c>
      <c r="C16" s="18" t="s">
        <v>196</v>
      </c>
      <c r="D16" s="3" t="s">
        <v>15</v>
      </c>
      <c r="E16" s="25" t="s">
        <v>854</v>
      </c>
      <c r="F16" s="30" t="s">
        <v>378</v>
      </c>
      <c r="H16" s="27"/>
    </row>
    <row r="17" spans="1:8" ht="12.75">
      <c r="A17" s="10">
        <f t="shared" si="0"/>
        <v>15</v>
      </c>
      <c r="B17" s="34" t="s">
        <v>68</v>
      </c>
      <c r="C17" s="3" t="s">
        <v>385</v>
      </c>
      <c r="D17" s="3" t="s">
        <v>226</v>
      </c>
      <c r="E17" s="20" t="s">
        <v>385</v>
      </c>
      <c r="F17" s="26" t="s">
        <v>840</v>
      </c>
      <c r="H17" s="27"/>
    </row>
    <row r="18" spans="1:9" ht="12.75">
      <c r="A18" s="10">
        <f t="shared" si="0"/>
        <v>16</v>
      </c>
      <c r="B18" s="34" t="s">
        <v>65</v>
      </c>
      <c r="C18" s="3" t="s">
        <v>53</v>
      </c>
      <c r="D18" s="3" t="s">
        <v>15</v>
      </c>
      <c r="E18" s="26" t="s">
        <v>855</v>
      </c>
      <c r="H18" s="27"/>
      <c r="I18" s="322" t="s">
        <v>378</v>
      </c>
    </row>
    <row r="19" spans="1:9" ht="12.75">
      <c r="A19" s="10">
        <f t="shared" si="0"/>
        <v>17</v>
      </c>
      <c r="B19" s="34" t="s">
        <v>65</v>
      </c>
      <c r="C19" s="3" t="s">
        <v>239</v>
      </c>
      <c r="D19" s="3" t="s">
        <v>219</v>
      </c>
      <c r="E19" s="20" t="s">
        <v>239</v>
      </c>
      <c r="H19" s="27"/>
      <c r="I19" s="20" t="s">
        <v>847</v>
      </c>
    </row>
    <row r="20" spans="1:8" ht="12.75">
      <c r="A20" s="10">
        <f t="shared" si="0"/>
        <v>18</v>
      </c>
      <c r="B20" s="34" t="s">
        <v>65</v>
      </c>
      <c r="C20" s="3" t="s">
        <v>380</v>
      </c>
      <c r="D20" s="3" t="s">
        <v>379</v>
      </c>
      <c r="E20" s="25" t="s">
        <v>856</v>
      </c>
      <c r="F20" s="20" t="s">
        <v>239</v>
      </c>
      <c r="H20" s="27"/>
    </row>
    <row r="21" spans="1:8" ht="12.75">
      <c r="A21" s="10">
        <f t="shared" si="0"/>
        <v>19</v>
      </c>
      <c r="B21" s="34" t="s">
        <v>65</v>
      </c>
      <c r="C21" s="3" t="s">
        <v>394</v>
      </c>
      <c r="D21" s="3" t="s">
        <v>240</v>
      </c>
      <c r="E21" s="20" t="s">
        <v>394</v>
      </c>
      <c r="F21" s="25" t="s">
        <v>843</v>
      </c>
      <c r="H21" s="27"/>
    </row>
    <row r="22" spans="1:8" ht="12.75">
      <c r="A22" s="10">
        <f t="shared" si="0"/>
        <v>20</v>
      </c>
      <c r="B22" s="34" t="s">
        <v>65</v>
      </c>
      <c r="C22" s="3" t="s">
        <v>67</v>
      </c>
      <c r="D22" s="3" t="s">
        <v>5</v>
      </c>
      <c r="E22" s="26" t="s">
        <v>857</v>
      </c>
      <c r="F22" s="27"/>
      <c r="G22" s="20" t="s">
        <v>239</v>
      </c>
      <c r="H22" s="27"/>
    </row>
    <row r="23" spans="1:8" ht="12.75">
      <c r="A23" s="10">
        <f t="shared" si="0"/>
        <v>21</v>
      </c>
      <c r="B23" s="35" t="s">
        <v>65</v>
      </c>
      <c r="C23" s="18" t="s">
        <v>384</v>
      </c>
      <c r="D23" s="3" t="s">
        <v>14</v>
      </c>
      <c r="E23" s="20" t="s">
        <v>384</v>
      </c>
      <c r="G23" s="25" t="s">
        <v>844</v>
      </c>
      <c r="H23" s="27"/>
    </row>
    <row r="24" spans="1:8" ht="12.75">
      <c r="A24" s="10">
        <f t="shared" si="0"/>
        <v>22</v>
      </c>
      <c r="B24" s="34" t="s">
        <v>65</v>
      </c>
      <c r="C24" s="3" t="s">
        <v>459</v>
      </c>
      <c r="D24" s="3" t="s">
        <v>15</v>
      </c>
      <c r="E24" s="25" t="s">
        <v>858</v>
      </c>
      <c r="F24" s="30" t="s">
        <v>402</v>
      </c>
      <c r="G24" s="27"/>
      <c r="H24" s="27"/>
    </row>
    <row r="25" spans="1:8" ht="12.75">
      <c r="A25" s="10">
        <f t="shared" si="0"/>
        <v>23</v>
      </c>
      <c r="B25" s="34" t="s">
        <v>68</v>
      </c>
      <c r="C25" s="18" t="s">
        <v>402</v>
      </c>
      <c r="D25" s="18" t="s">
        <v>183</v>
      </c>
      <c r="E25" s="20" t="s">
        <v>402</v>
      </c>
      <c r="F25" s="31" t="s">
        <v>848</v>
      </c>
      <c r="G25" s="27"/>
      <c r="H25" s="27"/>
    </row>
    <row r="26" spans="1:8" ht="12.75">
      <c r="A26" s="10">
        <f t="shared" si="0"/>
        <v>24</v>
      </c>
      <c r="B26" s="34" t="s">
        <v>65</v>
      </c>
      <c r="C26" s="3" t="s">
        <v>381</v>
      </c>
      <c r="D26" s="3" t="s">
        <v>379</v>
      </c>
      <c r="E26" s="26" t="s">
        <v>859</v>
      </c>
      <c r="G26" s="27"/>
      <c r="H26" s="29" t="s">
        <v>239</v>
      </c>
    </row>
    <row r="27" spans="1:8" ht="12.75">
      <c r="A27" s="10">
        <f t="shared" si="0"/>
        <v>25</v>
      </c>
      <c r="B27" s="34" t="s">
        <v>65</v>
      </c>
      <c r="C27" s="3" t="s">
        <v>244</v>
      </c>
      <c r="D27" s="3" t="s">
        <v>183</v>
      </c>
      <c r="E27" s="20" t="s">
        <v>244</v>
      </c>
      <c r="G27" s="27"/>
      <c r="H27" s="32" t="s">
        <v>846</v>
      </c>
    </row>
    <row r="28" spans="1:7" ht="12.75">
      <c r="A28" s="10">
        <f t="shared" si="0"/>
        <v>26</v>
      </c>
      <c r="B28" s="34" t="s">
        <v>65</v>
      </c>
      <c r="C28" s="205" t="s">
        <v>344</v>
      </c>
      <c r="D28" s="3" t="s">
        <v>337</v>
      </c>
      <c r="E28" s="25" t="s">
        <v>860</v>
      </c>
      <c r="F28" s="20" t="s">
        <v>386</v>
      </c>
      <c r="G28" s="27"/>
    </row>
    <row r="29" spans="1:7" ht="12.75">
      <c r="A29" s="10">
        <f t="shared" si="0"/>
        <v>27</v>
      </c>
      <c r="B29" s="34" t="s">
        <v>68</v>
      </c>
      <c r="C29" s="3" t="s">
        <v>282</v>
      </c>
      <c r="D29" s="3" t="s">
        <v>15</v>
      </c>
      <c r="E29" s="20" t="s">
        <v>386</v>
      </c>
      <c r="F29" s="25" t="s">
        <v>864</v>
      </c>
      <c r="G29" s="27"/>
    </row>
    <row r="30" spans="1:7" ht="12.75">
      <c r="A30" s="10">
        <f t="shared" si="0"/>
        <v>28</v>
      </c>
      <c r="B30" s="34" t="s">
        <v>68</v>
      </c>
      <c r="C30" s="3" t="s">
        <v>386</v>
      </c>
      <c r="D30" s="3" t="s">
        <v>332</v>
      </c>
      <c r="E30" s="26" t="s">
        <v>861</v>
      </c>
      <c r="F30" s="27"/>
      <c r="G30" s="29" t="s">
        <v>243</v>
      </c>
    </row>
    <row r="31" spans="1:7" ht="12.75">
      <c r="A31" s="10">
        <f t="shared" si="0"/>
        <v>29</v>
      </c>
      <c r="B31" s="34" t="s">
        <v>65</v>
      </c>
      <c r="C31" s="18" t="s">
        <v>243</v>
      </c>
      <c r="D31" s="3" t="s">
        <v>323</v>
      </c>
      <c r="E31" s="20" t="s">
        <v>243</v>
      </c>
      <c r="G31" s="26" t="s">
        <v>841</v>
      </c>
    </row>
    <row r="32" spans="1:6" ht="12.75">
      <c r="A32" s="10">
        <f t="shared" si="0"/>
        <v>30</v>
      </c>
      <c r="B32" s="34" t="s">
        <v>65</v>
      </c>
      <c r="C32" s="3" t="s">
        <v>194</v>
      </c>
      <c r="D32" s="3" t="s">
        <v>216</v>
      </c>
      <c r="E32" s="25" t="s">
        <v>862</v>
      </c>
      <c r="F32" s="30" t="s">
        <v>243</v>
      </c>
    </row>
    <row r="33" spans="1:6" ht="12.75">
      <c r="A33" s="10">
        <f t="shared" si="0"/>
        <v>31</v>
      </c>
      <c r="B33" s="34" t="s">
        <v>68</v>
      </c>
      <c r="C33" s="3" t="s">
        <v>248</v>
      </c>
      <c r="D33" s="3" t="s">
        <v>224</v>
      </c>
      <c r="F33" s="31" t="s">
        <v>863</v>
      </c>
    </row>
    <row r="34" spans="1:5" ht="12.75">
      <c r="A34" s="10">
        <f t="shared" si="0"/>
        <v>32</v>
      </c>
      <c r="B34" s="34"/>
      <c r="C34" s="3"/>
      <c r="D34" s="3"/>
      <c r="E34" s="26"/>
    </row>
    <row r="35" spans="1:5" ht="12.75">
      <c r="A35" s="12"/>
      <c r="B35" s="12"/>
      <c r="C35" s="12"/>
      <c r="D35" s="12"/>
      <c r="E35" s="12"/>
    </row>
    <row r="36" spans="1:5" ht="12.75">
      <c r="A36" s="20" t="s">
        <v>195</v>
      </c>
      <c r="B36" s="35" t="s">
        <v>68</v>
      </c>
      <c r="C36" s="18" t="s">
        <v>402</v>
      </c>
      <c r="D36" s="18" t="s">
        <v>183</v>
      </c>
      <c r="E36" s="20" t="s">
        <v>402</v>
      </c>
    </row>
    <row r="37" spans="2:5" ht="12.75">
      <c r="B37" s="34" t="s">
        <v>68</v>
      </c>
      <c r="C37" s="3" t="s">
        <v>199</v>
      </c>
      <c r="D37" s="3" t="s">
        <v>15</v>
      </c>
      <c r="E37" s="26" t="s">
        <v>870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I72"/>
  <sheetViews>
    <sheetView view="pageBreakPreview" zoomScale="60" zoomScaleNormal="60" workbookViewId="0" topLeftCell="A25">
      <selection activeCell="C7" sqref="C7:D7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396</v>
      </c>
      <c r="C1" s="33"/>
    </row>
    <row r="3" ht="13.5" thickBot="1"/>
    <row r="4" spans="2:35" ht="16.5" thickTop="1">
      <c r="B4" s="211"/>
      <c r="C4" s="212"/>
      <c r="D4" s="213"/>
      <c r="E4" s="213"/>
      <c r="F4" s="213"/>
      <c r="G4" s="214"/>
      <c r="H4" s="213"/>
      <c r="I4" s="215" t="s">
        <v>251</v>
      </c>
      <c r="J4" s="216"/>
      <c r="K4" s="354" t="s">
        <v>9</v>
      </c>
      <c r="L4" s="355"/>
      <c r="M4" s="355"/>
      <c r="N4" s="356"/>
      <c r="O4" s="357" t="s">
        <v>252</v>
      </c>
      <c r="P4" s="358"/>
      <c r="Q4" s="358"/>
      <c r="R4" s="359" t="s">
        <v>71</v>
      </c>
      <c r="S4" s="360"/>
      <c r="T4" s="36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7"/>
      <c r="C5" s="218"/>
      <c r="D5" s="219" t="s">
        <v>253</v>
      </c>
      <c r="E5" s="362"/>
      <c r="F5" s="363"/>
      <c r="G5" s="364"/>
      <c r="H5" s="365" t="s">
        <v>254</v>
      </c>
      <c r="I5" s="366"/>
      <c r="J5" s="366"/>
      <c r="K5" s="367"/>
      <c r="L5" s="367"/>
      <c r="M5" s="367"/>
      <c r="N5" s="368"/>
      <c r="O5" s="220" t="s">
        <v>255</v>
      </c>
      <c r="P5" s="221"/>
      <c r="Q5" s="221"/>
      <c r="R5" s="369"/>
      <c r="S5" s="369"/>
      <c r="T5" s="37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2"/>
      <c r="C6" s="223" t="s">
        <v>256</v>
      </c>
      <c r="D6" s="224" t="s">
        <v>257</v>
      </c>
      <c r="E6" s="350" t="s">
        <v>57</v>
      </c>
      <c r="F6" s="351"/>
      <c r="G6" s="350" t="s">
        <v>156</v>
      </c>
      <c r="H6" s="351"/>
      <c r="I6" s="350" t="s">
        <v>157</v>
      </c>
      <c r="J6" s="351"/>
      <c r="K6" s="350" t="s">
        <v>220</v>
      </c>
      <c r="L6" s="351"/>
      <c r="M6" s="350"/>
      <c r="N6" s="351"/>
      <c r="O6" s="225" t="s">
        <v>171</v>
      </c>
      <c r="P6" s="226" t="s">
        <v>258</v>
      </c>
      <c r="Q6" s="227" t="s">
        <v>259</v>
      </c>
      <c r="R6" s="228"/>
      <c r="S6" s="352" t="s">
        <v>1</v>
      </c>
      <c r="T6" s="353"/>
      <c r="U6"/>
      <c r="V6" s="229" t="s">
        <v>260</v>
      </c>
      <c r="W6" s="230"/>
      <c r="X6" s="231" t="s">
        <v>261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2" t="s">
        <v>57</v>
      </c>
      <c r="C7" s="233" t="s">
        <v>199</v>
      </c>
      <c r="D7" s="234" t="s">
        <v>15</v>
      </c>
      <c r="E7" s="235"/>
      <c r="F7" s="236"/>
      <c r="G7" s="237">
        <f>+Q17</f>
        <v>2</v>
      </c>
      <c r="H7" s="238">
        <f>+R17</f>
        <v>3</v>
      </c>
      <c r="I7" s="237">
        <f>Q13</f>
        <v>3</v>
      </c>
      <c r="J7" s="238">
        <f>R13</f>
        <v>1</v>
      </c>
      <c r="K7" s="237">
        <f>Q15</f>
      </c>
      <c r="L7" s="238">
        <f>R15</f>
      </c>
      <c r="M7" s="237"/>
      <c r="N7" s="238"/>
      <c r="O7" s="239">
        <f>IF(SUM(E7:N7)=0,"",COUNTIF(F7:F10,"3"))</f>
        <v>1</v>
      </c>
      <c r="P7" s="240">
        <f>IF(SUM(F7:O7)=0,"",COUNTIF(E7:E10,"3"))</f>
        <v>1</v>
      </c>
      <c r="Q7" s="241">
        <f>IF(SUM(E7:N7)=0,"",SUM(F7:F10))</f>
        <v>5</v>
      </c>
      <c r="R7" s="242">
        <f>IF(SUM(E7:N7)=0,"",SUM(E7:E10))</f>
        <v>4</v>
      </c>
      <c r="S7" s="341"/>
      <c r="T7" s="342"/>
      <c r="U7"/>
      <c r="V7" s="243">
        <f>+V13+V15+V17</f>
        <v>95</v>
      </c>
      <c r="W7" s="244">
        <f>+W13+W15+W17</f>
        <v>86</v>
      </c>
      <c r="X7" s="245">
        <f>+V7-W7</f>
        <v>9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156</v>
      </c>
      <c r="C8" s="233" t="s">
        <v>398</v>
      </c>
      <c r="D8" s="247" t="s">
        <v>332</v>
      </c>
      <c r="E8" s="248">
        <f>+R17</f>
        <v>3</v>
      </c>
      <c r="F8" s="249">
        <f>+Q17</f>
        <v>2</v>
      </c>
      <c r="G8" s="250"/>
      <c r="H8" s="251"/>
      <c r="I8" s="248">
        <f>Q16</f>
        <v>3</v>
      </c>
      <c r="J8" s="249">
        <f>R16</f>
        <v>0</v>
      </c>
      <c r="K8" s="248">
        <f>Q14</f>
      </c>
      <c r="L8" s="249">
        <f>R14</f>
      </c>
      <c r="M8" s="248"/>
      <c r="N8" s="249"/>
      <c r="O8" s="239">
        <f>IF(SUM(E8:N8)=0,"",COUNTIF(H7:H10,"3"))</f>
        <v>2</v>
      </c>
      <c r="P8" s="240">
        <f>IF(SUM(F8:O8)=0,"",COUNTIF(G7:G10,"3"))</f>
        <v>0</v>
      </c>
      <c r="Q8" s="241">
        <f>IF(SUM(E8:N8)=0,"",SUM(H7:H10))</f>
        <v>6</v>
      </c>
      <c r="R8" s="242">
        <f>IF(SUM(E8:N8)=0,"",SUM(G7:G10))</f>
        <v>2</v>
      </c>
      <c r="S8" s="341"/>
      <c r="T8" s="342"/>
      <c r="U8"/>
      <c r="V8" s="243">
        <f>+V14+V16+W17</f>
        <v>87</v>
      </c>
      <c r="W8" s="244">
        <f>+W14+W16+V17</f>
        <v>82</v>
      </c>
      <c r="X8" s="245">
        <f>+V8-W8</f>
        <v>5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6" t="s">
        <v>157</v>
      </c>
      <c r="C9" s="233" t="s">
        <v>403</v>
      </c>
      <c r="D9" s="247" t="s">
        <v>392</v>
      </c>
      <c r="E9" s="248">
        <f>+R13</f>
        <v>1</v>
      </c>
      <c r="F9" s="249">
        <f>+Q13</f>
        <v>3</v>
      </c>
      <c r="G9" s="248">
        <f>R16</f>
        <v>0</v>
      </c>
      <c r="H9" s="249">
        <f>Q16</f>
        <v>3</v>
      </c>
      <c r="I9" s="250"/>
      <c r="J9" s="251"/>
      <c r="K9" s="248">
        <f>Q18</f>
      </c>
      <c r="L9" s="249">
        <f>R18</f>
      </c>
      <c r="M9" s="248"/>
      <c r="N9" s="249"/>
      <c r="O9" s="239">
        <f>IF(SUM(E9:N9)=0,"",COUNTIF(J7:J10,"3"))</f>
        <v>0</v>
      </c>
      <c r="P9" s="240">
        <f>IF(SUM(F9:O9)=0,"",COUNTIF(I7:I10,"3"))</f>
        <v>2</v>
      </c>
      <c r="Q9" s="241">
        <f>IF(SUM(E9:N9)=0,"",SUM(J7:J10))</f>
        <v>1</v>
      </c>
      <c r="R9" s="242">
        <f>IF(SUM(E9:N9)=0,"",SUM(I7:I10))</f>
        <v>6</v>
      </c>
      <c r="S9" s="341"/>
      <c r="T9" s="342"/>
      <c r="U9"/>
      <c r="V9" s="243">
        <f>+W13+W16+V18</f>
        <v>64</v>
      </c>
      <c r="W9" s="244">
        <f>+V13+V16+W18</f>
        <v>78</v>
      </c>
      <c r="X9" s="245">
        <f>+V9-W9</f>
        <v>-14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2" t="s">
        <v>220</v>
      </c>
      <c r="C10" s="253"/>
      <c r="D10" s="254"/>
      <c r="E10" s="255">
        <f>R15</f>
      </c>
      <c r="F10" s="256">
        <f>Q15</f>
      </c>
      <c r="G10" s="255">
        <f>R14</f>
      </c>
      <c r="H10" s="256">
        <f>Q14</f>
      </c>
      <c r="I10" s="255">
        <f>R18</f>
      </c>
      <c r="J10" s="256">
        <f>Q18</f>
      </c>
      <c r="K10" s="257"/>
      <c r="L10" s="258"/>
      <c r="M10" s="255"/>
      <c r="N10" s="256"/>
      <c r="O10" s="259">
        <f>IF(SUM(E10:N10)=0,"",COUNTIF(L7:L10,"3"))</f>
      </c>
      <c r="P10" s="260">
        <f>IF(SUM(F10:O10)=0,"",COUNTIF(K7:K10,"3"))</f>
      </c>
      <c r="Q10" s="261">
        <f>IF(SUM(E10:N11)=0,"",SUM(L7:L10))</f>
      </c>
      <c r="R10" s="262">
        <f>IF(SUM(E10:N10)=0,"",SUM(K7:K10))</f>
      </c>
      <c r="S10" s="343"/>
      <c r="T10" s="344"/>
      <c r="U10"/>
      <c r="V10" s="243">
        <f>+W14+W15+W18</f>
        <v>0</v>
      </c>
      <c r="W10" s="244">
        <f>+V14+V15+V18</f>
        <v>0</v>
      </c>
      <c r="X10" s="245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3"/>
      <c r="C11" s="264" t="s">
        <v>262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6"/>
      <c r="T11" s="267"/>
      <c r="U11"/>
      <c r="V11" s="268"/>
      <c r="W11" s="269" t="s">
        <v>263</v>
      </c>
      <c r="X11" s="270">
        <f>SUM(X7:X10)</f>
        <v>0</v>
      </c>
      <c r="Y11" s="269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1"/>
      <c r="C12" s="272" t="s">
        <v>264</v>
      </c>
      <c r="D12" s="273"/>
      <c r="E12" s="273"/>
      <c r="F12" s="274"/>
      <c r="G12" s="345" t="s">
        <v>2</v>
      </c>
      <c r="H12" s="346"/>
      <c r="I12" s="347" t="s">
        <v>3</v>
      </c>
      <c r="J12" s="346"/>
      <c r="K12" s="347" t="s">
        <v>4</v>
      </c>
      <c r="L12" s="346"/>
      <c r="M12" s="347" t="s">
        <v>26</v>
      </c>
      <c r="N12" s="346"/>
      <c r="O12" s="347" t="s">
        <v>27</v>
      </c>
      <c r="P12" s="346"/>
      <c r="Q12" s="348" t="s">
        <v>0</v>
      </c>
      <c r="R12" s="349"/>
      <c r="S12"/>
      <c r="T12" s="275"/>
      <c r="U12"/>
      <c r="V12" s="276" t="s">
        <v>260</v>
      </c>
      <c r="W12" s="277"/>
      <c r="X12" s="231" t="s">
        <v>261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8" t="s">
        <v>265</v>
      </c>
      <c r="C13" s="279" t="str">
        <f>IF(C7&gt;"",C7,"")</f>
        <v>Pihla Eriksson</v>
      </c>
      <c r="D13" s="280" t="str">
        <f>IF(C9&gt;"",C9,"")</f>
        <v>Vesa Pihajoki</v>
      </c>
      <c r="E13" s="265"/>
      <c r="F13" s="281"/>
      <c r="G13" s="339">
        <v>-6</v>
      </c>
      <c r="H13" s="340"/>
      <c r="I13" s="336">
        <v>12</v>
      </c>
      <c r="J13" s="337"/>
      <c r="K13" s="336">
        <v>6</v>
      </c>
      <c r="L13" s="337"/>
      <c r="M13" s="336">
        <v>6</v>
      </c>
      <c r="N13" s="337"/>
      <c r="O13" s="338"/>
      <c r="P13" s="337"/>
      <c r="Q13" s="282">
        <f aca="true" t="shared" si="0" ref="Q13:Q18">IF(COUNT(G13:O13)=0,"",COUNTIF(G13:O13,"&gt;=0"))</f>
        <v>3</v>
      </c>
      <c r="R13" s="283">
        <f>IF(COUNT(G13:O13)=0,"",(IF(LEFT(G13,1)="-",1,0)+IF(LEFT(I13,1)="-",1,0)+IF(LEFT(K13,1)="-",1,0)+IF(LEFT(M13,1)="-",1,0)+IF(LEFT(O13,1)="-",1,0)))</f>
        <v>1</v>
      </c>
      <c r="S13" s="284"/>
      <c r="T13" s="285"/>
      <c r="U13"/>
      <c r="V13" s="286">
        <f aca="true" t="shared" si="1" ref="V13:W18">+Z13+AB13+AD13+AF13+AH13</f>
        <v>42</v>
      </c>
      <c r="W13" s="287">
        <f t="shared" si="1"/>
        <v>35</v>
      </c>
      <c r="X13" s="288">
        <f aca="true" t="shared" si="2" ref="X13:X18">+V13-W13</f>
        <v>7</v>
      </c>
      <c r="Y13"/>
      <c r="Z13" s="289">
        <f aca="true" t="shared" si="3" ref="Z13:Z18">IF(G13="",0,IF(LEFT(G13,1)="-",ABS(G13),(IF(G13&gt;9,G13+2,11))))</f>
        <v>6</v>
      </c>
      <c r="AA13" s="290">
        <f aca="true" t="shared" si="4" ref="AA13:AA18">IF(G13="",0,IF(LEFT(G13,1)="-",(IF(ABS(G13)&gt;9,(ABS(G13)+2),11)),G13))</f>
        <v>11</v>
      </c>
      <c r="AB13" s="289">
        <f aca="true" t="shared" si="5" ref="AB13:AB18">IF(I13="",0,IF(LEFT(I13,1)="-",ABS(I13),(IF(I13&gt;9,I13+2,11))))</f>
        <v>14</v>
      </c>
      <c r="AC13" s="290">
        <f aca="true" t="shared" si="6" ref="AC13:AC18">IF(I13="",0,IF(LEFT(I13,1)="-",(IF(ABS(I13)&gt;9,(ABS(I13)+2),11)),I13))</f>
        <v>12</v>
      </c>
      <c r="AD13" s="289">
        <f aca="true" t="shared" si="7" ref="AD13:AD18">IF(K13="",0,IF(LEFT(K13,1)="-",ABS(K13),(IF(K13&gt;9,K13+2,11))))</f>
        <v>11</v>
      </c>
      <c r="AE13" s="290">
        <f aca="true" t="shared" si="8" ref="AE13:AE18">IF(K13="",0,IF(LEFT(K13,1)="-",(IF(ABS(K13)&gt;9,(ABS(K13)+2),11)),K13))</f>
        <v>6</v>
      </c>
      <c r="AF13" s="289">
        <f>IF(M13="",0,IF(LEFT(M13,1)="-",ABS(M13),(IF(M13&gt;9,M13+2,11))))</f>
        <v>11</v>
      </c>
      <c r="AG13" s="290">
        <f aca="true" t="shared" si="9" ref="AG13:AG18">IF(M13="",0,IF(LEFT(M13,1)="-",(IF(ABS(M13)&gt;9,(ABS(M13)+2),11)),M13))</f>
        <v>6</v>
      </c>
      <c r="AH13" s="289">
        <f aca="true" t="shared" si="10" ref="AH13:AH18">IF(O13="",0,IF(LEFT(O13,1)="-",ABS(O13),(IF(O13&gt;9,O13+2,11))))</f>
        <v>0</v>
      </c>
      <c r="AI13" s="290">
        <f aca="true" t="shared" si="11" ref="AI13:AI18">IF(O13="",0,IF(LEFT(O13,1)="-",(IF(ABS(O13)&gt;9,(ABS(O13)+2),11)),O13))</f>
        <v>0</v>
      </c>
    </row>
    <row r="14" spans="2:35" ht="15.75">
      <c r="B14" s="278" t="s">
        <v>266</v>
      </c>
      <c r="C14" s="279" t="str">
        <f>IF(C8&gt;"",C8,"")</f>
        <v>Roland Jansons</v>
      </c>
      <c r="D14" s="291">
        <f>IF(C10&gt;"",C10,"")</f>
      </c>
      <c r="E14" s="292"/>
      <c r="F14" s="281"/>
      <c r="G14" s="329"/>
      <c r="H14" s="330"/>
      <c r="I14" s="329"/>
      <c r="J14" s="330"/>
      <c r="K14" s="329"/>
      <c r="L14" s="330"/>
      <c r="M14" s="329"/>
      <c r="N14" s="330"/>
      <c r="O14" s="329"/>
      <c r="P14" s="330"/>
      <c r="Q14" s="282">
        <f t="shared" si="0"/>
      </c>
      <c r="R14" s="283">
        <f>IF(COUNT(G14:O14)=0,"",(IF(LEFT(G14,1)="-",1,0)+IF(LEFT(I14,1)="-",1,0)+IF(LEFT(K14,1)="-",1,0)+IF(LEFT(M14,1)="-",1,0)+IF(LEFT(O14,1)="-",1,0)))</f>
      </c>
      <c r="S14" s="293"/>
      <c r="T14" s="294"/>
      <c r="U14"/>
      <c r="V14" s="286">
        <f t="shared" si="1"/>
        <v>0</v>
      </c>
      <c r="W14" s="287">
        <f t="shared" si="1"/>
        <v>0</v>
      </c>
      <c r="X14" s="288">
        <f t="shared" si="2"/>
        <v>0</v>
      </c>
      <c r="Y14"/>
      <c r="Z14" s="295">
        <f t="shared" si="3"/>
        <v>0</v>
      </c>
      <c r="AA14" s="296">
        <f t="shared" si="4"/>
        <v>0</v>
      </c>
      <c r="AB14" s="295">
        <f t="shared" si="5"/>
        <v>0</v>
      </c>
      <c r="AC14" s="296">
        <f t="shared" si="6"/>
        <v>0</v>
      </c>
      <c r="AD14" s="295">
        <f t="shared" si="7"/>
        <v>0</v>
      </c>
      <c r="AE14" s="296">
        <f t="shared" si="8"/>
        <v>0</v>
      </c>
      <c r="AF14" s="295">
        <f>IF(M14="",0,IF(LEFT(M14,1)="-",ABS(M14),(IF(M14&gt;9,M14+2,11))))</f>
        <v>0</v>
      </c>
      <c r="AG14" s="296">
        <f t="shared" si="9"/>
        <v>0</v>
      </c>
      <c r="AH14" s="295">
        <f t="shared" si="10"/>
        <v>0</v>
      </c>
      <c r="AI14" s="296">
        <f t="shared" si="11"/>
        <v>0</v>
      </c>
    </row>
    <row r="15" spans="2:35" ht="16.5" thickBot="1">
      <c r="B15" s="278" t="s">
        <v>267</v>
      </c>
      <c r="C15" s="297" t="str">
        <f>IF(C7&gt;"",C7,"")</f>
        <v>Pihla Eriksson</v>
      </c>
      <c r="D15" s="298">
        <f>IF(C10&gt;"",C10,"")</f>
      </c>
      <c r="E15" s="273"/>
      <c r="F15" s="274"/>
      <c r="G15" s="334"/>
      <c r="H15" s="335"/>
      <c r="I15" s="334"/>
      <c r="J15" s="335"/>
      <c r="K15" s="334"/>
      <c r="L15" s="335"/>
      <c r="M15" s="334"/>
      <c r="N15" s="335"/>
      <c r="O15" s="334"/>
      <c r="P15" s="335"/>
      <c r="Q15" s="282">
        <f t="shared" si="0"/>
      </c>
      <c r="R15" s="283">
        <f>IF(COUNT(G15:O15)=0,"",(IF(LEFT(G15,1)="-",1,0)+IF(LEFT(I15,1)="-",1,0)+IF(LEFT(K15,1)="-",1,0)+IF(LEFT(M14,1)="-",1,0)+IF(LEFT(O15,1)="-",1,0)))</f>
      </c>
      <c r="S15" s="293"/>
      <c r="T15" s="294"/>
      <c r="U15"/>
      <c r="V15" s="286">
        <f t="shared" si="1"/>
        <v>0</v>
      </c>
      <c r="W15" s="287">
        <f t="shared" si="1"/>
        <v>0</v>
      </c>
      <c r="X15" s="288">
        <f t="shared" si="2"/>
        <v>0</v>
      </c>
      <c r="Y15"/>
      <c r="Z15" s="295">
        <f t="shared" si="3"/>
        <v>0</v>
      </c>
      <c r="AA15" s="296">
        <f t="shared" si="4"/>
        <v>0</v>
      </c>
      <c r="AB15" s="295">
        <f t="shared" si="5"/>
        <v>0</v>
      </c>
      <c r="AC15" s="296">
        <f t="shared" si="6"/>
        <v>0</v>
      </c>
      <c r="AD15" s="295">
        <f t="shared" si="7"/>
        <v>0</v>
      </c>
      <c r="AE15" s="296">
        <f t="shared" si="8"/>
        <v>0</v>
      </c>
      <c r="AF15" s="295">
        <f>IF(M14="",0,IF(LEFT(M14,1)="-",ABS(M14),(IF(M14&gt;9,M14+2,11))))</f>
        <v>0</v>
      </c>
      <c r="AG15" s="296">
        <f t="shared" si="9"/>
        <v>0</v>
      </c>
      <c r="AH15" s="295">
        <f t="shared" si="10"/>
        <v>0</v>
      </c>
      <c r="AI15" s="296">
        <f t="shared" si="11"/>
        <v>0</v>
      </c>
    </row>
    <row r="16" spans="2:35" ht="15.75">
      <c r="B16" s="278" t="s">
        <v>268</v>
      </c>
      <c r="C16" s="279" t="str">
        <f>IF(C8&gt;"",C8,"")</f>
        <v>Roland Jansons</v>
      </c>
      <c r="D16" s="291" t="str">
        <f>IF(C9&gt;"",C9,"")</f>
        <v>Vesa Pihajoki</v>
      </c>
      <c r="E16" s="265"/>
      <c r="F16" s="281"/>
      <c r="G16" s="336">
        <v>10</v>
      </c>
      <c r="H16" s="337"/>
      <c r="I16" s="336">
        <v>11</v>
      </c>
      <c r="J16" s="337"/>
      <c r="K16" s="336">
        <v>8</v>
      </c>
      <c r="L16" s="337"/>
      <c r="M16" s="336"/>
      <c r="N16" s="337"/>
      <c r="O16" s="336"/>
      <c r="P16" s="337"/>
      <c r="Q16" s="282">
        <f t="shared" si="0"/>
        <v>3</v>
      </c>
      <c r="R16" s="283">
        <f>IF(COUNT(G16:O16)=0,"",(IF(LEFT(G16,1)="-",1,0)+IF(LEFT(I16,1)="-",1,0)+IF(LEFT(K16,1)="-",1,0)+IF(LEFT(M16,1)="-",1,0)+IF(LEFT(O16,1)="-",1,0)))</f>
        <v>0</v>
      </c>
      <c r="S16" s="293"/>
      <c r="T16" s="294"/>
      <c r="U16"/>
      <c r="V16" s="286">
        <f t="shared" si="1"/>
        <v>36</v>
      </c>
      <c r="W16" s="287">
        <f t="shared" si="1"/>
        <v>29</v>
      </c>
      <c r="X16" s="288">
        <f t="shared" si="2"/>
        <v>7</v>
      </c>
      <c r="Y16"/>
      <c r="Z16" s="295">
        <f t="shared" si="3"/>
        <v>12</v>
      </c>
      <c r="AA16" s="296">
        <f t="shared" si="4"/>
        <v>10</v>
      </c>
      <c r="AB16" s="295">
        <f t="shared" si="5"/>
        <v>13</v>
      </c>
      <c r="AC16" s="296">
        <f t="shared" si="6"/>
        <v>11</v>
      </c>
      <c r="AD16" s="295">
        <f t="shared" si="7"/>
        <v>11</v>
      </c>
      <c r="AE16" s="296">
        <f t="shared" si="8"/>
        <v>8</v>
      </c>
      <c r="AF16" s="295">
        <f>IF(M16="",0,IF(LEFT(M16,1)="-",ABS(M16),(IF(M16&gt;9,M16+2,11))))</f>
        <v>0</v>
      </c>
      <c r="AG16" s="296">
        <f t="shared" si="9"/>
        <v>0</v>
      </c>
      <c r="AH16" s="295">
        <f t="shared" si="10"/>
        <v>0</v>
      </c>
      <c r="AI16" s="296">
        <f t="shared" si="11"/>
        <v>0</v>
      </c>
    </row>
    <row r="17" spans="2:35" ht="15.75">
      <c r="B17" s="278" t="s">
        <v>269</v>
      </c>
      <c r="C17" s="279" t="str">
        <f>IF(C7&gt;"",C7,"")</f>
        <v>Pihla Eriksson</v>
      </c>
      <c r="D17" s="291" t="str">
        <f>IF(C8&gt;"",C8,"")</f>
        <v>Roland Jansons</v>
      </c>
      <c r="E17" s="292"/>
      <c r="F17" s="281"/>
      <c r="G17" s="329">
        <v>-9</v>
      </c>
      <c r="H17" s="330"/>
      <c r="I17" s="329">
        <v>3</v>
      </c>
      <c r="J17" s="330"/>
      <c r="K17" s="333">
        <v>-9</v>
      </c>
      <c r="L17" s="330"/>
      <c r="M17" s="329">
        <v>15</v>
      </c>
      <c r="N17" s="330"/>
      <c r="O17" s="329">
        <v>-7</v>
      </c>
      <c r="P17" s="330"/>
      <c r="Q17" s="282">
        <f t="shared" si="0"/>
        <v>2</v>
      </c>
      <c r="R17" s="283">
        <f>IF(COUNT(G17:O17)=0,"",(IF(LEFT(G17,1)="-",1,0)+IF(LEFT(I17,1)="-",1,0)+IF(LEFT(K17,1)="-",1,0)+IF(LEFT(M17,1)="-",1,0)+IF(LEFT(O17,1)="-",1,0)))</f>
        <v>3</v>
      </c>
      <c r="S17" s="293"/>
      <c r="T17" s="294"/>
      <c r="U17"/>
      <c r="V17" s="286">
        <f t="shared" si="1"/>
        <v>53</v>
      </c>
      <c r="W17" s="287">
        <f t="shared" si="1"/>
        <v>51</v>
      </c>
      <c r="X17" s="288">
        <f t="shared" si="2"/>
        <v>2</v>
      </c>
      <c r="Y17"/>
      <c r="Z17" s="295">
        <f t="shared" si="3"/>
        <v>9</v>
      </c>
      <c r="AA17" s="296">
        <f t="shared" si="4"/>
        <v>11</v>
      </c>
      <c r="AB17" s="295">
        <f t="shared" si="5"/>
        <v>11</v>
      </c>
      <c r="AC17" s="296">
        <f t="shared" si="6"/>
        <v>3</v>
      </c>
      <c r="AD17" s="295">
        <f t="shared" si="7"/>
        <v>9</v>
      </c>
      <c r="AE17" s="296">
        <f t="shared" si="8"/>
        <v>11</v>
      </c>
      <c r="AF17" s="295">
        <f>IF(M17="",0,IF(LEFT(M17,1)="-",ABS(M17),(IF(M17&gt;9,M17+2,11))))</f>
        <v>17</v>
      </c>
      <c r="AG17" s="296">
        <f t="shared" si="9"/>
        <v>15</v>
      </c>
      <c r="AH17" s="295">
        <f t="shared" si="10"/>
        <v>7</v>
      </c>
      <c r="AI17" s="296">
        <f t="shared" si="11"/>
        <v>11</v>
      </c>
    </row>
    <row r="18" spans="2:35" ht="16.5" thickBot="1">
      <c r="B18" s="299" t="s">
        <v>270</v>
      </c>
      <c r="C18" s="300" t="str">
        <f>IF(C9&gt;"",C9,"")</f>
        <v>Vesa Pihajoki</v>
      </c>
      <c r="D18" s="301">
        <f>IF(C10&gt;"",C10,"")</f>
      </c>
      <c r="E18" s="302"/>
      <c r="F18" s="303"/>
      <c r="G18" s="331"/>
      <c r="H18" s="332"/>
      <c r="I18" s="331"/>
      <c r="J18" s="332"/>
      <c r="K18" s="331"/>
      <c r="L18" s="332"/>
      <c r="M18" s="331"/>
      <c r="N18" s="332"/>
      <c r="O18" s="331"/>
      <c r="P18" s="332"/>
      <c r="Q18" s="304">
        <f t="shared" si="0"/>
      </c>
      <c r="R18" s="305">
        <f>IF(COUNT(G18:O18)=0,"",(IF(LEFT(G18,1)="-",1,0)+IF(LEFT(I18,1)="-",1,0)+IF(LEFT(K18,1)="-",1,0)+IF(LEFT(M18,1)="-",1,0)+IF(LEFT(O18,1)="-",1,0)))</f>
      </c>
      <c r="S18" s="306"/>
      <c r="T18" s="307"/>
      <c r="U18"/>
      <c r="V18" s="286">
        <f t="shared" si="1"/>
        <v>0</v>
      </c>
      <c r="W18" s="287">
        <f t="shared" si="1"/>
        <v>0</v>
      </c>
      <c r="X18" s="288">
        <f t="shared" si="2"/>
        <v>0</v>
      </c>
      <c r="Y18"/>
      <c r="Z18" s="308">
        <f t="shared" si="3"/>
        <v>0</v>
      </c>
      <c r="AA18" s="309">
        <f t="shared" si="4"/>
        <v>0</v>
      </c>
      <c r="AB18" s="308">
        <f t="shared" si="5"/>
        <v>0</v>
      </c>
      <c r="AC18" s="309">
        <f t="shared" si="6"/>
        <v>0</v>
      </c>
      <c r="AD18" s="308">
        <f t="shared" si="7"/>
        <v>0</v>
      </c>
      <c r="AE18" s="309">
        <f t="shared" si="8"/>
        <v>0</v>
      </c>
      <c r="AF18" s="308">
        <f>IF(M18="",0,IF(LEFT(M18,1)="-",ABS(M18),(IF(M18&gt;9,M18+2,11))))</f>
        <v>0</v>
      </c>
      <c r="AG18" s="309">
        <f t="shared" si="9"/>
        <v>0</v>
      </c>
      <c r="AH18" s="308">
        <f t="shared" si="10"/>
        <v>0</v>
      </c>
      <c r="AI18" s="309">
        <f t="shared" si="11"/>
        <v>0</v>
      </c>
    </row>
    <row r="19" ht="13.5" thickTop="1"/>
    <row r="21" ht="13.5" thickBot="1"/>
    <row r="22" spans="2:35" ht="16.5" thickTop="1">
      <c r="B22" s="211"/>
      <c r="C22" s="212"/>
      <c r="D22" s="213"/>
      <c r="E22" s="213"/>
      <c r="F22" s="213"/>
      <c r="G22" s="214"/>
      <c r="H22" s="213"/>
      <c r="I22" s="215" t="s">
        <v>251</v>
      </c>
      <c r="J22" s="216"/>
      <c r="K22" s="354" t="s">
        <v>9</v>
      </c>
      <c r="L22" s="355"/>
      <c r="M22" s="355"/>
      <c r="N22" s="356"/>
      <c r="O22" s="357" t="s">
        <v>252</v>
      </c>
      <c r="P22" s="358"/>
      <c r="Q22" s="358"/>
      <c r="R22" s="359" t="s">
        <v>69</v>
      </c>
      <c r="S22" s="360"/>
      <c r="T22" s="3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7"/>
      <c r="C23" s="218"/>
      <c r="D23" s="219" t="s">
        <v>253</v>
      </c>
      <c r="E23" s="362"/>
      <c r="F23" s="363"/>
      <c r="G23" s="364"/>
      <c r="H23" s="365" t="s">
        <v>254</v>
      </c>
      <c r="I23" s="366"/>
      <c r="J23" s="366"/>
      <c r="K23" s="367"/>
      <c r="L23" s="367"/>
      <c r="M23" s="367"/>
      <c r="N23" s="368"/>
      <c r="O23" s="220" t="s">
        <v>255</v>
      </c>
      <c r="P23" s="221"/>
      <c r="Q23" s="221"/>
      <c r="R23" s="369"/>
      <c r="S23" s="369"/>
      <c r="T23" s="37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2"/>
      <c r="C24" s="223" t="s">
        <v>256</v>
      </c>
      <c r="D24" s="224" t="s">
        <v>257</v>
      </c>
      <c r="E24" s="350" t="s">
        <v>57</v>
      </c>
      <c r="F24" s="351"/>
      <c r="G24" s="350" t="s">
        <v>156</v>
      </c>
      <c r="H24" s="351"/>
      <c r="I24" s="350" t="s">
        <v>157</v>
      </c>
      <c r="J24" s="351"/>
      <c r="K24" s="350" t="s">
        <v>220</v>
      </c>
      <c r="L24" s="351"/>
      <c r="M24" s="350"/>
      <c r="N24" s="351"/>
      <c r="O24" s="225" t="s">
        <v>171</v>
      </c>
      <c r="P24" s="226" t="s">
        <v>258</v>
      </c>
      <c r="Q24" s="227" t="s">
        <v>259</v>
      </c>
      <c r="R24" s="228"/>
      <c r="S24" s="352" t="s">
        <v>1</v>
      </c>
      <c r="T24" s="353"/>
      <c r="U24"/>
      <c r="V24" s="229" t="s">
        <v>260</v>
      </c>
      <c r="W24" s="230"/>
      <c r="X24" s="231" t="s">
        <v>261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2" t="s">
        <v>57</v>
      </c>
      <c r="C25" s="233" t="s">
        <v>281</v>
      </c>
      <c r="D25" s="234" t="s">
        <v>332</v>
      </c>
      <c r="E25" s="235"/>
      <c r="F25" s="236"/>
      <c r="G25" s="237">
        <f>+Q35</f>
        <v>3</v>
      </c>
      <c r="H25" s="238">
        <f>+R35</f>
        <v>1</v>
      </c>
      <c r="I25" s="237">
        <f>Q31</f>
        <v>3</v>
      </c>
      <c r="J25" s="238">
        <f>R31</f>
        <v>0</v>
      </c>
      <c r="K25" s="237">
        <f>Q33</f>
      </c>
      <c r="L25" s="238">
        <f>R33</f>
      </c>
      <c r="M25" s="237"/>
      <c r="N25" s="238"/>
      <c r="O25" s="239">
        <f>IF(SUM(E25:N25)=0,"",COUNTIF(F25:F28,"3"))</f>
        <v>2</v>
      </c>
      <c r="P25" s="240">
        <f>IF(SUM(F25:O25)=0,"",COUNTIF(E25:E28,"3"))</f>
        <v>0</v>
      </c>
      <c r="Q25" s="241">
        <f>IF(SUM(E25:N25)=0,"",SUM(F25:F28))</f>
        <v>6</v>
      </c>
      <c r="R25" s="242">
        <f>IF(SUM(E25:N25)=0,"",SUM(E25:E28))</f>
        <v>1</v>
      </c>
      <c r="S25" s="341"/>
      <c r="T25" s="342"/>
      <c r="U25"/>
      <c r="V25" s="243">
        <f>+V31+V33+V35</f>
        <v>74</v>
      </c>
      <c r="W25" s="244">
        <f>+W31+W33+W35</f>
        <v>63</v>
      </c>
      <c r="X25" s="245">
        <f>+V25-W25</f>
        <v>11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6" t="s">
        <v>156</v>
      </c>
      <c r="C26" s="233" t="s">
        <v>247</v>
      </c>
      <c r="D26" s="247" t="s">
        <v>226</v>
      </c>
      <c r="E26" s="248">
        <f>+R35</f>
        <v>1</v>
      </c>
      <c r="F26" s="249">
        <f>+Q35</f>
        <v>3</v>
      </c>
      <c r="G26" s="250"/>
      <c r="H26" s="251"/>
      <c r="I26" s="248">
        <f>Q34</f>
        <v>3</v>
      </c>
      <c r="J26" s="249">
        <f>R34</f>
        <v>0</v>
      </c>
      <c r="K26" s="248">
        <f>Q32</f>
      </c>
      <c r="L26" s="249">
        <f>R32</f>
      </c>
      <c r="M26" s="248"/>
      <c r="N26" s="249"/>
      <c r="O26" s="239">
        <f>IF(SUM(E26:N26)=0,"",COUNTIF(H25:H28,"3"))</f>
        <v>1</v>
      </c>
      <c r="P26" s="240">
        <f>IF(SUM(F26:O26)=0,"",COUNTIF(G25:G28,"3"))</f>
        <v>1</v>
      </c>
      <c r="Q26" s="241">
        <f>IF(SUM(E26:N26)=0,"",SUM(H25:H28))</f>
        <v>4</v>
      </c>
      <c r="R26" s="242">
        <f>IF(SUM(E26:N26)=0,"",SUM(G25:G28))</f>
        <v>3</v>
      </c>
      <c r="S26" s="341"/>
      <c r="T26" s="342"/>
      <c r="U26"/>
      <c r="V26" s="243">
        <f>+V32+V34+W35</f>
        <v>70</v>
      </c>
      <c r="W26" s="244">
        <f>+W32+W34+V35</f>
        <v>66</v>
      </c>
      <c r="X26" s="245">
        <f>+V26-W26</f>
        <v>4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6" t="s">
        <v>157</v>
      </c>
      <c r="C27" s="233" t="s">
        <v>401</v>
      </c>
      <c r="D27" s="247" t="s">
        <v>337</v>
      </c>
      <c r="E27" s="248">
        <f>+R31</f>
        <v>0</v>
      </c>
      <c r="F27" s="249">
        <f>+Q31</f>
        <v>3</v>
      </c>
      <c r="G27" s="248">
        <f>R34</f>
        <v>0</v>
      </c>
      <c r="H27" s="249">
        <f>Q34</f>
        <v>3</v>
      </c>
      <c r="I27" s="250"/>
      <c r="J27" s="251"/>
      <c r="K27" s="248">
        <f>Q36</f>
      </c>
      <c r="L27" s="249">
        <f>R36</f>
      </c>
      <c r="M27" s="248"/>
      <c r="N27" s="249"/>
      <c r="O27" s="239">
        <f>IF(SUM(E27:N27)=0,"",COUNTIF(J25:J28,"3"))</f>
        <v>0</v>
      </c>
      <c r="P27" s="240">
        <f>IF(SUM(F27:O27)=0,"",COUNTIF(I25:I28,"3"))</f>
        <v>2</v>
      </c>
      <c r="Q27" s="241">
        <f>IF(SUM(E27:N27)=0,"",SUM(J25:J28))</f>
        <v>0</v>
      </c>
      <c r="R27" s="242">
        <f>IF(SUM(E27:N27)=0,"",SUM(I25:I28))</f>
        <v>6</v>
      </c>
      <c r="S27" s="341"/>
      <c r="T27" s="342"/>
      <c r="U27"/>
      <c r="V27" s="243">
        <f>+W31+W34+V36</f>
        <v>51</v>
      </c>
      <c r="W27" s="244">
        <f>+V31+V34+W36</f>
        <v>66</v>
      </c>
      <c r="X27" s="245">
        <f>+V27-W27</f>
        <v>-15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2" t="s">
        <v>220</v>
      </c>
      <c r="C28" s="253"/>
      <c r="D28" s="254"/>
      <c r="E28" s="255">
        <f>R33</f>
      </c>
      <c r="F28" s="256">
        <f>Q33</f>
      </c>
      <c r="G28" s="255">
        <f>R32</f>
      </c>
      <c r="H28" s="256">
        <f>Q32</f>
      </c>
      <c r="I28" s="255">
        <f>R36</f>
      </c>
      <c r="J28" s="256">
        <f>Q36</f>
      </c>
      <c r="K28" s="257"/>
      <c r="L28" s="258"/>
      <c r="M28" s="255"/>
      <c r="N28" s="256"/>
      <c r="O28" s="259">
        <f>IF(SUM(E28:N28)=0,"",COUNTIF(L25:L28,"3"))</f>
      </c>
      <c r="P28" s="260">
        <f>IF(SUM(F28:O28)=0,"",COUNTIF(K25:K28,"3"))</f>
      </c>
      <c r="Q28" s="261">
        <f>IF(SUM(E28:N29)=0,"",SUM(L25:L28))</f>
      </c>
      <c r="R28" s="262">
        <f>IF(SUM(E28:N28)=0,"",SUM(K25:K28))</f>
      </c>
      <c r="S28" s="343"/>
      <c r="T28" s="344"/>
      <c r="U28"/>
      <c r="V28" s="243">
        <f>+W32+W33+W36</f>
        <v>0</v>
      </c>
      <c r="W28" s="244">
        <f>+V32+V33+V36</f>
        <v>0</v>
      </c>
      <c r="X28" s="245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3"/>
      <c r="C29" s="264" t="s">
        <v>262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6"/>
      <c r="T29" s="267"/>
      <c r="U29"/>
      <c r="V29" s="268"/>
      <c r="W29" s="269" t="s">
        <v>263</v>
      </c>
      <c r="X29" s="270">
        <f>SUM(X25:X28)</f>
        <v>0</v>
      </c>
      <c r="Y29" s="269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1"/>
      <c r="C30" s="272" t="s">
        <v>264</v>
      </c>
      <c r="D30" s="273"/>
      <c r="E30" s="273"/>
      <c r="F30" s="274"/>
      <c r="G30" s="345" t="s">
        <v>2</v>
      </c>
      <c r="H30" s="346"/>
      <c r="I30" s="347" t="s">
        <v>3</v>
      </c>
      <c r="J30" s="346"/>
      <c r="K30" s="347" t="s">
        <v>4</v>
      </c>
      <c r="L30" s="346"/>
      <c r="M30" s="347" t="s">
        <v>26</v>
      </c>
      <c r="N30" s="346"/>
      <c r="O30" s="347" t="s">
        <v>27</v>
      </c>
      <c r="P30" s="346"/>
      <c r="Q30" s="348" t="s">
        <v>0</v>
      </c>
      <c r="R30" s="349"/>
      <c r="S30"/>
      <c r="T30" s="275"/>
      <c r="U30"/>
      <c r="V30" s="276" t="s">
        <v>260</v>
      </c>
      <c r="W30" s="277"/>
      <c r="X30" s="231" t="s">
        <v>261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8" t="s">
        <v>265</v>
      </c>
      <c r="C31" s="279" t="str">
        <f>IF(C25&gt;"",C25,"")</f>
        <v>Anton Nurmiaho</v>
      </c>
      <c r="D31" s="280" t="str">
        <f>IF(C27&gt;"",C27,"")</f>
        <v>Aleksandr Tselishev</v>
      </c>
      <c r="E31" s="265"/>
      <c r="F31" s="281"/>
      <c r="G31" s="339">
        <v>8</v>
      </c>
      <c r="H31" s="340"/>
      <c r="I31" s="336">
        <v>9</v>
      </c>
      <c r="J31" s="337"/>
      <c r="K31" s="336">
        <v>9</v>
      </c>
      <c r="L31" s="337"/>
      <c r="M31" s="336"/>
      <c r="N31" s="337"/>
      <c r="O31" s="338"/>
      <c r="P31" s="337"/>
      <c r="Q31" s="282">
        <f aca="true" t="shared" si="12" ref="Q31:Q36">IF(COUNT(G31:O31)=0,"",COUNTIF(G31:O31,"&gt;=0"))</f>
        <v>3</v>
      </c>
      <c r="R31" s="283">
        <f aca="true" t="shared" si="13" ref="R31:R36">IF(COUNT(G31:O31)=0,"",(IF(LEFT(G31,1)="-",1,0)+IF(LEFT(I31,1)="-",1,0)+IF(LEFT(K31,1)="-",1,0)+IF(LEFT(M31,1)="-",1,0)+IF(LEFT(O31,1)="-",1,0)))</f>
        <v>0</v>
      </c>
      <c r="S31" s="284"/>
      <c r="T31" s="285"/>
      <c r="U31"/>
      <c r="V31" s="286">
        <f aca="true" t="shared" si="14" ref="V31:W36">+Z31+AB31+AD31+AF31+AH31</f>
        <v>33</v>
      </c>
      <c r="W31" s="287">
        <f t="shared" si="14"/>
        <v>26</v>
      </c>
      <c r="X31" s="288">
        <f aca="true" t="shared" si="15" ref="X31:X36">+V31-W31</f>
        <v>7</v>
      </c>
      <c r="Y31"/>
      <c r="Z31" s="289">
        <f aca="true" t="shared" si="16" ref="Z31:Z36">IF(G31="",0,IF(LEFT(G31,1)="-",ABS(G31),(IF(G31&gt;9,G31+2,11))))</f>
        <v>11</v>
      </c>
      <c r="AA31" s="290">
        <f aca="true" t="shared" si="17" ref="AA31:AA36">IF(G31="",0,IF(LEFT(G31,1)="-",(IF(ABS(G31)&gt;9,(ABS(G31)+2),11)),G31))</f>
        <v>8</v>
      </c>
      <c r="AB31" s="289">
        <f aca="true" t="shared" si="18" ref="AB31:AB36">IF(I31="",0,IF(LEFT(I31,1)="-",ABS(I31),(IF(I31&gt;9,I31+2,11))))</f>
        <v>11</v>
      </c>
      <c r="AC31" s="290">
        <f aca="true" t="shared" si="19" ref="AC31:AC36">IF(I31="",0,IF(LEFT(I31,1)="-",(IF(ABS(I31)&gt;9,(ABS(I31)+2),11)),I31))</f>
        <v>9</v>
      </c>
      <c r="AD31" s="289">
        <f aca="true" t="shared" si="20" ref="AD31:AD36">IF(K31="",0,IF(LEFT(K31,1)="-",ABS(K31),(IF(K31&gt;9,K31+2,11))))</f>
        <v>11</v>
      </c>
      <c r="AE31" s="290">
        <f aca="true" t="shared" si="21" ref="AE31:AE36">IF(K31="",0,IF(LEFT(K31,1)="-",(IF(ABS(K31)&gt;9,(ABS(K31)+2),11)),K31))</f>
        <v>9</v>
      </c>
      <c r="AF31" s="289">
        <f aca="true" t="shared" si="22" ref="AF31:AF36">IF(M31="",0,IF(LEFT(M31,1)="-",ABS(M31),(IF(M31&gt;9,M31+2,11))))</f>
        <v>0</v>
      </c>
      <c r="AG31" s="290">
        <f aca="true" t="shared" si="23" ref="AG31:AG36">IF(M31="",0,IF(LEFT(M31,1)="-",(IF(ABS(M31)&gt;9,(ABS(M31)+2),11)),M31))</f>
        <v>0</v>
      </c>
      <c r="AH31" s="289">
        <f aca="true" t="shared" si="24" ref="AH31:AH36">IF(O31="",0,IF(LEFT(O31,1)="-",ABS(O31),(IF(O31&gt;9,O31+2,11))))</f>
        <v>0</v>
      </c>
      <c r="AI31" s="290">
        <f aca="true" t="shared" si="25" ref="AI31:AI36">IF(O31="",0,IF(LEFT(O31,1)="-",(IF(ABS(O31)&gt;9,(ABS(O31)+2),11)),O31))</f>
        <v>0</v>
      </c>
    </row>
    <row r="32" spans="2:35" ht="15.75">
      <c r="B32" s="278" t="s">
        <v>266</v>
      </c>
      <c r="C32" s="279" t="str">
        <f>IF(C26&gt;"",C26,"")</f>
        <v>Juho Seppänen</v>
      </c>
      <c r="D32" s="291">
        <f>IF(C28&gt;"",C28,"")</f>
      </c>
      <c r="E32" s="292"/>
      <c r="F32" s="281"/>
      <c r="G32" s="329"/>
      <c r="H32" s="330"/>
      <c r="I32" s="329"/>
      <c r="J32" s="330"/>
      <c r="K32" s="329"/>
      <c r="L32" s="330"/>
      <c r="M32" s="329"/>
      <c r="N32" s="330"/>
      <c r="O32" s="329"/>
      <c r="P32" s="330"/>
      <c r="Q32" s="282">
        <f t="shared" si="12"/>
      </c>
      <c r="R32" s="283">
        <f t="shared" si="13"/>
      </c>
      <c r="S32" s="293"/>
      <c r="T32" s="294"/>
      <c r="U32"/>
      <c r="V32" s="286">
        <f t="shared" si="14"/>
        <v>0</v>
      </c>
      <c r="W32" s="287">
        <f t="shared" si="14"/>
        <v>0</v>
      </c>
      <c r="X32" s="288">
        <f t="shared" si="15"/>
        <v>0</v>
      </c>
      <c r="Y32"/>
      <c r="Z32" s="295">
        <f t="shared" si="16"/>
        <v>0</v>
      </c>
      <c r="AA32" s="296">
        <f t="shared" si="17"/>
        <v>0</v>
      </c>
      <c r="AB32" s="295">
        <f t="shared" si="18"/>
        <v>0</v>
      </c>
      <c r="AC32" s="296">
        <f t="shared" si="19"/>
        <v>0</v>
      </c>
      <c r="AD32" s="295">
        <f t="shared" si="20"/>
        <v>0</v>
      </c>
      <c r="AE32" s="296">
        <f t="shared" si="21"/>
        <v>0</v>
      </c>
      <c r="AF32" s="295">
        <f t="shared" si="22"/>
        <v>0</v>
      </c>
      <c r="AG32" s="296">
        <f t="shared" si="23"/>
        <v>0</v>
      </c>
      <c r="AH32" s="295">
        <f t="shared" si="24"/>
        <v>0</v>
      </c>
      <c r="AI32" s="296">
        <f t="shared" si="25"/>
        <v>0</v>
      </c>
    </row>
    <row r="33" spans="2:35" ht="16.5" thickBot="1">
      <c r="B33" s="278" t="s">
        <v>267</v>
      </c>
      <c r="C33" s="297" t="str">
        <f>IF(C25&gt;"",C25,"")</f>
        <v>Anton Nurmiaho</v>
      </c>
      <c r="D33" s="298">
        <f>IF(C28&gt;"",C28,"")</f>
      </c>
      <c r="E33" s="273"/>
      <c r="F33" s="274"/>
      <c r="G33" s="334"/>
      <c r="H33" s="335"/>
      <c r="I33" s="334"/>
      <c r="J33" s="335"/>
      <c r="K33" s="334"/>
      <c r="L33" s="335"/>
      <c r="M33" s="334"/>
      <c r="N33" s="335"/>
      <c r="O33" s="334"/>
      <c r="P33" s="335"/>
      <c r="Q33" s="282">
        <f t="shared" si="12"/>
      </c>
      <c r="R33" s="283">
        <f t="shared" si="13"/>
      </c>
      <c r="S33" s="293"/>
      <c r="T33" s="294"/>
      <c r="U33"/>
      <c r="V33" s="286">
        <f t="shared" si="14"/>
        <v>0</v>
      </c>
      <c r="W33" s="287">
        <f t="shared" si="14"/>
        <v>0</v>
      </c>
      <c r="X33" s="288">
        <f t="shared" si="15"/>
        <v>0</v>
      </c>
      <c r="Y33"/>
      <c r="Z33" s="295">
        <f t="shared" si="16"/>
        <v>0</v>
      </c>
      <c r="AA33" s="296">
        <f t="shared" si="17"/>
        <v>0</v>
      </c>
      <c r="AB33" s="295">
        <f t="shared" si="18"/>
        <v>0</v>
      </c>
      <c r="AC33" s="296">
        <f t="shared" si="19"/>
        <v>0</v>
      </c>
      <c r="AD33" s="295">
        <f t="shared" si="20"/>
        <v>0</v>
      </c>
      <c r="AE33" s="296">
        <f t="shared" si="21"/>
        <v>0</v>
      </c>
      <c r="AF33" s="295">
        <f t="shared" si="22"/>
        <v>0</v>
      </c>
      <c r="AG33" s="296">
        <f t="shared" si="23"/>
        <v>0</v>
      </c>
      <c r="AH33" s="295">
        <f t="shared" si="24"/>
        <v>0</v>
      </c>
      <c r="AI33" s="296">
        <f t="shared" si="25"/>
        <v>0</v>
      </c>
    </row>
    <row r="34" spans="2:35" ht="15.75">
      <c r="B34" s="278" t="s">
        <v>268</v>
      </c>
      <c r="C34" s="279" t="str">
        <f>IF(C26&gt;"",C26,"")</f>
        <v>Juho Seppänen</v>
      </c>
      <c r="D34" s="291" t="str">
        <f>IF(C27&gt;"",C27,"")</f>
        <v>Aleksandr Tselishev</v>
      </c>
      <c r="E34" s="265"/>
      <c r="F34" s="281"/>
      <c r="G34" s="336">
        <v>7</v>
      </c>
      <c r="H34" s="337"/>
      <c r="I34" s="336">
        <v>9</v>
      </c>
      <c r="J34" s="337"/>
      <c r="K34" s="336">
        <v>9</v>
      </c>
      <c r="L34" s="337"/>
      <c r="M34" s="336"/>
      <c r="N34" s="337"/>
      <c r="O34" s="336"/>
      <c r="P34" s="337"/>
      <c r="Q34" s="282">
        <f t="shared" si="12"/>
        <v>3</v>
      </c>
      <c r="R34" s="283">
        <f t="shared" si="13"/>
        <v>0</v>
      </c>
      <c r="S34" s="293"/>
      <c r="T34" s="294"/>
      <c r="U34"/>
      <c r="V34" s="286">
        <f t="shared" si="14"/>
        <v>33</v>
      </c>
      <c r="W34" s="287">
        <f t="shared" si="14"/>
        <v>25</v>
      </c>
      <c r="X34" s="288">
        <f t="shared" si="15"/>
        <v>8</v>
      </c>
      <c r="Y34"/>
      <c r="Z34" s="295">
        <f t="shared" si="16"/>
        <v>11</v>
      </c>
      <c r="AA34" s="296">
        <f t="shared" si="17"/>
        <v>7</v>
      </c>
      <c r="AB34" s="295">
        <f t="shared" si="18"/>
        <v>11</v>
      </c>
      <c r="AC34" s="296">
        <f t="shared" si="19"/>
        <v>9</v>
      </c>
      <c r="AD34" s="295">
        <f t="shared" si="20"/>
        <v>11</v>
      </c>
      <c r="AE34" s="296">
        <f t="shared" si="21"/>
        <v>9</v>
      </c>
      <c r="AF34" s="295">
        <f t="shared" si="22"/>
        <v>0</v>
      </c>
      <c r="AG34" s="296">
        <f t="shared" si="23"/>
        <v>0</v>
      </c>
      <c r="AH34" s="295">
        <f t="shared" si="24"/>
        <v>0</v>
      </c>
      <c r="AI34" s="296">
        <f t="shared" si="25"/>
        <v>0</v>
      </c>
    </row>
    <row r="35" spans="2:35" ht="15.75">
      <c r="B35" s="278" t="s">
        <v>269</v>
      </c>
      <c r="C35" s="279" t="str">
        <f>IF(C25&gt;"",C25,"")</f>
        <v>Anton Nurmiaho</v>
      </c>
      <c r="D35" s="291" t="str">
        <f>IF(C26&gt;"",C26,"")</f>
        <v>Juho Seppänen</v>
      </c>
      <c r="E35" s="292"/>
      <c r="F35" s="281"/>
      <c r="G35" s="329">
        <v>13</v>
      </c>
      <c r="H35" s="330"/>
      <c r="I35" s="329">
        <v>-4</v>
      </c>
      <c r="J35" s="330"/>
      <c r="K35" s="333">
        <v>7</v>
      </c>
      <c r="L35" s="330"/>
      <c r="M35" s="329">
        <v>6</v>
      </c>
      <c r="N35" s="330"/>
      <c r="O35" s="329"/>
      <c r="P35" s="330"/>
      <c r="Q35" s="282">
        <f t="shared" si="12"/>
        <v>3</v>
      </c>
      <c r="R35" s="283">
        <f t="shared" si="13"/>
        <v>1</v>
      </c>
      <c r="S35" s="293"/>
      <c r="T35" s="294"/>
      <c r="U35"/>
      <c r="V35" s="286">
        <f t="shared" si="14"/>
        <v>41</v>
      </c>
      <c r="W35" s="287">
        <f t="shared" si="14"/>
        <v>37</v>
      </c>
      <c r="X35" s="288">
        <f t="shared" si="15"/>
        <v>4</v>
      </c>
      <c r="Y35"/>
      <c r="Z35" s="295">
        <f t="shared" si="16"/>
        <v>15</v>
      </c>
      <c r="AA35" s="296">
        <f t="shared" si="17"/>
        <v>13</v>
      </c>
      <c r="AB35" s="295">
        <f t="shared" si="18"/>
        <v>4</v>
      </c>
      <c r="AC35" s="296">
        <f t="shared" si="19"/>
        <v>11</v>
      </c>
      <c r="AD35" s="295">
        <f t="shared" si="20"/>
        <v>11</v>
      </c>
      <c r="AE35" s="296">
        <f t="shared" si="21"/>
        <v>7</v>
      </c>
      <c r="AF35" s="295">
        <f t="shared" si="22"/>
        <v>11</v>
      </c>
      <c r="AG35" s="296">
        <f t="shared" si="23"/>
        <v>6</v>
      </c>
      <c r="AH35" s="295">
        <f t="shared" si="24"/>
        <v>0</v>
      </c>
      <c r="AI35" s="296">
        <f t="shared" si="25"/>
        <v>0</v>
      </c>
    </row>
    <row r="36" spans="2:35" ht="16.5" thickBot="1">
      <c r="B36" s="299" t="s">
        <v>270</v>
      </c>
      <c r="C36" s="300" t="str">
        <f>IF(C27&gt;"",C27,"")</f>
        <v>Aleksandr Tselishev</v>
      </c>
      <c r="D36" s="301">
        <f>IF(C28&gt;"",C28,"")</f>
      </c>
      <c r="E36" s="302"/>
      <c r="F36" s="303"/>
      <c r="G36" s="331"/>
      <c r="H36" s="332"/>
      <c r="I36" s="331"/>
      <c r="J36" s="332"/>
      <c r="K36" s="331"/>
      <c r="L36" s="332"/>
      <c r="M36" s="331"/>
      <c r="N36" s="332"/>
      <c r="O36" s="331"/>
      <c r="P36" s="332"/>
      <c r="Q36" s="304">
        <f t="shared" si="12"/>
      </c>
      <c r="R36" s="305">
        <f t="shared" si="13"/>
      </c>
      <c r="S36" s="306"/>
      <c r="T36" s="307"/>
      <c r="U36"/>
      <c r="V36" s="286">
        <f t="shared" si="14"/>
        <v>0</v>
      </c>
      <c r="W36" s="287">
        <f t="shared" si="14"/>
        <v>0</v>
      </c>
      <c r="X36" s="288">
        <f t="shared" si="15"/>
        <v>0</v>
      </c>
      <c r="Y36"/>
      <c r="Z36" s="308">
        <f t="shared" si="16"/>
        <v>0</v>
      </c>
      <c r="AA36" s="309">
        <f t="shared" si="17"/>
        <v>0</v>
      </c>
      <c r="AB36" s="308">
        <f t="shared" si="18"/>
        <v>0</v>
      </c>
      <c r="AC36" s="309">
        <f t="shared" si="19"/>
        <v>0</v>
      </c>
      <c r="AD36" s="308">
        <f t="shared" si="20"/>
        <v>0</v>
      </c>
      <c r="AE36" s="309">
        <f t="shared" si="21"/>
        <v>0</v>
      </c>
      <c r="AF36" s="308">
        <f t="shared" si="22"/>
        <v>0</v>
      </c>
      <c r="AG36" s="309">
        <f t="shared" si="23"/>
        <v>0</v>
      </c>
      <c r="AH36" s="308">
        <f t="shared" si="24"/>
        <v>0</v>
      </c>
      <c r="AI36" s="309">
        <f t="shared" si="25"/>
        <v>0</v>
      </c>
    </row>
    <row r="37" ht="13.5" thickTop="1"/>
    <row r="39" ht="13.5" thickBot="1"/>
    <row r="40" spans="2:35" ht="16.5" thickTop="1">
      <c r="B40" s="211"/>
      <c r="C40" s="212"/>
      <c r="D40" s="213"/>
      <c r="E40" s="213"/>
      <c r="F40" s="213"/>
      <c r="G40" s="214"/>
      <c r="H40" s="213"/>
      <c r="I40" s="215" t="s">
        <v>251</v>
      </c>
      <c r="J40" s="216"/>
      <c r="K40" s="354" t="s">
        <v>9</v>
      </c>
      <c r="L40" s="355"/>
      <c r="M40" s="355"/>
      <c r="N40" s="356"/>
      <c r="O40" s="357" t="s">
        <v>252</v>
      </c>
      <c r="P40" s="358"/>
      <c r="Q40" s="358"/>
      <c r="R40" s="359" t="s">
        <v>65</v>
      </c>
      <c r="S40" s="360"/>
      <c r="T40" s="36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7"/>
      <c r="C41" s="218"/>
      <c r="D41" s="219" t="s">
        <v>253</v>
      </c>
      <c r="E41" s="362"/>
      <c r="F41" s="363"/>
      <c r="G41" s="364"/>
      <c r="H41" s="365" t="s">
        <v>254</v>
      </c>
      <c r="I41" s="366"/>
      <c r="J41" s="366"/>
      <c r="K41" s="367"/>
      <c r="L41" s="367"/>
      <c r="M41" s="367"/>
      <c r="N41" s="368"/>
      <c r="O41" s="220" t="s">
        <v>255</v>
      </c>
      <c r="P41" s="221"/>
      <c r="Q41" s="221"/>
      <c r="R41" s="369"/>
      <c r="S41" s="369"/>
      <c r="T41" s="370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2"/>
      <c r="C42" s="223" t="s">
        <v>256</v>
      </c>
      <c r="D42" s="224" t="s">
        <v>257</v>
      </c>
      <c r="E42" s="350" t="s">
        <v>57</v>
      </c>
      <c r="F42" s="351"/>
      <c r="G42" s="350" t="s">
        <v>156</v>
      </c>
      <c r="H42" s="351"/>
      <c r="I42" s="350" t="s">
        <v>157</v>
      </c>
      <c r="J42" s="351"/>
      <c r="K42" s="350" t="s">
        <v>220</v>
      </c>
      <c r="L42" s="351"/>
      <c r="M42" s="350"/>
      <c r="N42" s="351"/>
      <c r="O42" s="225" t="s">
        <v>171</v>
      </c>
      <c r="P42" s="226" t="s">
        <v>258</v>
      </c>
      <c r="Q42" s="227" t="s">
        <v>259</v>
      </c>
      <c r="R42" s="228"/>
      <c r="S42" s="352" t="s">
        <v>1</v>
      </c>
      <c r="T42" s="353"/>
      <c r="U42"/>
      <c r="V42" s="229" t="s">
        <v>260</v>
      </c>
      <c r="W42" s="230"/>
      <c r="X42" s="231" t="s">
        <v>261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2" t="s">
        <v>57</v>
      </c>
      <c r="C43" s="233" t="s">
        <v>309</v>
      </c>
      <c r="D43" s="247" t="s">
        <v>240</v>
      </c>
      <c r="E43" s="235"/>
      <c r="F43" s="236"/>
      <c r="G43" s="237">
        <f>+Q53</f>
        <v>3</v>
      </c>
      <c r="H43" s="238">
        <f>+R53</f>
        <v>1</v>
      </c>
      <c r="I43" s="237">
        <f>Q49</f>
        <v>3</v>
      </c>
      <c r="J43" s="238">
        <f>R49</f>
        <v>0</v>
      </c>
      <c r="K43" s="237">
        <f>Q51</f>
      </c>
      <c r="L43" s="238">
        <f>R51</f>
      </c>
      <c r="M43" s="237"/>
      <c r="N43" s="238"/>
      <c r="O43" s="239">
        <f>IF(SUM(E43:N43)=0,"",COUNTIF(F43:F46,"3"))</f>
        <v>2</v>
      </c>
      <c r="P43" s="240">
        <f>IF(SUM(F43:O43)=0,"",COUNTIF(E43:E46,"3"))</f>
        <v>0</v>
      </c>
      <c r="Q43" s="241">
        <f>IF(SUM(E43:N43)=0,"",SUM(F43:F46))</f>
        <v>6</v>
      </c>
      <c r="R43" s="242">
        <f>IF(SUM(E43:N43)=0,"",SUM(E43:E46))</f>
        <v>1</v>
      </c>
      <c r="S43" s="341"/>
      <c r="T43" s="342"/>
      <c r="U43"/>
      <c r="V43" s="243">
        <f>+V49+V51+V53</f>
        <v>79</v>
      </c>
      <c r="W43" s="244">
        <f>+W49+W51+W53</f>
        <v>62</v>
      </c>
      <c r="X43" s="245">
        <f>+V43-W43</f>
        <v>17</v>
      </c>
      <c r="Y43"/>
      <c r="Z43"/>
      <c r="AA43"/>
      <c r="AB43"/>
      <c r="AC43"/>
      <c r="AD43"/>
      <c r="AE43"/>
      <c r="AF43"/>
      <c r="AG43"/>
      <c r="AH43"/>
      <c r="AI43"/>
    </row>
    <row r="44" spans="2:35" ht="13.5" thickBot="1">
      <c r="B44" s="246" t="s">
        <v>156</v>
      </c>
      <c r="C44" s="253" t="s">
        <v>460</v>
      </c>
      <c r="D44" s="254" t="s">
        <v>15</v>
      </c>
      <c r="E44" s="248">
        <f>+R53</f>
        <v>1</v>
      </c>
      <c r="F44" s="249">
        <f>+Q53</f>
        <v>3</v>
      </c>
      <c r="G44" s="250"/>
      <c r="H44" s="251"/>
      <c r="I44" s="248">
        <f>Q52</f>
        <v>1</v>
      </c>
      <c r="J44" s="249">
        <f>R52</f>
        <v>3</v>
      </c>
      <c r="K44" s="248">
        <f>Q50</f>
      </c>
      <c r="L44" s="249">
        <f>R50</f>
      </c>
      <c r="M44" s="248"/>
      <c r="N44" s="249"/>
      <c r="O44" s="239">
        <f>IF(SUM(E44:N44)=0,"",COUNTIF(H43:H46,"3"))</f>
        <v>0</v>
      </c>
      <c r="P44" s="240">
        <f>IF(SUM(F44:O44)=0,"",COUNTIF(G43:G46,"3"))</f>
        <v>2</v>
      </c>
      <c r="Q44" s="241">
        <f>IF(SUM(E44:N44)=0,"",SUM(H43:H46))</f>
        <v>2</v>
      </c>
      <c r="R44" s="242">
        <f>IF(SUM(E44:N44)=0,"",SUM(G43:G46))</f>
        <v>6</v>
      </c>
      <c r="S44" s="341"/>
      <c r="T44" s="342"/>
      <c r="U44"/>
      <c r="V44" s="243">
        <f>+V50+V52+W53</f>
        <v>69</v>
      </c>
      <c r="W44" s="244">
        <f>+W50+W52+V53</f>
        <v>88</v>
      </c>
      <c r="X44" s="245">
        <f>+V44-W44</f>
        <v>-19</v>
      </c>
      <c r="Y44"/>
      <c r="Z44"/>
      <c r="AA44"/>
      <c r="AB44"/>
      <c r="AC44"/>
      <c r="AD44"/>
      <c r="AE44"/>
      <c r="AF44"/>
      <c r="AG44"/>
      <c r="AH44"/>
      <c r="AI44"/>
    </row>
    <row r="45" spans="2:35" ht="14.25" thickBot="1" thickTop="1">
      <c r="B45" s="246" t="s">
        <v>157</v>
      </c>
      <c r="C45" s="253" t="s">
        <v>282</v>
      </c>
      <c r="D45" s="254" t="s">
        <v>15</v>
      </c>
      <c r="E45" s="248">
        <f>+R49</f>
        <v>0</v>
      </c>
      <c r="F45" s="249">
        <f>+Q49</f>
        <v>3</v>
      </c>
      <c r="G45" s="248">
        <f>R52</f>
        <v>3</v>
      </c>
      <c r="H45" s="249">
        <f>Q52</f>
        <v>1</v>
      </c>
      <c r="I45" s="250"/>
      <c r="J45" s="251"/>
      <c r="K45" s="248">
        <f>Q54</f>
      </c>
      <c r="L45" s="249">
        <f>R54</f>
      </c>
      <c r="M45" s="248"/>
      <c r="N45" s="249"/>
      <c r="O45" s="239">
        <f>IF(SUM(E45:N45)=0,"",COUNTIF(J43:J46,"3"))</f>
        <v>1</v>
      </c>
      <c r="P45" s="240">
        <f>IF(SUM(F45:O45)=0,"",COUNTIF(I43:I46,"3"))</f>
        <v>1</v>
      </c>
      <c r="Q45" s="241">
        <f>IF(SUM(E45:N45)=0,"",SUM(J43:J46))</f>
        <v>3</v>
      </c>
      <c r="R45" s="242">
        <f>IF(SUM(E45:N45)=0,"",SUM(I43:I46))</f>
        <v>4</v>
      </c>
      <c r="S45" s="341"/>
      <c r="T45" s="342"/>
      <c r="U45"/>
      <c r="V45" s="243">
        <f>+W49+W52+V54</f>
        <v>66</v>
      </c>
      <c r="W45" s="244">
        <f>+V49+V52+W54</f>
        <v>64</v>
      </c>
      <c r="X45" s="245">
        <f>+V45-W45</f>
        <v>2</v>
      </c>
      <c r="Y45"/>
      <c r="Z45"/>
      <c r="AA45"/>
      <c r="AB45"/>
      <c r="AC45"/>
      <c r="AD45"/>
      <c r="AE45"/>
      <c r="AF45"/>
      <c r="AG45"/>
      <c r="AH45"/>
      <c r="AI45"/>
    </row>
    <row r="46" spans="2:35" ht="14.25" thickBot="1" thickTop="1">
      <c r="B46" s="252" t="s">
        <v>220</v>
      </c>
      <c r="C46" s="253"/>
      <c r="D46" s="254"/>
      <c r="E46" s="255">
        <f>R51</f>
      </c>
      <c r="F46" s="256">
        <f>Q51</f>
      </c>
      <c r="G46" s="255">
        <f>R50</f>
      </c>
      <c r="H46" s="256">
        <f>Q50</f>
      </c>
      <c r="I46" s="255">
        <f>R54</f>
      </c>
      <c r="J46" s="256">
        <f>Q54</f>
      </c>
      <c r="K46" s="257"/>
      <c r="L46" s="258"/>
      <c r="M46" s="255"/>
      <c r="N46" s="256"/>
      <c r="O46" s="259">
        <f>IF(SUM(E46:N46)=0,"",COUNTIF(L43:L46,"3"))</f>
      </c>
      <c r="P46" s="260">
        <f>IF(SUM(F46:O46)=0,"",COUNTIF(K43:K46,"3"))</f>
      </c>
      <c r="Q46" s="261">
        <f>IF(SUM(E46:N47)=0,"",SUM(L43:L46))</f>
      </c>
      <c r="R46" s="262">
        <f>IF(SUM(E46:N46)=0,"",SUM(K43:K46))</f>
      </c>
      <c r="S46" s="343"/>
      <c r="T46" s="344"/>
      <c r="U46"/>
      <c r="V46" s="243">
        <f>+W50+W51+W54</f>
        <v>0</v>
      </c>
      <c r="W46" s="244">
        <f>+V50+V51+V54</f>
        <v>0</v>
      </c>
      <c r="X46" s="245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3"/>
      <c r="C47" s="264" t="s">
        <v>262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6"/>
      <c r="T47" s="267"/>
      <c r="U47"/>
      <c r="V47" s="268"/>
      <c r="W47" s="269" t="s">
        <v>263</v>
      </c>
      <c r="X47" s="270">
        <f>SUM(X43:X46)</f>
        <v>0</v>
      </c>
      <c r="Y47" s="269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1"/>
      <c r="C48" s="272" t="s">
        <v>264</v>
      </c>
      <c r="D48" s="273"/>
      <c r="E48" s="273"/>
      <c r="F48" s="274"/>
      <c r="G48" s="345" t="s">
        <v>2</v>
      </c>
      <c r="H48" s="346"/>
      <c r="I48" s="347" t="s">
        <v>3</v>
      </c>
      <c r="J48" s="346"/>
      <c r="K48" s="347" t="s">
        <v>4</v>
      </c>
      <c r="L48" s="346"/>
      <c r="M48" s="347" t="s">
        <v>26</v>
      </c>
      <c r="N48" s="346"/>
      <c r="O48" s="347" t="s">
        <v>27</v>
      </c>
      <c r="P48" s="346"/>
      <c r="Q48" s="348" t="s">
        <v>0</v>
      </c>
      <c r="R48" s="349"/>
      <c r="S48"/>
      <c r="T48" s="275"/>
      <c r="U48"/>
      <c r="V48" s="276" t="s">
        <v>260</v>
      </c>
      <c r="W48" s="277"/>
      <c r="X48" s="231" t="s">
        <v>261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8" t="s">
        <v>265</v>
      </c>
      <c r="C49" s="279" t="str">
        <f>IF(C43&gt;"",C43,"")</f>
        <v>Johanna Christiansson</v>
      </c>
      <c r="D49" s="280" t="str">
        <f>IF(C45&gt;"",C45,"")</f>
        <v>Annika Lundström</v>
      </c>
      <c r="E49" s="265"/>
      <c r="F49" s="281"/>
      <c r="G49" s="339">
        <v>4</v>
      </c>
      <c r="H49" s="340"/>
      <c r="I49" s="336">
        <v>10</v>
      </c>
      <c r="J49" s="337"/>
      <c r="K49" s="336">
        <v>9</v>
      </c>
      <c r="L49" s="337"/>
      <c r="M49" s="336"/>
      <c r="N49" s="337"/>
      <c r="O49" s="338"/>
      <c r="P49" s="337"/>
      <c r="Q49" s="282">
        <f aca="true" t="shared" si="26" ref="Q49:Q54">IF(COUNT(G49:O49)=0,"",COUNTIF(G49:O49,"&gt;=0"))</f>
        <v>3</v>
      </c>
      <c r="R49" s="283">
        <f aca="true" t="shared" si="27" ref="R49:R54">IF(COUNT(G49:O49)=0,"",(IF(LEFT(G49,1)="-",1,0)+IF(LEFT(I49,1)="-",1,0)+IF(LEFT(K49,1)="-",1,0)+IF(LEFT(M49,1)="-",1,0)+IF(LEFT(O49,1)="-",1,0)))</f>
        <v>0</v>
      </c>
      <c r="S49" s="284"/>
      <c r="T49" s="285"/>
      <c r="U49"/>
      <c r="V49" s="286">
        <f aca="true" t="shared" si="28" ref="V49:W54">+Z49+AB49+AD49+AF49+AH49</f>
        <v>34</v>
      </c>
      <c r="W49" s="287">
        <f t="shared" si="28"/>
        <v>23</v>
      </c>
      <c r="X49" s="288">
        <f aca="true" t="shared" si="29" ref="X49:X54">+V49-W49</f>
        <v>11</v>
      </c>
      <c r="Y49"/>
      <c r="Z49" s="289">
        <f aca="true" t="shared" si="30" ref="Z49:Z54">IF(G49="",0,IF(LEFT(G49,1)="-",ABS(G49),(IF(G49&gt;9,G49+2,11))))</f>
        <v>11</v>
      </c>
      <c r="AA49" s="290">
        <f aca="true" t="shared" si="31" ref="AA49:AA54">IF(G49="",0,IF(LEFT(G49,1)="-",(IF(ABS(G49)&gt;9,(ABS(G49)+2),11)),G49))</f>
        <v>4</v>
      </c>
      <c r="AB49" s="289">
        <f aca="true" t="shared" si="32" ref="AB49:AB54">IF(I49="",0,IF(LEFT(I49,1)="-",ABS(I49),(IF(I49&gt;9,I49+2,11))))</f>
        <v>12</v>
      </c>
      <c r="AC49" s="290">
        <f aca="true" t="shared" si="33" ref="AC49:AC54">IF(I49="",0,IF(LEFT(I49,1)="-",(IF(ABS(I49)&gt;9,(ABS(I49)+2),11)),I49))</f>
        <v>10</v>
      </c>
      <c r="AD49" s="289">
        <f aca="true" t="shared" si="34" ref="AD49:AD54">IF(K49="",0,IF(LEFT(K49,1)="-",ABS(K49),(IF(K49&gt;9,K49+2,11))))</f>
        <v>11</v>
      </c>
      <c r="AE49" s="290">
        <f aca="true" t="shared" si="35" ref="AE49:AE54">IF(K49="",0,IF(LEFT(K49,1)="-",(IF(ABS(K49)&gt;9,(ABS(K49)+2),11)),K49))</f>
        <v>9</v>
      </c>
      <c r="AF49" s="289">
        <f aca="true" t="shared" si="36" ref="AF49:AF54">IF(M49="",0,IF(LEFT(M49,1)="-",ABS(M49),(IF(M49&gt;9,M49+2,11))))</f>
        <v>0</v>
      </c>
      <c r="AG49" s="290">
        <f aca="true" t="shared" si="37" ref="AG49:AG54">IF(M49="",0,IF(LEFT(M49,1)="-",(IF(ABS(M49)&gt;9,(ABS(M49)+2),11)),M49))</f>
        <v>0</v>
      </c>
      <c r="AH49" s="289">
        <f aca="true" t="shared" si="38" ref="AH49:AH54">IF(O49="",0,IF(LEFT(O49,1)="-",ABS(O49),(IF(O49&gt;9,O49+2,11))))</f>
        <v>0</v>
      </c>
      <c r="AI49" s="290">
        <f aca="true" t="shared" si="39" ref="AI49:AI54">IF(O49="",0,IF(LEFT(O49,1)="-",(IF(ABS(O49)&gt;9,(ABS(O49)+2),11)),O49))</f>
        <v>0</v>
      </c>
    </row>
    <row r="50" spans="2:35" ht="15.75">
      <c r="B50" s="278" t="s">
        <v>266</v>
      </c>
      <c r="C50" s="279" t="str">
        <f>IF(C44&gt;"",C44,"")</f>
        <v>Frey Hewitt</v>
      </c>
      <c r="D50" s="291">
        <f>IF(C46&gt;"",C46,"")</f>
      </c>
      <c r="E50" s="292"/>
      <c r="F50" s="281"/>
      <c r="G50" s="329"/>
      <c r="H50" s="330"/>
      <c r="I50" s="329"/>
      <c r="J50" s="330"/>
      <c r="K50" s="329"/>
      <c r="L50" s="330"/>
      <c r="M50" s="329"/>
      <c r="N50" s="330"/>
      <c r="O50" s="329"/>
      <c r="P50" s="330"/>
      <c r="Q50" s="282">
        <f t="shared" si="26"/>
      </c>
      <c r="R50" s="283">
        <f t="shared" si="27"/>
      </c>
      <c r="S50" s="293"/>
      <c r="T50" s="294"/>
      <c r="U50"/>
      <c r="V50" s="286">
        <f t="shared" si="28"/>
        <v>0</v>
      </c>
      <c r="W50" s="287">
        <f t="shared" si="28"/>
        <v>0</v>
      </c>
      <c r="X50" s="288">
        <f t="shared" si="29"/>
        <v>0</v>
      </c>
      <c r="Y50"/>
      <c r="Z50" s="295">
        <f t="shared" si="30"/>
        <v>0</v>
      </c>
      <c r="AA50" s="296">
        <f t="shared" si="31"/>
        <v>0</v>
      </c>
      <c r="AB50" s="295">
        <f t="shared" si="32"/>
        <v>0</v>
      </c>
      <c r="AC50" s="296">
        <f t="shared" si="33"/>
        <v>0</v>
      </c>
      <c r="AD50" s="295">
        <f t="shared" si="34"/>
        <v>0</v>
      </c>
      <c r="AE50" s="296">
        <f t="shared" si="35"/>
        <v>0</v>
      </c>
      <c r="AF50" s="295">
        <f t="shared" si="36"/>
        <v>0</v>
      </c>
      <c r="AG50" s="296">
        <f t="shared" si="37"/>
        <v>0</v>
      </c>
      <c r="AH50" s="295">
        <f t="shared" si="38"/>
        <v>0</v>
      </c>
      <c r="AI50" s="296">
        <f t="shared" si="39"/>
        <v>0</v>
      </c>
    </row>
    <row r="51" spans="2:35" ht="16.5" thickBot="1">
      <c r="B51" s="278" t="s">
        <v>267</v>
      </c>
      <c r="C51" s="297" t="str">
        <f>IF(C43&gt;"",C43,"")</f>
        <v>Johanna Christiansson</v>
      </c>
      <c r="D51" s="298">
        <f>IF(C46&gt;"",C46,"")</f>
      </c>
      <c r="E51" s="273"/>
      <c r="F51" s="274"/>
      <c r="G51" s="334"/>
      <c r="H51" s="335"/>
      <c r="I51" s="334"/>
      <c r="J51" s="335"/>
      <c r="K51" s="334"/>
      <c r="L51" s="335"/>
      <c r="M51" s="334"/>
      <c r="N51" s="335"/>
      <c r="O51" s="334"/>
      <c r="P51" s="335"/>
      <c r="Q51" s="282">
        <f t="shared" si="26"/>
      </c>
      <c r="R51" s="283">
        <f t="shared" si="27"/>
      </c>
      <c r="S51" s="293"/>
      <c r="T51" s="294"/>
      <c r="U51"/>
      <c r="V51" s="286">
        <f t="shared" si="28"/>
        <v>0</v>
      </c>
      <c r="W51" s="287">
        <f t="shared" si="28"/>
        <v>0</v>
      </c>
      <c r="X51" s="288">
        <f t="shared" si="29"/>
        <v>0</v>
      </c>
      <c r="Y51"/>
      <c r="Z51" s="295">
        <f t="shared" si="30"/>
        <v>0</v>
      </c>
      <c r="AA51" s="296">
        <f t="shared" si="31"/>
        <v>0</v>
      </c>
      <c r="AB51" s="295">
        <f t="shared" si="32"/>
        <v>0</v>
      </c>
      <c r="AC51" s="296">
        <f t="shared" si="33"/>
        <v>0</v>
      </c>
      <c r="AD51" s="295">
        <f t="shared" si="34"/>
        <v>0</v>
      </c>
      <c r="AE51" s="296">
        <f t="shared" si="35"/>
        <v>0</v>
      </c>
      <c r="AF51" s="295">
        <f t="shared" si="36"/>
        <v>0</v>
      </c>
      <c r="AG51" s="296">
        <f t="shared" si="37"/>
        <v>0</v>
      </c>
      <c r="AH51" s="295">
        <f t="shared" si="38"/>
        <v>0</v>
      </c>
      <c r="AI51" s="296">
        <f t="shared" si="39"/>
        <v>0</v>
      </c>
    </row>
    <row r="52" spans="2:35" ht="15.75">
      <c r="B52" s="278" t="s">
        <v>268</v>
      </c>
      <c r="C52" s="279" t="str">
        <f>IF(C44&gt;"",C44,"")</f>
        <v>Frey Hewitt</v>
      </c>
      <c r="D52" s="291" t="str">
        <f>IF(C45&gt;"",C45,"")</f>
        <v>Annika Lundström</v>
      </c>
      <c r="E52" s="265"/>
      <c r="F52" s="281"/>
      <c r="G52" s="336">
        <v>10</v>
      </c>
      <c r="H52" s="337"/>
      <c r="I52" s="336">
        <v>-8</v>
      </c>
      <c r="J52" s="337"/>
      <c r="K52" s="336">
        <v>-6</v>
      </c>
      <c r="L52" s="337"/>
      <c r="M52" s="336">
        <v>-4</v>
      </c>
      <c r="N52" s="337"/>
      <c r="O52" s="336"/>
      <c r="P52" s="337"/>
      <c r="Q52" s="282">
        <f t="shared" si="26"/>
        <v>1</v>
      </c>
      <c r="R52" s="283">
        <f t="shared" si="27"/>
        <v>3</v>
      </c>
      <c r="S52" s="293"/>
      <c r="T52" s="294"/>
      <c r="U52"/>
      <c r="V52" s="286">
        <f t="shared" si="28"/>
        <v>30</v>
      </c>
      <c r="W52" s="287">
        <f t="shared" si="28"/>
        <v>43</v>
      </c>
      <c r="X52" s="288">
        <f t="shared" si="29"/>
        <v>-13</v>
      </c>
      <c r="Y52"/>
      <c r="Z52" s="295">
        <f t="shared" si="30"/>
        <v>12</v>
      </c>
      <c r="AA52" s="296">
        <f t="shared" si="31"/>
        <v>10</v>
      </c>
      <c r="AB52" s="295">
        <f t="shared" si="32"/>
        <v>8</v>
      </c>
      <c r="AC52" s="296">
        <f t="shared" si="33"/>
        <v>11</v>
      </c>
      <c r="AD52" s="295">
        <f t="shared" si="34"/>
        <v>6</v>
      </c>
      <c r="AE52" s="296">
        <f t="shared" si="35"/>
        <v>11</v>
      </c>
      <c r="AF52" s="295">
        <f t="shared" si="36"/>
        <v>4</v>
      </c>
      <c r="AG52" s="296">
        <f t="shared" si="37"/>
        <v>11</v>
      </c>
      <c r="AH52" s="295">
        <f t="shared" si="38"/>
        <v>0</v>
      </c>
      <c r="AI52" s="296">
        <f t="shared" si="39"/>
        <v>0</v>
      </c>
    </row>
    <row r="53" spans="2:35" ht="15.75">
      <c r="B53" s="278" t="s">
        <v>269</v>
      </c>
      <c r="C53" s="279" t="str">
        <f>IF(C43&gt;"",C43,"")</f>
        <v>Johanna Christiansson</v>
      </c>
      <c r="D53" s="291" t="str">
        <f>IF(C44&gt;"",C44,"")</f>
        <v>Frey Hewitt</v>
      </c>
      <c r="E53" s="292"/>
      <c r="F53" s="281"/>
      <c r="G53" s="329">
        <v>-8</v>
      </c>
      <c r="H53" s="330"/>
      <c r="I53" s="329">
        <v>12</v>
      </c>
      <c r="J53" s="330"/>
      <c r="K53" s="333">
        <v>6</v>
      </c>
      <c r="L53" s="330"/>
      <c r="M53" s="329">
        <v>10</v>
      </c>
      <c r="N53" s="330"/>
      <c r="O53" s="329"/>
      <c r="P53" s="330"/>
      <c r="Q53" s="282">
        <f t="shared" si="26"/>
        <v>3</v>
      </c>
      <c r="R53" s="283">
        <f t="shared" si="27"/>
        <v>1</v>
      </c>
      <c r="S53" s="293"/>
      <c r="T53" s="294"/>
      <c r="U53"/>
      <c r="V53" s="286">
        <f t="shared" si="28"/>
        <v>45</v>
      </c>
      <c r="W53" s="287">
        <f t="shared" si="28"/>
        <v>39</v>
      </c>
      <c r="X53" s="288">
        <f t="shared" si="29"/>
        <v>6</v>
      </c>
      <c r="Y53"/>
      <c r="Z53" s="295">
        <f t="shared" si="30"/>
        <v>8</v>
      </c>
      <c r="AA53" s="296">
        <f t="shared" si="31"/>
        <v>11</v>
      </c>
      <c r="AB53" s="295">
        <f t="shared" si="32"/>
        <v>14</v>
      </c>
      <c r="AC53" s="296">
        <f t="shared" si="33"/>
        <v>12</v>
      </c>
      <c r="AD53" s="295">
        <f t="shared" si="34"/>
        <v>11</v>
      </c>
      <c r="AE53" s="296">
        <f t="shared" si="35"/>
        <v>6</v>
      </c>
      <c r="AF53" s="295">
        <f t="shared" si="36"/>
        <v>12</v>
      </c>
      <c r="AG53" s="296">
        <f t="shared" si="37"/>
        <v>10</v>
      </c>
      <c r="AH53" s="295">
        <f t="shared" si="38"/>
        <v>0</v>
      </c>
      <c r="AI53" s="296">
        <f t="shared" si="39"/>
        <v>0</v>
      </c>
    </row>
    <row r="54" spans="2:35" ht="16.5" thickBot="1">
      <c r="B54" s="299" t="s">
        <v>270</v>
      </c>
      <c r="C54" s="300" t="str">
        <f>IF(C45&gt;"",C45,"")</f>
        <v>Annika Lundström</v>
      </c>
      <c r="D54" s="301">
        <f>IF(C46&gt;"",C46,"")</f>
      </c>
      <c r="E54" s="302"/>
      <c r="F54" s="303"/>
      <c r="G54" s="331"/>
      <c r="H54" s="332"/>
      <c r="I54" s="331"/>
      <c r="J54" s="332"/>
      <c r="K54" s="331"/>
      <c r="L54" s="332"/>
      <c r="M54" s="331"/>
      <c r="N54" s="332"/>
      <c r="O54" s="331"/>
      <c r="P54" s="332"/>
      <c r="Q54" s="304">
        <f t="shared" si="26"/>
      </c>
      <c r="R54" s="305">
        <f t="shared" si="27"/>
      </c>
      <c r="S54" s="306"/>
      <c r="T54" s="307"/>
      <c r="U54"/>
      <c r="V54" s="286">
        <f t="shared" si="28"/>
        <v>0</v>
      </c>
      <c r="W54" s="287">
        <f t="shared" si="28"/>
        <v>0</v>
      </c>
      <c r="X54" s="288">
        <f t="shared" si="29"/>
        <v>0</v>
      </c>
      <c r="Y54"/>
      <c r="Z54" s="308">
        <f t="shared" si="30"/>
        <v>0</v>
      </c>
      <c r="AA54" s="309">
        <f t="shared" si="31"/>
        <v>0</v>
      </c>
      <c r="AB54" s="308">
        <f t="shared" si="32"/>
        <v>0</v>
      </c>
      <c r="AC54" s="309">
        <f t="shared" si="33"/>
        <v>0</v>
      </c>
      <c r="AD54" s="308">
        <f t="shared" si="34"/>
        <v>0</v>
      </c>
      <c r="AE54" s="309">
        <f t="shared" si="35"/>
        <v>0</v>
      </c>
      <c r="AF54" s="308">
        <f t="shared" si="36"/>
        <v>0</v>
      </c>
      <c r="AG54" s="309">
        <f t="shared" si="37"/>
        <v>0</v>
      </c>
      <c r="AH54" s="308">
        <f t="shared" si="38"/>
        <v>0</v>
      </c>
      <c r="AI54" s="309">
        <f t="shared" si="39"/>
        <v>0</v>
      </c>
    </row>
    <row r="55" ht="13.5" thickTop="1"/>
    <row r="57" ht="13.5" thickBot="1"/>
    <row r="58" spans="2:35" ht="16.5" thickTop="1">
      <c r="B58" s="211"/>
      <c r="C58" s="212"/>
      <c r="D58" s="213"/>
      <c r="E58" s="213"/>
      <c r="F58" s="213"/>
      <c r="G58" s="214"/>
      <c r="H58" s="213"/>
      <c r="I58" s="215" t="s">
        <v>251</v>
      </c>
      <c r="J58" s="216"/>
      <c r="K58" s="354" t="s">
        <v>9</v>
      </c>
      <c r="L58" s="355"/>
      <c r="M58" s="355"/>
      <c r="N58" s="356"/>
      <c r="O58" s="357" t="s">
        <v>252</v>
      </c>
      <c r="P58" s="358"/>
      <c r="Q58" s="358"/>
      <c r="R58" s="359" t="s">
        <v>68</v>
      </c>
      <c r="S58" s="360"/>
      <c r="T58" s="36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7"/>
      <c r="C59" s="218"/>
      <c r="D59" s="219" t="s">
        <v>253</v>
      </c>
      <c r="E59" s="362"/>
      <c r="F59" s="363"/>
      <c r="G59" s="364"/>
      <c r="H59" s="365" t="s">
        <v>254</v>
      </c>
      <c r="I59" s="366"/>
      <c r="J59" s="366"/>
      <c r="K59" s="367"/>
      <c r="L59" s="367"/>
      <c r="M59" s="367"/>
      <c r="N59" s="368"/>
      <c r="O59" s="220" t="s">
        <v>255</v>
      </c>
      <c r="P59" s="221"/>
      <c r="Q59" s="221"/>
      <c r="R59" s="369"/>
      <c r="S59" s="369"/>
      <c r="T59" s="370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2"/>
      <c r="C60" s="223" t="s">
        <v>256</v>
      </c>
      <c r="D60" s="224" t="s">
        <v>257</v>
      </c>
      <c r="E60" s="350" t="s">
        <v>57</v>
      </c>
      <c r="F60" s="351"/>
      <c r="G60" s="350" t="s">
        <v>156</v>
      </c>
      <c r="H60" s="351"/>
      <c r="I60" s="350" t="s">
        <v>157</v>
      </c>
      <c r="J60" s="351"/>
      <c r="K60" s="350" t="s">
        <v>220</v>
      </c>
      <c r="L60" s="351"/>
      <c r="M60" s="350"/>
      <c r="N60" s="351"/>
      <c r="O60" s="225" t="s">
        <v>171</v>
      </c>
      <c r="P60" s="226" t="s">
        <v>258</v>
      </c>
      <c r="Q60" s="227" t="s">
        <v>259</v>
      </c>
      <c r="R60" s="228"/>
      <c r="S60" s="352" t="s">
        <v>1</v>
      </c>
      <c r="T60" s="353"/>
      <c r="U60"/>
      <c r="V60" s="229" t="s">
        <v>260</v>
      </c>
      <c r="W60" s="230"/>
      <c r="X60" s="231" t="s">
        <v>261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2" t="s">
        <v>57</v>
      </c>
      <c r="C61" s="233"/>
      <c r="D61" s="234"/>
      <c r="E61" s="235"/>
      <c r="F61" s="236"/>
      <c r="G61" s="237">
        <f>+Q71</f>
      </c>
      <c r="H61" s="238">
        <f>+R71</f>
      </c>
      <c r="I61" s="237">
        <f>Q67</f>
      </c>
      <c r="J61" s="238">
        <f>R67</f>
      </c>
      <c r="K61" s="237">
        <f>Q69</f>
      </c>
      <c r="L61" s="238">
        <f>R69</f>
      </c>
      <c r="M61" s="237"/>
      <c r="N61" s="238"/>
      <c r="O61" s="239">
        <f>IF(SUM(E61:N61)=0,"",COUNTIF(F61:F64,"3"))</f>
      </c>
      <c r="P61" s="240">
        <f>IF(SUM(F61:O61)=0,"",COUNTIF(E61:E64,"3"))</f>
      </c>
      <c r="Q61" s="241">
        <f>IF(SUM(E61:N61)=0,"",SUM(F61:F64))</f>
      </c>
      <c r="R61" s="242">
        <f>IF(SUM(E61:N61)=0,"",SUM(E61:E64))</f>
      </c>
      <c r="S61" s="341"/>
      <c r="T61" s="342"/>
      <c r="U61"/>
      <c r="V61" s="243">
        <f>+V67+V69+V71</f>
        <v>0</v>
      </c>
      <c r="W61" s="244">
        <f>+W67+W69+W71</f>
        <v>0</v>
      </c>
      <c r="X61" s="245">
        <f>+V61-W61</f>
        <v>0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6" t="s">
        <v>156</v>
      </c>
      <c r="C62" s="233" t="s">
        <v>400</v>
      </c>
      <c r="D62" s="247" t="s">
        <v>229</v>
      </c>
      <c r="E62" s="248">
        <f>+R71</f>
      </c>
      <c r="F62" s="249">
        <f>+Q71</f>
      </c>
      <c r="G62" s="250"/>
      <c r="H62" s="251"/>
      <c r="I62" s="248">
        <f>Q70</f>
        <v>3</v>
      </c>
      <c r="J62" s="249">
        <f>R70</f>
        <v>2</v>
      </c>
      <c r="K62" s="248">
        <f>Q68</f>
        <v>3</v>
      </c>
      <c r="L62" s="249">
        <f>R68</f>
        <v>1</v>
      </c>
      <c r="M62" s="248"/>
      <c r="N62" s="249"/>
      <c r="O62" s="239">
        <f>IF(SUM(E62:N62)=0,"",COUNTIF(H61:H64,"3"))</f>
        <v>2</v>
      </c>
      <c r="P62" s="240">
        <f>IF(SUM(F62:O62)=0,"",COUNTIF(G61:G64,"3"))</f>
        <v>0</v>
      </c>
      <c r="Q62" s="241">
        <f>IF(SUM(E62:N62)=0,"",SUM(H61:H64))</f>
        <v>6</v>
      </c>
      <c r="R62" s="242">
        <f>IF(SUM(E62:N62)=0,"",SUM(G61:G64))</f>
        <v>3</v>
      </c>
      <c r="S62" s="341"/>
      <c r="T62" s="342"/>
      <c r="U62"/>
      <c r="V62" s="243">
        <f>+V68+V70+W71</f>
        <v>92</v>
      </c>
      <c r="W62" s="244">
        <f>+W68+W70+V71</f>
        <v>74</v>
      </c>
      <c r="X62" s="245">
        <f>+V62-W62</f>
        <v>18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6" t="s">
        <v>157</v>
      </c>
      <c r="C63" s="233" t="s">
        <v>385</v>
      </c>
      <c r="D63" s="247" t="s">
        <v>226</v>
      </c>
      <c r="E63" s="248">
        <f>+R67</f>
      </c>
      <c r="F63" s="249">
        <f>+Q67</f>
      </c>
      <c r="G63" s="248">
        <f>R70</f>
        <v>2</v>
      </c>
      <c r="H63" s="249">
        <f>Q70</f>
        <v>3</v>
      </c>
      <c r="I63" s="250"/>
      <c r="J63" s="251"/>
      <c r="K63" s="248">
        <f>Q72</f>
        <v>3</v>
      </c>
      <c r="L63" s="249">
        <f>R72</f>
        <v>0</v>
      </c>
      <c r="M63" s="248"/>
      <c r="N63" s="249"/>
      <c r="O63" s="239">
        <f>IF(SUM(E63:N63)=0,"",COUNTIF(J61:J64,"3"))</f>
        <v>1</v>
      </c>
      <c r="P63" s="240">
        <f>IF(SUM(F63:O63)=0,"",COUNTIF(I61:I64,"3"))</f>
        <v>1</v>
      </c>
      <c r="Q63" s="241">
        <f>IF(SUM(E63:N63)=0,"",SUM(J61:J64))</f>
        <v>5</v>
      </c>
      <c r="R63" s="242">
        <f>IF(SUM(E63:N63)=0,"",SUM(I61:I64))</f>
        <v>3</v>
      </c>
      <c r="S63" s="341"/>
      <c r="T63" s="342"/>
      <c r="U63"/>
      <c r="V63" s="243">
        <f>+W67+W70+V72</f>
        <v>82</v>
      </c>
      <c r="W63" s="244">
        <f>+V67+V70+W72</f>
        <v>67</v>
      </c>
      <c r="X63" s="245">
        <f>+V63-W63</f>
        <v>15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2" t="s">
        <v>220</v>
      </c>
      <c r="C64" s="253" t="s">
        <v>248</v>
      </c>
      <c r="D64" s="254" t="s">
        <v>224</v>
      </c>
      <c r="E64" s="255">
        <f>R69</f>
      </c>
      <c r="F64" s="256">
        <f>Q69</f>
      </c>
      <c r="G64" s="255">
        <f>R68</f>
        <v>1</v>
      </c>
      <c r="H64" s="256">
        <f>Q68</f>
        <v>3</v>
      </c>
      <c r="I64" s="255">
        <f>R72</f>
        <v>0</v>
      </c>
      <c r="J64" s="256">
        <f>Q72</f>
        <v>3</v>
      </c>
      <c r="K64" s="257"/>
      <c r="L64" s="258"/>
      <c r="M64" s="255"/>
      <c r="N64" s="256"/>
      <c r="O64" s="259">
        <f>IF(SUM(E64:N64)=0,"",COUNTIF(L61:L64,"3"))</f>
        <v>0</v>
      </c>
      <c r="P64" s="260">
        <f>IF(SUM(F64:O64)=0,"",COUNTIF(K61:K64,"3"))</f>
        <v>2</v>
      </c>
      <c r="Q64" s="261">
        <f>IF(SUM(E64:N65)=0,"",SUM(L61:L64))</f>
        <v>1</v>
      </c>
      <c r="R64" s="262">
        <f>IF(SUM(E64:N64)=0,"",SUM(K61:K64))</f>
        <v>6</v>
      </c>
      <c r="S64" s="343"/>
      <c r="T64" s="344"/>
      <c r="U64"/>
      <c r="V64" s="243">
        <f>+W68+W69+W72</f>
        <v>42</v>
      </c>
      <c r="W64" s="244">
        <f>+V68+V69+V72</f>
        <v>75</v>
      </c>
      <c r="X64" s="245">
        <f>+V64-W64</f>
        <v>-33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3"/>
      <c r="C65" s="264" t="s">
        <v>262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6"/>
      <c r="T65" s="267"/>
      <c r="U65"/>
      <c r="V65" s="268"/>
      <c r="W65" s="269" t="s">
        <v>263</v>
      </c>
      <c r="X65" s="270">
        <f>SUM(X61:X64)</f>
        <v>0</v>
      </c>
      <c r="Y65" s="269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1"/>
      <c r="C66" s="272" t="s">
        <v>264</v>
      </c>
      <c r="D66" s="273"/>
      <c r="E66" s="273"/>
      <c r="F66" s="274"/>
      <c r="G66" s="345" t="s">
        <v>2</v>
      </c>
      <c r="H66" s="346"/>
      <c r="I66" s="347" t="s">
        <v>3</v>
      </c>
      <c r="J66" s="346"/>
      <c r="K66" s="347" t="s">
        <v>4</v>
      </c>
      <c r="L66" s="346"/>
      <c r="M66" s="347" t="s">
        <v>26</v>
      </c>
      <c r="N66" s="346"/>
      <c r="O66" s="347" t="s">
        <v>27</v>
      </c>
      <c r="P66" s="346"/>
      <c r="Q66" s="348" t="s">
        <v>0</v>
      </c>
      <c r="R66" s="349"/>
      <c r="S66"/>
      <c r="T66" s="275"/>
      <c r="U66"/>
      <c r="V66" s="276" t="s">
        <v>260</v>
      </c>
      <c r="W66" s="277"/>
      <c r="X66" s="231" t="s">
        <v>261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8" t="s">
        <v>265</v>
      </c>
      <c r="C67" s="279">
        <f>IF(C61&gt;"",C61,"")</f>
      </c>
      <c r="D67" s="280" t="str">
        <f>IF(C63&gt;"",C63,"")</f>
        <v>Joonatan Laakso</v>
      </c>
      <c r="E67" s="265"/>
      <c r="F67" s="281"/>
      <c r="G67" s="339"/>
      <c r="H67" s="340"/>
      <c r="I67" s="336"/>
      <c r="J67" s="337"/>
      <c r="K67" s="336"/>
      <c r="L67" s="337"/>
      <c r="M67" s="336"/>
      <c r="N67" s="337"/>
      <c r="O67" s="338"/>
      <c r="P67" s="337"/>
      <c r="Q67" s="282">
        <f aca="true" t="shared" si="40" ref="Q67:Q72">IF(COUNT(G67:O67)=0,"",COUNTIF(G67:O67,"&gt;=0"))</f>
      </c>
      <c r="R67" s="283">
        <f aca="true" t="shared" si="41" ref="R67:R72">IF(COUNT(G67:O67)=0,"",(IF(LEFT(G67,1)="-",1,0)+IF(LEFT(I67,1)="-",1,0)+IF(LEFT(K67,1)="-",1,0)+IF(LEFT(M67,1)="-",1,0)+IF(LEFT(O67,1)="-",1,0)))</f>
      </c>
      <c r="S67" s="284"/>
      <c r="T67" s="285"/>
      <c r="U67"/>
      <c r="V67" s="286">
        <f aca="true" t="shared" si="42" ref="V67:W72">+Z67+AB67+AD67+AF67+AH67</f>
        <v>0</v>
      </c>
      <c r="W67" s="287">
        <f t="shared" si="42"/>
        <v>0</v>
      </c>
      <c r="X67" s="288">
        <f aca="true" t="shared" si="43" ref="X67:X72">+V67-W67</f>
        <v>0</v>
      </c>
      <c r="Y67"/>
      <c r="Z67" s="289">
        <f aca="true" t="shared" si="44" ref="Z67:Z72">IF(G67="",0,IF(LEFT(G67,1)="-",ABS(G67),(IF(G67&gt;9,G67+2,11))))</f>
        <v>0</v>
      </c>
      <c r="AA67" s="290">
        <f aca="true" t="shared" si="45" ref="AA67:AA72">IF(G67="",0,IF(LEFT(G67,1)="-",(IF(ABS(G67)&gt;9,(ABS(G67)+2),11)),G67))</f>
        <v>0</v>
      </c>
      <c r="AB67" s="289">
        <f aca="true" t="shared" si="46" ref="AB67:AB72">IF(I67="",0,IF(LEFT(I67,1)="-",ABS(I67),(IF(I67&gt;9,I67+2,11))))</f>
        <v>0</v>
      </c>
      <c r="AC67" s="290">
        <f aca="true" t="shared" si="47" ref="AC67:AC72">IF(I67="",0,IF(LEFT(I67,1)="-",(IF(ABS(I67)&gt;9,(ABS(I67)+2),11)),I67))</f>
        <v>0</v>
      </c>
      <c r="AD67" s="289">
        <f aca="true" t="shared" si="48" ref="AD67:AD72">IF(K67="",0,IF(LEFT(K67,1)="-",ABS(K67),(IF(K67&gt;9,K67+2,11))))</f>
        <v>0</v>
      </c>
      <c r="AE67" s="290">
        <f aca="true" t="shared" si="49" ref="AE67:AE72">IF(K67="",0,IF(LEFT(K67,1)="-",(IF(ABS(K67)&gt;9,(ABS(K67)+2),11)),K67))</f>
        <v>0</v>
      </c>
      <c r="AF67" s="289">
        <f aca="true" t="shared" si="50" ref="AF67:AF72">IF(M67="",0,IF(LEFT(M67,1)="-",ABS(M67),(IF(M67&gt;9,M67+2,11))))</f>
        <v>0</v>
      </c>
      <c r="AG67" s="290">
        <f aca="true" t="shared" si="51" ref="AG67:AG72">IF(M67="",0,IF(LEFT(M67,1)="-",(IF(ABS(M67)&gt;9,(ABS(M67)+2),11)),M67))</f>
        <v>0</v>
      </c>
      <c r="AH67" s="289">
        <f aca="true" t="shared" si="52" ref="AH67:AH72">IF(O67="",0,IF(LEFT(O67,1)="-",ABS(O67),(IF(O67&gt;9,O67+2,11))))</f>
        <v>0</v>
      </c>
      <c r="AI67" s="290">
        <f aca="true" t="shared" si="53" ref="AI67:AI72">IF(O67="",0,IF(LEFT(O67,1)="-",(IF(ABS(O67)&gt;9,(ABS(O67)+2),11)),O67))</f>
        <v>0</v>
      </c>
    </row>
    <row r="68" spans="2:35" ht="15.75">
      <c r="B68" s="278" t="s">
        <v>266</v>
      </c>
      <c r="C68" s="279" t="str">
        <f>IF(C62&gt;"",C62,"")</f>
        <v>Iida Myllärinen</v>
      </c>
      <c r="D68" s="291" t="str">
        <f>IF(C64&gt;"",C64,"")</f>
        <v>Tatu Pitkänen</v>
      </c>
      <c r="E68" s="292"/>
      <c r="F68" s="281"/>
      <c r="G68" s="329">
        <v>7</v>
      </c>
      <c r="H68" s="330"/>
      <c r="I68" s="329">
        <v>-9</v>
      </c>
      <c r="J68" s="330"/>
      <c r="K68" s="329">
        <v>7</v>
      </c>
      <c r="L68" s="330"/>
      <c r="M68" s="329">
        <v>0</v>
      </c>
      <c r="N68" s="330"/>
      <c r="O68" s="329"/>
      <c r="P68" s="330"/>
      <c r="Q68" s="282">
        <f t="shared" si="40"/>
        <v>3</v>
      </c>
      <c r="R68" s="283">
        <f t="shared" si="41"/>
        <v>1</v>
      </c>
      <c r="S68" s="293"/>
      <c r="T68" s="294"/>
      <c r="U68"/>
      <c r="V68" s="286">
        <f t="shared" si="42"/>
        <v>42</v>
      </c>
      <c r="W68" s="287">
        <f t="shared" si="42"/>
        <v>25</v>
      </c>
      <c r="X68" s="288">
        <f t="shared" si="43"/>
        <v>17</v>
      </c>
      <c r="Y68"/>
      <c r="Z68" s="295">
        <f t="shared" si="44"/>
        <v>11</v>
      </c>
      <c r="AA68" s="296">
        <f t="shared" si="45"/>
        <v>7</v>
      </c>
      <c r="AB68" s="295">
        <f t="shared" si="46"/>
        <v>9</v>
      </c>
      <c r="AC68" s="296">
        <f t="shared" si="47"/>
        <v>11</v>
      </c>
      <c r="AD68" s="295">
        <f t="shared" si="48"/>
        <v>11</v>
      </c>
      <c r="AE68" s="296">
        <f t="shared" si="49"/>
        <v>7</v>
      </c>
      <c r="AF68" s="295">
        <f t="shared" si="50"/>
        <v>11</v>
      </c>
      <c r="AG68" s="296">
        <f t="shared" si="51"/>
        <v>0</v>
      </c>
      <c r="AH68" s="295">
        <f t="shared" si="52"/>
        <v>0</v>
      </c>
      <c r="AI68" s="296">
        <f t="shared" si="53"/>
        <v>0</v>
      </c>
    </row>
    <row r="69" spans="2:35" ht="16.5" thickBot="1">
      <c r="B69" s="278" t="s">
        <v>267</v>
      </c>
      <c r="C69" s="297">
        <f>IF(C61&gt;"",C61,"")</f>
      </c>
      <c r="D69" s="298" t="str">
        <f>IF(C64&gt;"",C64,"")</f>
        <v>Tatu Pitkänen</v>
      </c>
      <c r="E69" s="273"/>
      <c r="F69" s="274"/>
      <c r="G69" s="334"/>
      <c r="H69" s="335"/>
      <c r="I69" s="334"/>
      <c r="J69" s="335"/>
      <c r="K69" s="334"/>
      <c r="L69" s="335"/>
      <c r="M69" s="334"/>
      <c r="N69" s="335"/>
      <c r="O69" s="334"/>
      <c r="P69" s="335"/>
      <c r="Q69" s="282">
        <f t="shared" si="40"/>
      </c>
      <c r="R69" s="283">
        <f t="shared" si="41"/>
      </c>
      <c r="S69" s="293"/>
      <c r="T69" s="294"/>
      <c r="U69"/>
      <c r="V69" s="286">
        <f t="shared" si="42"/>
        <v>0</v>
      </c>
      <c r="W69" s="287">
        <f t="shared" si="42"/>
        <v>0</v>
      </c>
      <c r="X69" s="288">
        <f t="shared" si="43"/>
        <v>0</v>
      </c>
      <c r="Y69"/>
      <c r="Z69" s="295">
        <f t="shared" si="44"/>
        <v>0</v>
      </c>
      <c r="AA69" s="296">
        <f t="shared" si="45"/>
        <v>0</v>
      </c>
      <c r="AB69" s="295">
        <f t="shared" si="46"/>
        <v>0</v>
      </c>
      <c r="AC69" s="296">
        <f t="shared" si="47"/>
        <v>0</v>
      </c>
      <c r="AD69" s="295">
        <f t="shared" si="48"/>
        <v>0</v>
      </c>
      <c r="AE69" s="296">
        <f t="shared" si="49"/>
        <v>0</v>
      </c>
      <c r="AF69" s="295">
        <f t="shared" si="50"/>
        <v>0</v>
      </c>
      <c r="AG69" s="296">
        <f t="shared" si="51"/>
        <v>0</v>
      </c>
      <c r="AH69" s="295">
        <f t="shared" si="52"/>
        <v>0</v>
      </c>
      <c r="AI69" s="296">
        <f t="shared" si="53"/>
        <v>0</v>
      </c>
    </row>
    <row r="70" spans="2:35" ht="15.75">
      <c r="B70" s="278" t="s">
        <v>268</v>
      </c>
      <c r="C70" s="279" t="str">
        <f>IF(C62&gt;"",C62,"")</f>
        <v>Iida Myllärinen</v>
      </c>
      <c r="D70" s="291" t="str">
        <f>IF(C63&gt;"",C63,"")</f>
        <v>Joonatan Laakso</v>
      </c>
      <c r="E70" s="265"/>
      <c r="F70" s="281"/>
      <c r="G70" s="336">
        <v>9</v>
      </c>
      <c r="H70" s="337"/>
      <c r="I70" s="336">
        <v>7</v>
      </c>
      <c r="J70" s="337"/>
      <c r="K70" s="336">
        <v>-6</v>
      </c>
      <c r="L70" s="337"/>
      <c r="M70" s="336">
        <v>-11</v>
      </c>
      <c r="N70" s="337"/>
      <c r="O70" s="336">
        <v>9</v>
      </c>
      <c r="P70" s="337"/>
      <c r="Q70" s="282">
        <f t="shared" si="40"/>
        <v>3</v>
      </c>
      <c r="R70" s="283">
        <f t="shared" si="41"/>
        <v>2</v>
      </c>
      <c r="S70" s="293"/>
      <c r="T70" s="294"/>
      <c r="U70"/>
      <c r="V70" s="286">
        <f t="shared" si="42"/>
        <v>50</v>
      </c>
      <c r="W70" s="287">
        <f t="shared" si="42"/>
        <v>49</v>
      </c>
      <c r="X70" s="288">
        <f t="shared" si="43"/>
        <v>1</v>
      </c>
      <c r="Y70"/>
      <c r="Z70" s="295">
        <f t="shared" si="44"/>
        <v>11</v>
      </c>
      <c r="AA70" s="296">
        <f t="shared" si="45"/>
        <v>9</v>
      </c>
      <c r="AB70" s="295">
        <f t="shared" si="46"/>
        <v>11</v>
      </c>
      <c r="AC70" s="296">
        <f t="shared" si="47"/>
        <v>7</v>
      </c>
      <c r="AD70" s="295">
        <f t="shared" si="48"/>
        <v>6</v>
      </c>
      <c r="AE70" s="296">
        <f t="shared" si="49"/>
        <v>11</v>
      </c>
      <c r="AF70" s="295">
        <f t="shared" si="50"/>
        <v>11</v>
      </c>
      <c r="AG70" s="296">
        <f t="shared" si="51"/>
        <v>13</v>
      </c>
      <c r="AH70" s="295">
        <f t="shared" si="52"/>
        <v>11</v>
      </c>
      <c r="AI70" s="296">
        <f t="shared" si="53"/>
        <v>9</v>
      </c>
    </row>
    <row r="71" spans="2:35" ht="15.75">
      <c r="B71" s="278" t="s">
        <v>269</v>
      </c>
      <c r="C71" s="279">
        <f>IF(C61&gt;"",C61,"")</f>
      </c>
      <c r="D71" s="291" t="str">
        <f>IF(C62&gt;"",C62,"")</f>
        <v>Iida Myllärinen</v>
      </c>
      <c r="E71" s="292"/>
      <c r="F71" s="281"/>
      <c r="G71" s="329"/>
      <c r="H71" s="330"/>
      <c r="I71" s="329"/>
      <c r="J71" s="330"/>
      <c r="K71" s="333"/>
      <c r="L71" s="330"/>
      <c r="M71" s="329"/>
      <c r="N71" s="330"/>
      <c r="O71" s="329"/>
      <c r="P71" s="330"/>
      <c r="Q71" s="282">
        <f t="shared" si="40"/>
      </c>
      <c r="R71" s="283">
        <f t="shared" si="41"/>
      </c>
      <c r="S71" s="293"/>
      <c r="T71" s="294"/>
      <c r="U71"/>
      <c r="V71" s="286">
        <f t="shared" si="42"/>
        <v>0</v>
      </c>
      <c r="W71" s="287">
        <f t="shared" si="42"/>
        <v>0</v>
      </c>
      <c r="X71" s="288">
        <f t="shared" si="43"/>
        <v>0</v>
      </c>
      <c r="Y71"/>
      <c r="Z71" s="295">
        <f t="shared" si="44"/>
        <v>0</v>
      </c>
      <c r="AA71" s="296">
        <f t="shared" si="45"/>
        <v>0</v>
      </c>
      <c r="AB71" s="295">
        <f t="shared" si="46"/>
        <v>0</v>
      </c>
      <c r="AC71" s="296">
        <f t="shared" si="47"/>
        <v>0</v>
      </c>
      <c r="AD71" s="295">
        <f t="shared" si="48"/>
        <v>0</v>
      </c>
      <c r="AE71" s="296">
        <f t="shared" si="49"/>
        <v>0</v>
      </c>
      <c r="AF71" s="295">
        <f t="shared" si="50"/>
        <v>0</v>
      </c>
      <c r="AG71" s="296">
        <f t="shared" si="51"/>
        <v>0</v>
      </c>
      <c r="AH71" s="295">
        <f t="shared" si="52"/>
        <v>0</v>
      </c>
      <c r="AI71" s="296">
        <f t="shared" si="53"/>
        <v>0</v>
      </c>
    </row>
    <row r="72" spans="2:35" ht="16.5" thickBot="1">
      <c r="B72" s="299" t="s">
        <v>270</v>
      </c>
      <c r="C72" s="300" t="str">
        <f>IF(C63&gt;"",C63,"")</f>
        <v>Joonatan Laakso</v>
      </c>
      <c r="D72" s="301" t="str">
        <f>IF(C64&gt;"",C64,"")</f>
        <v>Tatu Pitkänen</v>
      </c>
      <c r="E72" s="302"/>
      <c r="F72" s="303"/>
      <c r="G72" s="331">
        <v>6</v>
      </c>
      <c r="H72" s="332"/>
      <c r="I72" s="331">
        <v>9</v>
      </c>
      <c r="J72" s="332"/>
      <c r="K72" s="331">
        <v>2</v>
      </c>
      <c r="L72" s="332"/>
      <c r="M72" s="331"/>
      <c r="N72" s="332"/>
      <c r="O72" s="331"/>
      <c r="P72" s="332"/>
      <c r="Q72" s="304">
        <f t="shared" si="40"/>
        <v>3</v>
      </c>
      <c r="R72" s="305">
        <f t="shared" si="41"/>
        <v>0</v>
      </c>
      <c r="S72" s="306"/>
      <c r="T72" s="307"/>
      <c r="U72"/>
      <c r="V72" s="286">
        <f t="shared" si="42"/>
        <v>33</v>
      </c>
      <c r="W72" s="287">
        <f t="shared" si="42"/>
        <v>17</v>
      </c>
      <c r="X72" s="288">
        <f t="shared" si="43"/>
        <v>16</v>
      </c>
      <c r="Y72"/>
      <c r="Z72" s="308">
        <f t="shared" si="44"/>
        <v>11</v>
      </c>
      <c r="AA72" s="309">
        <f t="shared" si="45"/>
        <v>6</v>
      </c>
      <c r="AB72" s="308">
        <f t="shared" si="46"/>
        <v>11</v>
      </c>
      <c r="AC72" s="309">
        <f t="shared" si="47"/>
        <v>9</v>
      </c>
      <c r="AD72" s="308">
        <f t="shared" si="48"/>
        <v>11</v>
      </c>
      <c r="AE72" s="309">
        <f t="shared" si="49"/>
        <v>2</v>
      </c>
      <c r="AF72" s="308">
        <f t="shared" si="50"/>
        <v>0</v>
      </c>
      <c r="AG72" s="309">
        <f t="shared" si="51"/>
        <v>0</v>
      </c>
      <c r="AH72" s="308">
        <f t="shared" si="52"/>
        <v>0</v>
      </c>
      <c r="AI72" s="309">
        <f t="shared" si="53"/>
        <v>0</v>
      </c>
    </row>
    <row r="73" ht="13.5" thickTop="1"/>
  </sheetData>
  <mergeCells count="212">
    <mergeCell ref="M24:N24"/>
    <mergeCell ref="O31:P31"/>
    <mergeCell ref="O16:P16"/>
    <mergeCell ref="O15:P15"/>
    <mergeCell ref="O17:P17"/>
    <mergeCell ref="O18:P18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K22:N22"/>
    <mergeCell ref="O22:Q22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K58:N58"/>
    <mergeCell ref="O58:Q58"/>
    <mergeCell ref="R58:T58"/>
    <mergeCell ref="E59:G59"/>
    <mergeCell ref="H59:J59"/>
    <mergeCell ref="K59:N59"/>
    <mergeCell ref="R59:T59"/>
    <mergeCell ref="E60:F60"/>
    <mergeCell ref="G60:H60"/>
    <mergeCell ref="I60:J60"/>
    <mergeCell ref="K60:L60"/>
    <mergeCell ref="M60:N60"/>
    <mergeCell ref="S60:T60"/>
    <mergeCell ref="S61:T61"/>
    <mergeCell ref="S62:T62"/>
    <mergeCell ref="S63:T63"/>
    <mergeCell ref="S64:T64"/>
    <mergeCell ref="G66:H66"/>
    <mergeCell ref="I66:J66"/>
    <mergeCell ref="K66:L66"/>
    <mergeCell ref="M66:N66"/>
    <mergeCell ref="O66:P66"/>
    <mergeCell ref="Q66:R66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8" max="19" man="1"/>
  </rowBreaks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="60" zoomScaleNormal="60" workbookViewId="0" topLeftCell="A1">
      <selection activeCell="D5" sqref="D5"/>
    </sheetView>
  </sheetViews>
  <sheetFormatPr defaultColWidth="9.140625" defaultRowHeight="12.75"/>
  <cols>
    <col min="1" max="1" width="2.7109375" style="20" customWidth="1"/>
    <col min="2" max="2" width="21.140625" style="20" customWidth="1"/>
    <col min="3" max="3" width="10.8515625" style="20" customWidth="1"/>
    <col min="4" max="7" width="21.140625" style="20" bestFit="1" customWidth="1"/>
    <col min="8" max="16384" width="9.140625" style="20" customWidth="1"/>
  </cols>
  <sheetData>
    <row r="1" spans="2:4" ht="18">
      <c r="B1" s="33" t="s">
        <v>68</v>
      </c>
      <c r="C1" s="33" t="s">
        <v>467</v>
      </c>
      <c r="D1" s="33"/>
    </row>
    <row r="3" spans="1:4" ht="12.75">
      <c r="A3" s="10">
        <v>1</v>
      </c>
      <c r="B3" s="10" t="s">
        <v>398</v>
      </c>
      <c r="C3" s="10" t="s">
        <v>332</v>
      </c>
      <c r="D3" s="20" t="s">
        <v>247</v>
      </c>
    </row>
    <row r="4" spans="1:5" ht="12.75">
      <c r="A4" s="10">
        <f aca="true" t="shared" si="0" ref="A4:A10">A3+1</f>
        <v>2</v>
      </c>
      <c r="B4" s="10" t="s">
        <v>247</v>
      </c>
      <c r="C4" s="323" t="s">
        <v>226</v>
      </c>
      <c r="D4" s="25" t="s">
        <v>865</v>
      </c>
      <c r="E4" s="20" t="s">
        <v>400</v>
      </c>
    </row>
    <row r="5" spans="1:5" ht="12.75">
      <c r="A5" s="10">
        <f t="shared" si="0"/>
        <v>3</v>
      </c>
      <c r="B5" s="10" t="s">
        <v>282</v>
      </c>
      <c r="C5" s="10" t="s">
        <v>15</v>
      </c>
      <c r="D5" s="29" t="s">
        <v>400</v>
      </c>
      <c r="E5" s="28" t="s">
        <v>689</v>
      </c>
    </row>
    <row r="6" spans="1:6" ht="12.75">
      <c r="A6" s="10">
        <f t="shared" si="0"/>
        <v>4</v>
      </c>
      <c r="B6" s="10" t="s">
        <v>400</v>
      </c>
      <c r="C6" s="10" t="s">
        <v>229</v>
      </c>
      <c r="D6" s="26" t="s">
        <v>868</v>
      </c>
      <c r="E6" s="27"/>
      <c r="F6" s="29" t="s">
        <v>309</v>
      </c>
    </row>
    <row r="7" spans="1:6" ht="12.75">
      <c r="A7" s="10">
        <f t="shared" si="0"/>
        <v>5</v>
      </c>
      <c r="B7" s="10" t="s">
        <v>309</v>
      </c>
      <c r="C7" s="10" t="s">
        <v>240</v>
      </c>
      <c r="D7" s="20" t="s">
        <v>309</v>
      </c>
      <c r="E7" s="27"/>
      <c r="F7" s="25" t="s">
        <v>832</v>
      </c>
    </row>
    <row r="8" spans="1:6" ht="12.75">
      <c r="A8" s="10">
        <f t="shared" si="0"/>
        <v>6</v>
      </c>
      <c r="B8" s="10" t="s">
        <v>199</v>
      </c>
      <c r="C8" s="10" t="s">
        <v>15</v>
      </c>
      <c r="D8" s="25" t="s">
        <v>856</v>
      </c>
      <c r="E8" s="29" t="s">
        <v>309</v>
      </c>
      <c r="F8" s="27"/>
    </row>
    <row r="9" spans="1:6" ht="12.75">
      <c r="A9" s="10">
        <f t="shared" si="0"/>
        <v>7</v>
      </c>
      <c r="B9" s="10" t="s">
        <v>385</v>
      </c>
      <c r="C9" s="10" t="s">
        <v>226</v>
      </c>
      <c r="D9" s="29" t="s">
        <v>385</v>
      </c>
      <c r="E9" s="26" t="s">
        <v>866</v>
      </c>
      <c r="F9" s="27"/>
    </row>
    <row r="10" spans="1:6" ht="12.75">
      <c r="A10" s="10">
        <f t="shared" si="0"/>
        <v>8</v>
      </c>
      <c r="B10" s="10" t="s">
        <v>281</v>
      </c>
      <c r="C10" s="10" t="s">
        <v>332</v>
      </c>
      <c r="D10" s="26" t="s">
        <v>867</v>
      </c>
      <c r="F10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3">
      <selection activeCell="E35" sqref="E35"/>
    </sheetView>
  </sheetViews>
  <sheetFormatPr defaultColWidth="9.140625" defaultRowHeight="12.75"/>
  <cols>
    <col min="1" max="1" width="4.140625" style="20" customWidth="1"/>
    <col min="2" max="2" width="2.28125" style="20" customWidth="1"/>
    <col min="3" max="3" width="15.421875" style="20" customWidth="1"/>
    <col min="4" max="4" width="10.140625" style="20" customWidth="1"/>
    <col min="5" max="7" width="13.7109375" style="20" bestFit="1" customWidth="1"/>
    <col min="8" max="9" width="10.7109375" style="20" bestFit="1" customWidth="1"/>
    <col min="10" max="16384" width="9.140625" style="20" customWidth="1"/>
  </cols>
  <sheetData>
    <row r="1" spans="3:4" ht="18">
      <c r="C1" s="33" t="s">
        <v>250</v>
      </c>
      <c r="D1" s="33" t="s">
        <v>404</v>
      </c>
    </row>
    <row r="3" spans="1:10" ht="12.75">
      <c r="A3" s="10">
        <v>1</v>
      </c>
      <c r="B3" s="34" t="s">
        <v>71</v>
      </c>
      <c r="C3" s="3" t="s">
        <v>231</v>
      </c>
      <c r="D3" s="3" t="s">
        <v>178</v>
      </c>
      <c r="J3" s="12"/>
    </row>
    <row r="4" spans="1:6" ht="12.75">
      <c r="A4" s="10">
        <f aca="true" t="shared" si="0" ref="A4:A18">A3+1</f>
        <v>2</v>
      </c>
      <c r="B4" s="10"/>
      <c r="C4" s="10"/>
      <c r="D4" s="10"/>
      <c r="E4" s="25"/>
      <c r="F4" s="20" t="s">
        <v>231</v>
      </c>
    </row>
    <row r="5" spans="1:6" ht="12.75">
      <c r="A5" s="10">
        <f t="shared" si="0"/>
        <v>3</v>
      </c>
      <c r="B5" s="34">
        <v>3</v>
      </c>
      <c r="C5" s="3" t="s">
        <v>191</v>
      </c>
      <c r="D5" s="3" t="s">
        <v>357</v>
      </c>
      <c r="E5" s="20" t="s">
        <v>191</v>
      </c>
      <c r="F5" s="25" t="s">
        <v>476</v>
      </c>
    </row>
    <row r="6" spans="1:7" ht="12.75">
      <c r="A6" s="10">
        <f t="shared" si="0"/>
        <v>4</v>
      </c>
      <c r="B6" s="34" t="s">
        <v>69</v>
      </c>
      <c r="C6" s="3" t="s">
        <v>16</v>
      </c>
      <c r="D6" s="3" t="s">
        <v>224</v>
      </c>
      <c r="E6" s="26" t="s">
        <v>732</v>
      </c>
      <c r="F6" s="27"/>
      <c r="G6" s="20" t="s">
        <v>231</v>
      </c>
    </row>
    <row r="7" spans="1:7" ht="12.75">
      <c r="A7" s="10">
        <f t="shared" si="0"/>
        <v>5</v>
      </c>
      <c r="B7" s="34" t="s">
        <v>71</v>
      </c>
      <c r="C7" s="3" t="s">
        <v>406</v>
      </c>
      <c r="D7" s="3" t="s">
        <v>405</v>
      </c>
      <c r="E7" s="20" t="s">
        <v>406</v>
      </c>
      <c r="F7" s="27"/>
      <c r="G7" s="28" t="s">
        <v>725</v>
      </c>
    </row>
    <row r="8" spans="1:7" ht="12.75">
      <c r="A8" s="10">
        <f t="shared" si="0"/>
        <v>6</v>
      </c>
      <c r="B8" s="34" t="s">
        <v>69</v>
      </c>
      <c r="C8" s="3" t="s">
        <v>189</v>
      </c>
      <c r="D8" s="3" t="s">
        <v>224</v>
      </c>
      <c r="E8" s="25" t="s">
        <v>611</v>
      </c>
      <c r="F8" s="29" t="s">
        <v>335</v>
      </c>
      <c r="G8" s="27"/>
    </row>
    <row r="9" spans="1:7" ht="12.75">
      <c r="A9" s="10">
        <f t="shared" si="0"/>
        <v>7</v>
      </c>
      <c r="B9" s="10"/>
      <c r="C9" s="10"/>
      <c r="D9" s="10"/>
      <c r="F9" s="26" t="s">
        <v>723</v>
      </c>
      <c r="G9" s="27"/>
    </row>
    <row r="10" spans="1:8" ht="12.75">
      <c r="A10" s="10">
        <f t="shared" si="0"/>
        <v>8</v>
      </c>
      <c r="B10" s="34" t="s">
        <v>71</v>
      </c>
      <c r="C10" s="18" t="s">
        <v>335</v>
      </c>
      <c r="D10" s="3" t="s">
        <v>323</v>
      </c>
      <c r="E10" s="26"/>
      <c r="G10" s="27"/>
      <c r="H10" s="20" t="s">
        <v>231</v>
      </c>
    </row>
    <row r="11" spans="1:8" ht="12.75">
      <c r="A11" s="10">
        <f t="shared" si="0"/>
        <v>9</v>
      </c>
      <c r="B11" s="34" t="s">
        <v>71</v>
      </c>
      <c r="C11" s="3" t="s">
        <v>238</v>
      </c>
      <c r="D11" s="3" t="s">
        <v>15</v>
      </c>
      <c r="G11" s="27"/>
      <c r="H11" s="28" t="s">
        <v>727</v>
      </c>
    </row>
    <row r="12" spans="1:8" ht="12.75">
      <c r="A12" s="10">
        <f t="shared" si="0"/>
        <v>10</v>
      </c>
      <c r="B12" s="10"/>
      <c r="C12" s="10"/>
      <c r="D12" s="10"/>
      <c r="E12" s="25"/>
      <c r="F12" s="20" t="s">
        <v>330</v>
      </c>
      <c r="G12" s="27"/>
      <c r="H12" s="27"/>
    </row>
    <row r="13" spans="1:8" ht="12.75">
      <c r="A13" s="10">
        <f t="shared" si="0"/>
        <v>11</v>
      </c>
      <c r="B13" s="34" t="s">
        <v>69</v>
      </c>
      <c r="C13" s="18" t="s">
        <v>369</v>
      </c>
      <c r="D13" s="3" t="s">
        <v>328</v>
      </c>
      <c r="E13" s="20" t="s">
        <v>330</v>
      </c>
      <c r="F13" s="25" t="s">
        <v>722</v>
      </c>
      <c r="G13" s="27"/>
      <c r="H13" s="27"/>
    </row>
    <row r="14" spans="1:8" ht="12.75">
      <c r="A14" s="10">
        <f t="shared" si="0"/>
        <v>12</v>
      </c>
      <c r="B14" s="34" t="s">
        <v>71</v>
      </c>
      <c r="C14" s="18" t="s">
        <v>330</v>
      </c>
      <c r="D14" s="3" t="s">
        <v>224</v>
      </c>
      <c r="E14" s="26" t="s">
        <v>871</v>
      </c>
      <c r="F14" s="27"/>
      <c r="G14" s="29" t="s">
        <v>330</v>
      </c>
      <c r="H14" s="27"/>
    </row>
    <row r="15" spans="1:8" ht="12.75">
      <c r="A15" s="10">
        <f t="shared" si="0"/>
        <v>13</v>
      </c>
      <c r="B15" s="34" t="s">
        <v>71</v>
      </c>
      <c r="C15" s="3" t="s">
        <v>49</v>
      </c>
      <c r="D15" s="3" t="s">
        <v>15</v>
      </c>
      <c r="E15" s="20" t="s">
        <v>49</v>
      </c>
      <c r="G15" s="26" t="s">
        <v>730</v>
      </c>
      <c r="H15" s="27"/>
    </row>
    <row r="16" spans="1:8" ht="12.75">
      <c r="A16" s="10">
        <f t="shared" si="0"/>
        <v>14</v>
      </c>
      <c r="B16" s="34" t="s">
        <v>65</v>
      </c>
      <c r="C16" s="3" t="s">
        <v>244</v>
      </c>
      <c r="D16" s="3" t="s">
        <v>183</v>
      </c>
      <c r="E16" s="25" t="s">
        <v>872</v>
      </c>
      <c r="F16" s="30" t="s">
        <v>223</v>
      </c>
      <c r="H16" s="27"/>
    </row>
    <row r="17" spans="1:8" ht="12.75">
      <c r="A17" s="10">
        <f t="shared" si="0"/>
        <v>15</v>
      </c>
      <c r="B17" s="10"/>
      <c r="C17" s="10"/>
      <c r="D17" s="10"/>
      <c r="F17" s="26" t="s">
        <v>721</v>
      </c>
      <c r="H17" s="27"/>
    </row>
    <row r="18" spans="1:9" ht="12.75">
      <c r="A18" s="10">
        <f t="shared" si="0"/>
        <v>16</v>
      </c>
      <c r="B18" s="34" t="s">
        <v>71</v>
      </c>
      <c r="C18" s="3" t="s">
        <v>223</v>
      </c>
      <c r="D18" s="3" t="s">
        <v>224</v>
      </c>
      <c r="E18" s="26"/>
      <c r="H18" s="27"/>
      <c r="I18" s="322" t="s">
        <v>231</v>
      </c>
    </row>
    <row r="19" spans="1:9" ht="12.75">
      <c r="A19" s="10">
        <v>17</v>
      </c>
      <c r="B19" s="34" t="s">
        <v>71</v>
      </c>
      <c r="C19" s="3" t="s">
        <v>176</v>
      </c>
      <c r="D19" s="3" t="s">
        <v>224</v>
      </c>
      <c r="H19" s="27"/>
      <c r="I19" s="20" t="s">
        <v>731</v>
      </c>
    </row>
    <row r="20" spans="1:8" ht="12.75">
      <c r="A20" s="10">
        <f aca="true" t="shared" si="1" ref="A20:A34">A19+1</f>
        <v>18</v>
      </c>
      <c r="B20" s="10"/>
      <c r="C20" s="10"/>
      <c r="D20" s="10"/>
      <c r="E20" s="25"/>
      <c r="F20" s="20" t="s">
        <v>176</v>
      </c>
      <c r="H20" s="27"/>
    </row>
    <row r="21" spans="1:8" ht="12.75">
      <c r="A21" s="10">
        <f t="shared" si="1"/>
        <v>19</v>
      </c>
      <c r="B21" s="34" t="s">
        <v>69</v>
      </c>
      <c r="C21" s="3" t="s">
        <v>217</v>
      </c>
      <c r="D21" s="3" t="s">
        <v>8</v>
      </c>
      <c r="E21" s="20" t="s">
        <v>233</v>
      </c>
      <c r="F21" s="25" t="s">
        <v>726</v>
      </c>
      <c r="H21" s="27"/>
    </row>
    <row r="22" spans="1:8" ht="12.75">
      <c r="A22" s="10">
        <f t="shared" si="1"/>
        <v>20</v>
      </c>
      <c r="B22" s="34" t="s">
        <v>69</v>
      </c>
      <c r="C22" s="3" t="s">
        <v>233</v>
      </c>
      <c r="D22" s="3" t="s">
        <v>224</v>
      </c>
      <c r="E22" s="26" t="s">
        <v>873</v>
      </c>
      <c r="F22" s="27"/>
      <c r="G22" s="20" t="s">
        <v>17</v>
      </c>
      <c r="H22" s="27"/>
    </row>
    <row r="23" spans="1:8" ht="12.75">
      <c r="A23" s="10">
        <f t="shared" si="1"/>
        <v>21</v>
      </c>
      <c r="B23" s="35" t="s">
        <v>71</v>
      </c>
      <c r="C23" s="18" t="s">
        <v>329</v>
      </c>
      <c r="D23" s="3" t="s">
        <v>328</v>
      </c>
      <c r="E23" s="20" t="s">
        <v>17</v>
      </c>
      <c r="F23" s="27"/>
      <c r="G23" s="28" t="s">
        <v>724</v>
      </c>
      <c r="H23" s="27"/>
    </row>
    <row r="24" spans="1:8" ht="12.75">
      <c r="A24" s="10">
        <f t="shared" si="1"/>
        <v>22</v>
      </c>
      <c r="B24" s="34" t="s">
        <v>71</v>
      </c>
      <c r="C24" s="3" t="s">
        <v>17</v>
      </c>
      <c r="D24" s="3" t="s">
        <v>18</v>
      </c>
      <c r="E24" s="25" t="s">
        <v>838</v>
      </c>
      <c r="F24" s="29" t="s">
        <v>17</v>
      </c>
      <c r="G24" s="27"/>
      <c r="H24" s="27"/>
    </row>
    <row r="25" spans="1:8" ht="12.75">
      <c r="A25" s="10">
        <f t="shared" si="1"/>
        <v>23</v>
      </c>
      <c r="B25" s="10"/>
      <c r="C25" s="10"/>
      <c r="D25" s="10"/>
      <c r="F25" s="26" t="s">
        <v>720</v>
      </c>
      <c r="G25" s="27"/>
      <c r="H25" s="27"/>
    </row>
    <row r="26" spans="1:8" ht="12.75">
      <c r="A26" s="10">
        <f t="shared" si="1"/>
        <v>24</v>
      </c>
      <c r="B26" s="34" t="s">
        <v>71</v>
      </c>
      <c r="C26" s="3" t="s">
        <v>331</v>
      </c>
      <c r="D26" s="3" t="s">
        <v>224</v>
      </c>
      <c r="E26" s="26"/>
      <c r="G26" s="27"/>
      <c r="H26" s="29" t="s">
        <v>327</v>
      </c>
    </row>
    <row r="27" spans="1:8" ht="12.75">
      <c r="A27" s="10">
        <f t="shared" si="1"/>
        <v>25</v>
      </c>
      <c r="B27" s="34" t="s">
        <v>71</v>
      </c>
      <c r="C27" s="3" t="s">
        <v>327</v>
      </c>
      <c r="D27" s="3" t="s">
        <v>14</v>
      </c>
      <c r="E27" s="20" t="s">
        <v>327</v>
      </c>
      <c r="G27" s="27"/>
      <c r="H27" s="32" t="s">
        <v>729</v>
      </c>
    </row>
    <row r="28" spans="1:8" ht="12.75">
      <c r="A28" s="10">
        <f t="shared" si="1"/>
        <v>26</v>
      </c>
      <c r="B28" s="34" t="s">
        <v>69</v>
      </c>
      <c r="C28" s="3" t="s">
        <v>66</v>
      </c>
      <c r="D28" s="3" t="s">
        <v>224</v>
      </c>
      <c r="E28" s="25" t="s">
        <v>718</v>
      </c>
      <c r="F28" s="20" t="s">
        <v>327</v>
      </c>
      <c r="G28" s="27"/>
      <c r="H28" s="12"/>
    </row>
    <row r="29" spans="1:8" ht="12.75">
      <c r="A29" s="10">
        <f t="shared" si="1"/>
        <v>27</v>
      </c>
      <c r="B29" s="34" t="s">
        <v>69</v>
      </c>
      <c r="C29" s="3" t="s">
        <v>374</v>
      </c>
      <c r="D29" s="3" t="s">
        <v>183</v>
      </c>
      <c r="F29" s="25" t="s">
        <v>589</v>
      </c>
      <c r="G29" s="27"/>
      <c r="H29" s="12"/>
    </row>
    <row r="30" spans="1:8" ht="12.75">
      <c r="A30" s="10">
        <f t="shared" si="1"/>
        <v>28</v>
      </c>
      <c r="B30" s="34"/>
      <c r="C30" s="3"/>
      <c r="D30" s="3"/>
      <c r="E30" s="26"/>
      <c r="F30" s="27"/>
      <c r="G30" s="29" t="s">
        <v>327</v>
      </c>
      <c r="H30" s="12"/>
    </row>
    <row r="31" spans="1:8" ht="12.75">
      <c r="A31" s="10">
        <f t="shared" si="1"/>
        <v>29</v>
      </c>
      <c r="B31" s="34" t="s">
        <v>69</v>
      </c>
      <c r="C31" s="3" t="s">
        <v>375</v>
      </c>
      <c r="D31" s="3" t="s">
        <v>328</v>
      </c>
      <c r="E31" s="20" t="s">
        <v>370</v>
      </c>
      <c r="G31" s="26" t="s">
        <v>728</v>
      </c>
      <c r="H31" s="12"/>
    </row>
    <row r="32" spans="1:8" ht="12.75">
      <c r="A32" s="10">
        <f t="shared" si="1"/>
        <v>30</v>
      </c>
      <c r="B32" s="34" t="s">
        <v>69</v>
      </c>
      <c r="C32" s="3" t="s">
        <v>370</v>
      </c>
      <c r="D32" s="3" t="s">
        <v>5</v>
      </c>
      <c r="E32" s="25" t="s">
        <v>719</v>
      </c>
      <c r="F32" s="30" t="s">
        <v>370</v>
      </c>
      <c r="H32" s="12"/>
    </row>
    <row r="33" spans="1:8" ht="12.75">
      <c r="A33" s="10">
        <f t="shared" si="1"/>
        <v>31</v>
      </c>
      <c r="B33" s="10"/>
      <c r="C33" s="10"/>
      <c r="D33" s="10"/>
      <c r="F33" s="26"/>
      <c r="H33" s="12"/>
    </row>
    <row r="34" spans="1:8" ht="12.75">
      <c r="A34" s="10">
        <f t="shared" si="1"/>
        <v>32</v>
      </c>
      <c r="B34" s="34"/>
      <c r="C34" s="3"/>
      <c r="D34" s="3"/>
      <c r="E34" s="26"/>
      <c r="H34" s="12"/>
    </row>
  </sheetData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Normal="60" zoomScaleSheetLayoutView="100" workbookViewId="0" topLeftCell="A7">
      <selection activeCell="K41" sqref="K41"/>
    </sheetView>
  </sheetViews>
  <sheetFormatPr defaultColWidth="9.140625" defaultRowHeight="12.75"/>
  <cols>
    <col min="1" max="2" width="4.421875" style="20" customWidth="1"/>
    <col min="3" max="3" width="17.57421875" style="20" customWidth="1"/>
    <col min="4" max="16384" width="9.140625" style="20" customWidth="1"/>
  </cols>
  <sheetData>
    <row r="1" spans="3:4" ht="18">
      <c r="C1" s="33" t="s">
        <v>7</v>
      </c>
      <c r="D1" s="33" t="s">
        <v>407</v>
      </c>
    </row>
    <row r="2" spans="11:12" ht="12.75">
      <c r="K2" s="12"/>
      <c r="L2" s="12"/>
    </row>
    <row r="3" spans="1:4" ht="12.75">
      <c r="A3" s="10">
        <v>1</v>
      </c>
      <c r="B3" s="34">
        <v>1</v>
      </c>
      <c r="C3" s="18" t="s">
        <v>408</v>
      </c>
      <c r="D3" s="18" t="s">
        <v>357</v>
      </c>
    </row>
    <row r="4" spans="1:6" ht="12.75">
      <c r="A4" s="10">
        <f aca="true" t="shared" si="0" ref="A4:A34">A3+1</f>
        <v>2</v>
      </c>
      <c r="B4" s="10"/>
      <c r="D4" s="10"/>
      <c r="E4" s="28"/>
      <c r="F4" s="20" t="s">
        <v>408</v>
      </c>
    </row>
    <row r="5" spans="1:6" ht="12.75">
      <c r="A5" s="10">
        <f t="shared" si="0"/>
        <v>3</v>
      </c>
      <c r="B5" s="10"/>
      <c r="C5" s="314"/>
      <c r="D5" s="3"/>
      <c r="F5" s="25" t="s">
        <v>746</v>
      </c>
    </row>
    <row r="6" spans="1:7" ht="12.75">
      <c r="A6" s="10">
        <f t="shared" si="0"/>
        <v>4</v>
      </c>
      <c r="B6" s="34" t="s">
        <v>69</v>
      </c>
      <c r="C6" s="3" t="s">
        <v>233</v>
      </c>
      <c r="D6" s="3" t="s">
        <v>224</v>
      </c>
      <c r="E6" s="32"/>
      <c r="F6" s="27"/>
      <c r="G6" s="20" t="s">
        <v>408</v>
      </c>
    </row>
    <row r="7" spans="1:7" ht="12.75">
      <c r="A7" s="10">
        <f t="shared" si="0"/>
        <v>5</v>
      </c>
      <c r="B7" s="34">
        <v>4</v>
      </c>
      <c r="C7" s="3" t="s">
        <v>21</v>
      </c>
      <c r="D7" s="18" t="s">
        <v>357</v>
      </c>
      <c r="F7" s="27"/>
      <c r="G7" s="28" t="s">
        <v>744</v>
      </c>
    </row>
    <row r="8" spans="1:7" ht="12.75">
      <c r="A8" s="10">
        <f t="shared" si="0"/>
        <v>6</v>
      </c>
      <c r="B8" s="10"/>
      <c r="C8" s="315"/>
      <c r="D8" s="10"/>
      <c r="E8" s="28"/>
      <c r="F8" s="29" t="s">
        <v>21</v>
      </c>
      <c r="G8" s="27"/>
    </row>
    <row r="9" spans="1:7" ht="12.75">
      <c r="A9" s="10">
        <f t="shared" si="0"/>
        <v>7</v>
      </c>
      <c r="B9" s="10"/>
      <c r="C9" s="3"/>
      <c r="D9" s="3"/>
      <c r="F9" s="26" t="s">
        <v>739</v>
      </c>
      <c r="G9" s="27"/>
    </row>
    <row r="10" spans="1:8" ht="12.75">
      <c r="A10" s="10">
        <f t="shared" si="0"/>
        <v>8</v>
      </c>
      <c r="B10" s="35" t="s">
        <v>71</v>
      </c>
      <c r="C10" s="18" t="s">
        <v>329</v>
      </c>
      <c r="D10" s="3" t="s">
        <v>328</v>
      </c>
      <c r="E10" s="32"/>
      <c r="G10" s="27"/>
      <c r="H10" s="20" t="s">
        <v>408</v>
      </c>
    </row>
    <row r="11" spans="1:8" ht="12.75">
      <c r="A11" s="10">
        <f t="shared" si="0"/>
        <v>9</v>
      </c>
      <c r="B11" s="34">
        <v>3</v>
      </c>
      <c r="C11" s="3" t="s">
        <v>191</v>
      </c>
      <c r="D11" s="3" t="s">
        <v>357</v>
      </c>
      <c r="G11" s="27"/>
      <c r="H11" s="28" t="s">
        <v>747</v>
      </c>
    </row>
    <row r="12" spans="1:8" ht="12.75">
      <c r="A12" s="10">
        <f t="shared" si="0"/>
        <v>10</v>
      </c>
      <c r="B12" s="10"/>
      <c r="C12" s="10"/>
      <c r="D12" s="10"/>
      <c r="E12" s="28"/>
      <c r="F12" s="20" t="s">
        <v>191</v>
      </c>
      <c r="G12" s="27"/>
      <c r="H12" s="27"/>
    </row>
    <row r="13" spans="1:8" ht="12.75">
      <c r="A13" s="10">
        <f t="shared" si="0"/>
        <v>11</v>
      </c>
      <c r="B13" s="10"/>
      <c r="C13" s="3"/>
      <c r="D13" s="3"/>
      <c r="F13" s="25" t="s">
        <v>745</v>
      </c>
      <c r="G13" s="27"/>
      <c r="H13" s="27"/>
    </row>
    <row r="14" spans="1:8" ht="12.75">
      <c r="A14" s="10">
        <f t="shared" si="0"/>
        <v>12</v>
      </c>
      <c r="B14" s="34" t="s">
        <v>71</v>
      </c>
      <c r="C14" s="3" t="s">
        <v>182</v>
      </c>
      <c r="D14" s="3" t="s">
        <v>181</v>
      </c>
      <c r="E14" s="32"/>
      <c r="F14" s="27"/>
      <c r="G14" s="29" t="s">
        <v>191</v>
      </c>
      <c r="H14" s="27"/>
    </row>
    <row r="15" spans="1:8" ht="12.75">
      <c r="A15" s="10">
        <f t="shared" si="0"/>
        <v>13</v>
      </c>
      <c r="B15" s="34">
        <v>4</v>
      </c>
      <c r="C15" s="3" t="s">
        <v>187</v>
      </c>
      <c r="D15" s="18" t="s">
        <v>357</v>
      </c>
      <c r="G15" s="26" t="s">
        <v>749</v>
      </c>
      <c r="H15" s="27"/>
    </row>
    <row r="16" spans="1:8" ht="12.75">
      <c r="A16" s="10">
        <f t="shared" si="0"/>
        <v>14</v>
      </c>
      <c r="B16" s="10"/>
      <c r="C16" s="10"/>
      <c r="D16" s="10"/>
      <c r="E16" s="28"/>
      <c r="F16" s="30" t="s">
        <v>187</v>
      </c>
      <c r="H16" s="27"/>
    </row>
    <row r="17" spans="1:8" ht="12.75">
      <c r="A17" s="10">
        <f t="shared" si="0"/>
        <v>15</v>
      </c>
      <c r="B17" s="10"/>
      <c r="C17" s="10"/>
      <c r="D17" s="10"/>
      <c r="F17" s="26" t="s">
        <v>740</v>
      </c>
      <c r="H17" s="27"/>
    </row>
    <row r="18" spans="1:9" ht="12.75">
      <c r="A18" s="10">
        <f t="shared" si="0"/>
        <v>16</v>
      </c>
      <c r="B18" s="34" t="s">
        <v>71</v>
      </c>
      <c r="C18" s="3" t="s">
        <v>223</v>
      </c>
      <c r="D18" s="3" t="s">
        <v>224</v>
      </c>
      <c r="E18" s="32"/>
      <c r="H18" s="27"/>
      <c r="I18" s="20" t="s">
        <v>185</v>
      </c>
    </row>
    <row r="19" spans="1:9" ht="12.75">
      <c r="A19" s="10">
        <f t="shared" si="0"/>
        <v>17</v>
      </c>
      <c r="B19" s="34" t="s">
        <v>71</v>
      </c>
      <c r="C19" s="3" t="s">
        <v>180</v>
      </c>
      <c r="D19" s="3" t="s">
        <v>181</v>
      </c>
      <c r="H19" s="27"/>
      <c r="I19" s="26" t="s">
        <v>748</v>
      </c>
    </row>
    <row r="20" spans="1:8" ht="12.75">
      <c r="A20" s="10">
        <f t="shared" si="0"/>
        <v>18</v>
      </c>
      <c r="B20" s="10"/>
      <c r="C20" s="10"/>
      <c r="D20" s="10"/>
      <c r="E20" s="28"/>
      <c r="F20" s="20" t="s">
        <v>180</v>
      </c>
      <c r="H20" s="27"/>
    </row>
    <row r="21" spans="1:8" ht="12.75">
      <c r="A21" s="10">
        <f t="shared" si="0"/>
        <v>19</v>
      </c>
      <c r="B21" s="10"/>
      <c r="C21" s="10"/>
      <c r="D21" s="10"/>
      <c r="F21" s="25" t="s">
        <v>737</v>
      </c>
      <c r="H21" s="27"/>
    </row>
    <row r="22" spans="1:8" ht="12.75">
      <c r="A22" s="10">
        <f t="shared" si="0"/>
        <v>20</v>
      </c>
      <c r="B22" s="34" t="s">
        <v>69</v>
      </c>
      <c r="C22" s="3" t="s">
        <v>375</v>
      </c>
      <c r="D22" s="3" t="s">
        <v>328</v>
      </c>
      <c r="E22" s="32"/>
      <c r="F22" s="27"/>
      <c r="G22" s="20" t="s">
        <v>185</v>
      </c>
      <c r="H22" s="27"/>
    </row>
    <row r="23" spans="1:8" ht="12.75">
      <c r="A23" s="10">
        <f t="shared" si="0"/>
        <v>21</v>
      </c>
      <c r="B23" s="34" t="s">
        <v>69</v>
      </c>
      <c r="C23" s="3" t="s">
        <v>46</v>
      </c>
      <c r="D23" s="3" t="s">
        <v>47</v>
      </c>
      <c r="G23" s="25" t="s">
        <v>735</v>
      </c>
      <c r="H23" s="27"/>
    </row>
    <row r="24" spans="1:8" ht="12.75">
      <c r="A24" s="10">
        <f t="shared" si="0"/>
        <v>22</v>
      </c>
      <c r="B24" s="10"/>
      <c r="C24" s="3"/>
      <c r="D24" s="3"/>
      <c r="E24" s="28"/>
      <c r="F24" s="30" t="s">
        <v>185</v>
      </c>
      <c r="G24" s="27"/>
      <c r="H24" s="27"/>
    </row>
    <row r="25" spans="1:8" ht="12.75">
      <c r="A25" s="10">
        <f t="shared" si="0"/>
        <v>23</v>
      </c>
      <c r="B25" s="10"/>
      <c r="C25" s="10"/>
      <c r="D25" s="10"/>
      <c r="F25" s="31" t="s">
        <v>738</v>
      </c>
      <c r="G25" s="27"/>
      <c r="H25" s="27"/>
    </row>
    <row r="26" spans="1:8" ht="12.75">
      <c r="A26" s="10">
        <f t="shared" si="0"/>
        <v>24</v>
      </c>
      <c r="B26" s="34">
        <v>2</v>
      </c>
      <c r="C26" s="3" t="s">
        <v>185</v>
      </c>
      <c r="D26" s="18" t="s">
        <v>357</v>
      </c>
      <c r="E26" s="32"/>
      <c r="G26" s="27"/>
      <c r="H26" s="29" t="s">
        <v>185</v>
      </c>
    </row>
    <row r="27" spans="1:8" ht="12.75">
      <c r="A27" s="10">
        <f t="shared" si="0"/>
        <v>25</v>
      </c>
      <c r="B27" s="34" t="s">
        <v>71</v>
      </c>
      <c r="C27" s="3" t="s">
        <v>331</v>
      </c>
      <c r="D27" s="3" t="s">
        <v>224</v>
      </c>
      <c r="E27" s="131"/>
      <c r="G27" s="27"/>
      <c r="H27" s="32" t="s">
        <v>734</v>
      </c>
    </row>
    <row r="28" spans="1:7" ht="12.75">
      <c r="A28" s="10">
        <f t="shared" si="0"/>
        <v>26</v>
      </c>
      <c r="B28" s="10"/>
      <c r="C28" s="3"/>
      <c r="D28" s="3"/>
      <c r="E28" s="28"/>
      <c r="F28" s="20" t="s">
        <v>237</v>
      </c>
      <c r="G28" s="27"/>
    </row>
    <row r="29" spans="1:7" ht="12.75">
      <c r="A29" s="10">
        <f t="shared" si="0"/>
        <v>27</v>
      </c>
      <c r="B29" s="34">
        <v>4</v>
      </c>
      <c r="C29" s="3" t="s">
        <v>237</v>
      </c>
      <c r="D29" s="18" t="s">
        <v>357</v>
      </c>
      <c r="E29" s="20" t="s">
        <v>237</v>
      </c>
      <c r="F29" s="25" t="s">
        <v>743</v>
      </c>
      <c r="G29" s="27"/>
    </row>
    <row r="30" spans="1:7" ht="12.75">
      <c r="A30" s="10">
        <f t="shared" si="0"/>
        <v>28</v>
      </c>
      <c r="B30" s="34" t="s">
        <v>69</v>
      </c>
      <c r="C30" s="18" t="s">
        <v>369</v>
      </c>
      <c r="D30" s="3" t="s">
        <v>328</v>
      </c>
      <c r="E30" s="32" t="s">
        <v>741</v>
      </c>
      <c r="F30" s="27"/>
      <c r="G30" s="29" t="s">
        <v>237</v>
      </c>
    </row>
    <row r="31" spans="1:7" ht="12.75">
      <c r="A31" s="10">
        <f t="shared" si="0"/>
        <v>29</v>
      </c>
      <c r="B31" s="34">
        <v>4</v>
      </c>
      <c r="C31" s="3" t="s">
        <v>186</v>
      </c>
      <c r="D31" s="18" t="s">
        <v>357</v>
      </c>
      <c r="G31" s="26" t="s">
        <v>736</v>
      </c>
    </row>
    <row r="32" spans="1:6" ht="12.75">
      <c r="A32" s="10">
        <f t="shared" si="0"/>
        <v>30</v>
      </c>
      <c r="B32" s="10"/>
      <c r="C32" s="3"/>
      <c r="D32" s="3"/>
      <c r="E32" s="28"/>
      <c r="F32" s="30" t="s">
        <v>231</v>
      </c>
    </row>
    <row r="33" spans="1:6" ht="12.75">
      <c r="A33" s="10">
        <f t="shared" si="0"/>
        <v>31</v>
      </c>
      <c r="B33" s="10"/>
      <c r="C33" s="10"/>
      <c r="D33" s="10"/>
      <c r="F33" s="31" t="s">
        <v>742</v>
      </c>
    </row>
    <row r="34" spans="1:5" ht="12.75">
      <c r="A34" s="10">
        <f t="shared" si="0"/>
        <v>32</v>
      </c>
      <c r="B34" s="34" t="s">
        <v>71</v>
      </c>
      <c r="C34" s="3" t="s">
        <v>231</v>
      </c>
      <c r="D34" s="3" t="s">
        <v>178</v>
      </c>
      <c r="E34" s="32"/>
    </row>
  </sheetData>
  <printOptions/>
  <pageMargins left="0.75" right="0.75" top="1" bottom="1" header="0.5" footer="0.5"/>
  <pageSetup horizontalDpi="300" verticalDpi="300" orientation="portrait" paperSize="9" scale="12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I127"/>
  <sheetViews>
    <sheetView view="pageBreakPreview" zoomScale="60" zoomScaleNormal="60" workbookViewId="0" topLeftCell="A70">
      <selection activeCell="C80" sqref="C80:D80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409</v>
      </c>
      <c r="C1" s="33"/>
    </row>
    <row r="3" ht="13.5" thickBot="1"/>
    <row r="4" spans="2:35" ht="16.5" thickTop="1">
      <c r="B4" s="211"/>
      <c r="C4" s="212"/>
      <c r="D4" s="213"/>
      <c r="E4" s="213"/>
      <c r="F4" s="213"/>
      <c r="G4" s="214"/>
      <c r="H4" s="213"/>
      <c r="I4" s="215" t="s">
        <v>251</v>
      </c>
      <c r="J4" s="216"/>
      <c r="K4" s="354" t="s">
        <v>44</v>
      </c>
      <c r="L4" s="355"/>
      <c r="M4" s="355"/>
      <c r="N4" s="356"/>
      <c r="O4" s="357" t="s">
        <v>252</v>
      </c>
      <c r="P4" s="358"/>
      <c r="Q4" s="358"/>
      <c r="R4" s="359" t="s">
        <v>71</v>
      </c>
      <c r="S4" s="360"/>
      <c r="T4" s="36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7"/>
      <c r="C5" s="218"/>
      <c r="D5" s="219" t="s">
        <v>253</v>
      </c>
      <c r="E5" s="362"/>
      <c r="F5" s="363"/>
      <c r="G5" s="364"/>
      <c r="H5" s="365" t="s">
        <v>254</v>
      </c>
      <c r="I5" s="366"/>
      <c r="J5" s="366"/>
      <c r="K5" s="367"/>
      <c r="L5" s="367"/>
      <c r="M5" s="367"/>
      <c r="N5" s="368"/>
      <c r="O5" s="220" t="s">
        <v>255</v>
      </c>
      <c r="P5" s="221"/>
      <c r="Q5" s="221"/>
      <c r="R5" s="369"/>
      <c r="S5" s="369"/>
      <c r="T5" s="37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2"/>
      <c r="C6" s="223" t="s">
        <v>256</v>
      </c>
      <c r="D6" s="224" t="s">
        <v>257</v>
      </c>
      <c r="E6" s="350" t="s">
        <v>57</v>
      </c>
      <c r="F6" s="351"/>
      <c r="G6" s="350" t="s">
        <v>156</v>
      </c>
      <c r="H6" s="351"/>
      <c r="I6" s="350" t="s">
        <v>157</v>
      </c>
      <c r="J6" s="351"/>
      <c r="K6" s="350" t="s">
        <v>220</v>
      </c>
      <c r="L6" s="351"/>
      <c r="M6" s="350"/>
      <c r="N6" s="351"/>
      <c r="O6" s="225" t="s">
        <v>171</v>
      </c>
      <c r="P6" s="226" t="s">
        <v>258</v>
      </c>
      <c r="Q6" s="227" t="s">
        <v>259</v>
      </c>
      <c r="R6" s="228"/>
      <c r="S6" s="352" t="s">
        <v>1</v>
      </c>
      <c r="T6" s="353"/>
      <c r="U6"/>
      <c r="V6" s="229" t="s">
        <v>260</v>
      </c>
      <c r="W6" s="230"/>
      <c r="X6" s="231" t="s">
        <v>261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2" t="s">
        <v>57</v>
      </c>
      <c r="C7" s="233" t="s">
        <v>20</v>
      </c>
      <c r="D7" s="234" t="s">
        <v>219</v>
      </c>
      <c r="E7" s="235"/>
      <c r="F7" s="236"/>
      <c r="G7" s="237">
        <f>+Q17</f>
        <v>2</v>
      </c>
      <c r="H7" s="238">
        <f>+R17</f>
        <v>3</v>
      </c>
      <c r="I7" s="237">
        <f>Q13</f>
        <v>3</v>
      </c>
      <c r="J7" s="238">
        <f>R13</f>
        <v>0</v>
      </c>
      <c r="K7" s="237">
        <f>Q15</f>
      </c>
      <c r="L7" s="238">
        <f>R15</f>
      </c>
      <c r="M7" s="237"/>
      <c r="N7" s="238"/>
      <c r="O7" s="239">
        <f>IF(SUM(E7:N7)=0,"",COUNTIF(F7:F10,"3"))</f>
        <v>1</v>
      </c>
      <c r="P7" s="240">
        <f>IF(SUM(F7:O7)=0,"",COUNTIF(E7:E10,"3"))</f>
        <v>1</v>
      </c>
      <c r="Q7" s="241">
        <f>IF(SUM(E7:N7)=0,"",SUM(F7:F10))</f>
        <v>5</v>
      </c>
      <c r="R7" s="242">
        <f>IF(SUM(E7:N7)=0,"",SUM(E7:E10))</f>
        <v>3</v>
      </c>
      <c r="S7" s="341"/>
      <c r="T7" s="342"/>
      <c r="U7"/>
      <c r="V7" s="243">
        <f>+V13+V15+V17</f>
        <v>80</v>
      </c>
      <c r="W7" s="244">
        <f>+W13+W15+W17</f>
        <v>77</v>
      </c>
      <c r="X7" s="245">
        <f>+V7-W7</f>
        <v>3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156</v>
      </c>
      <c r="C8" s="233" t="s">
        <v>372</v>
      </c>
      <c r="D8" s="247" t="s">
        <v>325</v>
      </c>
      <c r="E8" s="248">
        <f>+R17</f>
        <v>3</v>
      </c>
      <c r="F8" s="249">
        <f>+Q17</f>
        <v>2</v>
      </c>
      <c r="G8" s="250"/>
      <c r="H8" s="251"/>
      <c r="I8" s="248">
        <f>Q16</f>
        <v>3</v>
      </c>
      <c r="J8" s="249">
        <f>R16</f>
        <v>2</v>
      </c>
      <c r="K8" s="248">
        <f>Q14</f>
      </c>
      <c r="L8" s="249">
        <f>R14</f>
      </c>
      <c r="M8" s="248"/>
      <c r="N8" s="249"/>
      <c r="O8" s="239">
        <f>IF(SUM(E8:N8)=0,"",COUNTIF(H7:H10,"3"))</f>
        <v>2</v>
      </c>
      <c r="P8" s="240">
        <f>IF(SUM(F8:O8)=0,"",COUNTIF(G7:G10,"3"))</f>
        <v>0</v>
      </c>
      <c r="Q8" s="241">
        <f>IF(SUM(E8:N8)=0,"",SUM(H7:H10))</f>
        <v>6</v>
      </c>
      <c r="R8" s="242">
        <f>IF(SUM(E8:N8)=0,"",SUM(G7:G10))</f>
        <v>4</v>
      </c>
      <c r="S8" s="341"/>
      <c r="T8" s="342"/>
      <c r="U8"/>
      <c r="V8" s="243">
        <f>+V14+V16+W17</f>
        <v>98</v>
      </c>
      <c r="W8" s="244">
        <f>+W14+W16+V17</f>
        <v>86</v>
      </c>
      <c r="X8" s="245">
        <f>+V8-W8</f>
        <v>12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6" t="s">
        <v>157</v>
      </c>
      <c r="C9" s="233" t="s">
        <v>377</v>
      </c>
      <c r="D9" s="247" t="s">
        <v>332</v>
      </c>
      <c r="E9" s="248">
        <f>+R13</f>
        <v>0</v>
      </c>
      <c r="F9" s="249">
        <f>+Q13</f>
        <v>3</v>
      </c>
      <c r="G9" s="248">
        <f>R16</f>
        <v>2</v>
      </c>
      <c r="H9" s="249">
        <f>Q16</f>
        <v>3</v>
      </c>
      <c r="I9" s="250"/>
      <c r="J9" s="251"/>
      <c r="K9" s="248">
        <f>Q18</f>
      </c>
      <c r="L9" s="249">
        <f>R18</f>
      </c>
      <c r="M9" s="248"/>
      <c r="N9" s="249"/>
      <c r="O9" s="239">
        <f>IF(SUM(E9:N9)=0,"",COUNTIF(J7:J10,"3"))</f>
        <v>0</v>
      </c>
      <c r="P9" s="240">
        <f>IF(SUM(F9:O9)=0,"",COUNTIF(I7:I10,"3"))</f>
        <v>2</v>
      </c>
      <c r="Q9" s="241">
        <f>IF(SUM(E9:N9)=0,"",SUM(J7:J10))</f>
        <v>2</v>
      </c>
      <c r="R9" s="242">
        <f>IF(SUM(E9:N9)=0,"",SUM(I7:I10))</f>
        <v>6</v>
      </c>
      <c r="S9" s="341"/>
      <c r="T9" s="342"/>
      <c r="U9"/>
      <c r="V9" s="243">
        <f>+W13+W16+V18</f>
        <v>69</v>
      </c>
      <c r="W9" s="244">
        <f>+V13+V16+W18</f>
        <v>84</v>
      </c>
      <c r="X9" s="245">
        <f>+V9-W9</f>
        <v>-15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2" t="s">
        <v>220</v>
      </c>
      <c r="C10" s="253"/>
      <c r="D10" s="254"/>
      <c r="E10" s="255">
        <f>R15</f>
      </c>
      <c r="F10" s="256">
        <f>Q15</f>
      </c>
      <c r="G10" s="255">
        <f>R14</f>
      </c>
      <c r="H10" s="256">
        <f>Q14</f>
      </c>
      <c r="I10" s="255">
        <f>R18</f>
      </c>
      <c r="J10" s="256">
        <f>Q18</f>
      </c>
      <c r="K10" s="257"/>
      <c r="L10" s="258"/>
      <c r="M10" s="255"/>
      <c r="N10" s="256"/>
      <c r="O10" s="259">
        <f>IF(SUM(E10:N10)=0,"",COUNTIF(L7:L10,"3"))</f>
      </c>
      <c r="P10" s="260">
        <f>IF(SUM(F10:O10)=0,"",COUNTIF(K7:K10,"3"))</f>
      </c>
      <c r="Q10" s="261">
        <f>IF(SUM(E10:N11)=0,"",SUM(L7:L10))</f>
      </c>
      <c r="R10" s="262">
        <f>IF(SUM(E10:N10)=0,"",SUM(K7:K10))</f>
      </c>
      <c r="S10" s="343"/>
      <c r="T10" s="344"/>
      <c r="U10"/>
      <c r="V10" s="243">
        <f>+W14+W15+W18</f>
        <v>0</v>
      </c>
      <c r="W10" s="244">
        <f>+V14+V15+V18</f>
        <v>0</v>
      </c>
      <c r="X10" s="245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3"/>
      <c r="C11" s="264" t="s">
        <v>262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6"/>
      <c r="T11" s="267"/>
      <c r="U11"/>
      <c r="V11" s="268"/>
      <c r="W11" s="269" t="s">
        <v>263</v>
      </c>
      <c r="X11" s="270">
        <f>SUM(X7:X10)</f>
        <v>0</v>
      </c>
      <c r="Y11" s="269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1"/>
      <c r="C12" s="272" t="s">
        <v>264</v>
      </c>
      <c r="D12" s="273"/>
      <c r="E12" s="273"/>
      <c r="F12" s="274"/>
      <c r="G12" s="345" t="s">
        <v>2</v>
      </c>
      <c r="H12" s="346"/>
      <c r="I12" s="347" t="s">
        <v>3</v>
      </c>
      <c r="J12" s="346"/>
      <c r="K12" s="347" t="s">
        <v>4</v>
      </c>
      <c r="L12" s="346"/>
      <c r="M12" s="347" t="s">
        <v>26</v>
      </c>
      <c r="N12" s="346"/>
      <c r="O12" s="347" t="s">
        <v>27</v>
      </c>
      <c r="P12" s="346"/>
      <c r="Q12" s="348" t="s">
        <v>0</v>
      </c>
      <c r="R12" s="349"/>
      <c r="S12"/>
      <c r="T12" s="275"/>
      <c r="U12"/>
      <c r="V12" s="276" t="s">
        <v>260</v>
      </c>
      <c r="W12" s="277"/>
      <c r="X12" s="231" t="s">
        <v>261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8" t="s">
        <v>265</v>
      </c>
      <c r="C13" s="279" t="str">
        <f>IF(C7&gt;"",C7,"")</f>
        <v>Dmitry Vyskubov</v>
      </c>
      <c r="D13" s="280" t="str">
        <f>IF(C9&gt;"",C9,"")</f>
        <v>Ivan Tselisev</v>
      </c>
      <c r="E13" s="265"/>
      <c r="F13" s="281"/>
      <c r="G13" s="339">
        <v>12</v>
      </c>
      <c r="H13" s="340"/>
      <c r="I13" s="336">
        <v>7</v>
      </c>
      <c r="J13" s="337"/>
      <c r="K13" s="336">
        <v>8</v>
      </c>
      <c r="L13" s="337"/>
      <c r="M13" s="336"/>
      <c r="N13" s="337"/>
      <c r="O13" s="338"/>
      <c r="P13" s="337"/>
      <c r="Q13" s="282">
        <f aca="true" t="shared" si="0" ref="Q13:Q18">IF(COUNT(G13:O13)=0,"",COUNTIF(G13:O13,"&gt;=0"))</f>
        <v>3</v>
      </c>
      <c r="R13" s="283">
        <f>IF(COUNT(G13:O13)=0,"",(IF(LEFT(G13,1)="-",1,0)+IF(LEFT(I13,1)="-",1,0)+IF(LEFT(K13,1)="-",1,0)+IF(LEFT(M13,1)="-",1,0)+IF(LEFT(O13,1)="-",1,0)))</f>
        <v>0</v>
      </c>
      <c r="S13" s="284"/>
      <c r="T13" s="285"/>
      <c r="U13"/>
      <c r="V13" s="286">
        <f aca="true" t="shared" si="1" ref="V13:W18">+Z13+AB13+AD13+AF13+AH13</f>
        <v>36</v>
      </c>
      <c r="W13" s="287">
        <f t="shared" si="1"/>
        <v>27</v>
      </c>
      <c r="X13" s="288">
        <f aca="true" t="shared" si="2" ref="X13:X18">+V13-W13</f>
        <v>9</v>
      </c>
      <c r="Y13"/>
      <c r="Z13" s="289">
        <f aca="true" t="shared" si="3" ref="Z13:Z18">IF(G13="",0,IF(LEFT(G13,1)="-",ABS(G13),(IF(G13&gt;9,G13+2,11))))</f>
        <v>14</v>
      </c>
      <c r="AA13" s="290">
        <f aca="true" t="shared" si="4" ref="AA13:AA18">IF(G13="",0,IF(LEFT(G13,1)="-",(IF(ABS(G13)&gt;9,(ABS(G13)+2),11)),G13))</f>
        <v>12</v>
      </c>
      <c r="AB13" s="289">
        <f aca="true" t="shared" si="5" ref="AB13:AB18">IF(I13="",0,IF(LEFT(I13,1)="-",ABS(I13),(IF(I13&gt;9,I13+2,11))))</f>
        <v>11</v>
      </c>
      <c r="AC13" s="290">
        <f aca="true" t="shared" si="6" ref="AC13:AC18">IF(I13="",0,IF(LEFT(I13,1)="-",(IF(ABS(I13)&gt;9,(ABS(I13)+2),11)),I13))</f>
        <v>7</v>
      </c>
      <c r="AD13" s="289">
        <f aca="true" t="shared" si="7" ref="AD13:AD18">IF(K13="",0,IF(LEFT(K13,1)="-",ABS(K13),(IF(K13&gt;9,K13+2,11))))</f>
        <v>11</v>
      </c>
      <c r="AE13" s="290">
        <f aca="true" t="shared" si="8" ref="AE13:AE18">IF(K13="",0,IF(LEFT(K13,1)="-",(IF(ABS(K13)&gt;9,(ABS(K13)+2),11)),K13))</f>
        <v>8</v>
      </c>
      <c r="AF13" s="289">
        <f>IF(M13="",0,IF(LEFT(M13,1)="-",ABS(M13),(IF(M13&gt;9,M13+2,11))))</f>
        <v>0</v>
      </c>
      <c r="AG13" s="290">
        <f aca="true" t="shared" si="9" ref="AG13:AG18">IF(M13="",0,IF(LEFT(M13,1)="-",(IF(ABS(M13)&gt;9,(ABS(M13)+2),11)),M13))</f>
        <v>0</v>
      </c>
      <c r="AH13" s="289">
        <f aca="true" t="shared" si="10" ref="AH13:AH18">IF(O13="",0,IF(LEFT(O13,1)="-",ABS(O13),(IF(O13&gt;9,O13+2,11))))</f>
        <v>0</v>
      </c>
      <c r="AI13" s="290">
        <f aca="true" t="shared" si="11" ref="AI13:AI18">IF(O13="",0,IF(LEFT(O13,1)="-",(IF(ABS(O13)&gt;9,(ABS(O13)+2),11)),O13))</f>
        <v>0</v>
      </c>
    </row>
    <row r="14" spans="2:35" ht="15.75">
      <c r="B14" s="278" t="s">
        <v>266</v>
      </c>
      <c r="C14" s="279" t="str">
        <f>IF(C8&gt;"",C8,"")</f>
        <v>Sami Ruohonen</v>
      </c>
      <c r="D14" s="291">
        <f>IF(C10&gt;"",C10,"")</f>
      </c>
      <c r="E14" s="292"/>
      <c r="F14" s="281"/>
      <c r="G14" s="329"/>
      <c r="H14" s="330"/>
      <c r="I14" s="329"/>
      <c r="J14" s="330"/>
      <c r="K14" s="329"/>
      <c r="L14" s="330"/>
      <c r="M14" s="329"/>
      <c r="N14" s="330"/>
      <c r="O14" s="329"/>
      <c r="P14" s="330"/>
      <c r="Q14" s="282">
        <f t="shared" si="0"/>
      </c>
      <c r="R14" s="283">
        <f>IF(COUNT(G14:O14)=0,"",(IF(LEFT(G14,1)="-",1,0)+IF(LEFT(I14,1)="-",1,0)+IF(LEFT(K14,1)="-",1,0)+IF(LEFT(M14,1)="-",1,0)+IF(LEFT(O14,1)="-",1,0)))</f>
      </c>
      <c r="S14" s="293"/>
      <c r="T14" s="294"/>
      <c r="U14"/>
      <c r="V14" s="286">
        <f t="shared" si="1"/>
        <v>0</v>
      </c>
      <c r="W14" s="287">
        <f t="shared" si="1"/>
        <v>0</v>
      </c>
      <c r="X14" s="288">
        <f t="shared" si="2"/>
        <v>0</v>
      </c>
      <c r="Y14"/>
      <c r="Z14" s="295">
        <f t="shared" si="3"/>
        <v>0</v>
      </c>
      <c r="AA14" s="296">
        <f t="shared" si="4"/>
        <v>0</v>
      </c>
      <c r="AB14" s="295">
        <f t="shared" si="5"/>
        <v>0</v>
      </c>
      <c r="AC14" s="296">
        <f t="shared" si="6"/>
        <v>0</v>
      </c>
      <c r="AD14" s="295">
        <f t="shared" si="7"/>
        <v>0</v>
      </c>
      <c r="AE14" s="296">
        <f t="shared" si="8"/>
        <v>0</v>
      </c>
      <c r="AF14" s="295">
        <f>IF(M14="",0,IF(LEFT(M14,1)="-",ABS(M14),(IF(M14&gt;9,M14+2,11))))</f>
        <v>0</v>
      </c>
      <c r="AG14" s="296">
        <f t="shared" si="9"/>
        <v>0</v>
      </c>
      <c r="AH14" s="295">
        <f t="shared" si="10"/>
        <v>0</v>
      </c>
      <c r="AI14" s="296">
        <f t="shared" si="11"/>
        <v>0</v>
      </c>
    </row>
    <row r="15" spans="2:35" ht="16.5" thickBot="1">
      <c r="B15" s="278" t="s">
        <v>267</v>
      </c>
      <c r="C15" s="297" t="str">
        <f>IF(C7&gt;"",C7,"")</f>
        <v>Dmitry Vyskubov</v>
      </c>
      <c r="D15" s="298">
        <f>IF(C10&gt;"",C10,"")</f>
      </c>
      <c r="E15" s="273"/>
      <c r="F15" s="274"/>
      <c r="G15" s="334"/>
      <c r="H15" s="335"/>
      <c r="I15" s="334"/>
      <c r="J15" s="335"/>
      <c r="K15" s="334"/>
      <c r="L15" s="335"/>
      <c r="M15" s="334"/>
      <c r="N15" s="335"/>
      <c r="O15" s="334"/>
      <c r="P15" s="335"/>
      <c r="Q15" s="282">
        <f t="shared" si="0"/>
      </c>
      <c r="R15" s="283">
        <f>IF(COUNT(G15:O15)=0,"",(IF(LEFT(G15,1)="-",1,0)+IF(LEFT(I15,1)="-",1,0)+IF(LEFT(K15,1)="-",1,0)+IF(LEFT(M14,1)="-",1,0)+IF(LEFT(O15,1)="-",1,0)))</f>
      </c>
      <c r="S15" s="293"/>
      <c r="T15" s="294"/>
      <c r="U15"/>
      <c r="V15" s="286">
        <f t="shared" si="1"/>
        <v>0</v>
      </c>
      <c r="W15" s="287">
        <f t="shared" si="1"/>
        <v>0</v>
      </c>
      <c r="X15" s="288">
        <f t="shared" si="2"/>
        <v>0</v>
      </c>
      <c r="Y15"/>
      <c r="Z15" s="295">
        <f t="shared" si="3"/>
        <v>0</v>
      </c>
      <c r="AA15" s="296">
        <f t="shared" si="4"/>
        <v>0</v>
      </c>
      <c r="AB15" s="295">
        <f t="shared" si="5"/>
        <v>0</v>
      </c>
      <c r="AC15" s="296">
        <f t="shared" si="6"/>
        <v>0</v>
      </c>
      <c r="AD15" s="295">
        <f t="shared" si="7"/>
        <v>0</v>
      </c>
      <c r="AE15" s="296">
        <f t="shared" si="8"/>
        <v>0</v>
      </c>
      <c r="AF15" s="295">
        <f>IF(M14="",0,IF(LEFT(M14,1)="-",ABS(M14),(IF(M14&gt;9,M14+2,11))))</f>
        <v>0</v>
      </c>
      <c r="AG15" s="296">
        <f t="shared" si="9"/>
        <v>0</v>
      </c>
      <c r="AH15" s="295">
        <f t="shared" si="10"/>
        <v>0</v>
      </c>
      <c r="AI15" s="296">
        <f t="shared" si="11"/>
        <v>0</v>
      </c>
    </row>
    <row r="16" spans="2:35" ht="15.75">
      <c r="B16" s="278" t="s">
        <v>268</v>
      </c>
      <c r="C16" s="279" t="str">
        <f>IF(C8&gt;"",C8,"")</f>
        <v>Sami Ruohonen</v>
      </c>
      <c r="D16" s="291" t="str">
        <f>IF(C9&gt;"",C9,"")</f>
        <v>Ivan Tselisev</v>
      </c>
      <c r="E16" s="265"/>
      <c r="F16" s="281"/>
      <c r="G16" s="336">
        <v>-7</v>
      </c>
      <c r="H16" s="337"/>
      <c r="I16" s="336">
        <v>3</v>
      </c>
      <c r="J16" s="337"/>
      <c r="K16" s="336">
        <v>-8</v>
      </c>
      <c r="L16" s="337"/>
      <c r="M16" s="336">
        <v>9</v>
      </c>
      <c r="N16" s="337"/>
      <c r="O16" s="336">
        <v>8</v>
      </c>
      <c r="P16" s="337"/>
      <c r="Q16" s="282">
        <f t="shared" si="0"/>
        <v>3</v>
      </c>
      <c r="R16" s="283">
        <f>IF(COUNT(G16:O16)=0,"",(IF(LEFT(G16,1)="-",1,0)+IF(LEFT(I16,1)="-",1,0)+IF(LEFT(K16,1)="-",1,0)+IF(LEFT(M16,1)="-",1,0)+IF(LEFT(O16,1)="-",1,0)))</f>
        <v>2</v>
      </c>
      <c r="S16" s="293"/>
      <c r="T16" s="294"/>
      <c r="U16"/>
      <c r="V16" s="286">
        <f t="shared" si="1"/>
        <v>48</v>
      </c>
      <c r="W16" s="287">
        <f t="shared" si="1"/>
        <v>42</v>
      </c>
      <c r="X16" s="288">
        <f t="shared" si="2"/>
        <v>6</v>
      </c>
      <c r="Y16"/>
      <c r="Z16" s="295">
        <f t="shared" si="3"/>
        <v>7</v>
      </c>
      <c r="AA16" s="296">
        <f t="shared" si="4"/>
        <v>11</v>
      </c>
      <c r="AB16" s="295">
        <f t="shared" si="5"/>
        <v>11</v>
      </c>
      <c r="AC16" s="296">
        <f t="shared" si="6"/>
        <v>3</v>
      </c>
      <c r="AD16" s="295">
        <f t="shared" si="7"/>
        <v>8</v>
      </c>
      <c r="AE16" s="296">
        <f t="shared" si="8"/>
        <v>11</v>
      </c>
      <c r="AF16" s="295">
        <f>IF(M16="",0,IF(LEFT(M16,1)="-",ABS(M16),(IF(M16&gt;9,M16+2,11))))</f>
        <v>11</v>
      </c>
      <c r="AG16" s="296">
        <f t="shared" si="9"/>
        <v>9</v>
      </c>
      <c r="AH16" s="295">
        <f t="shared" si="10"/>
        <v>11</v>
      </c>
      <c r="AI16" s="296">
        <f t="shared" si="11"/>
        <v>8</v>
      </c>
    </row>
    <row r="17" spans="2:35" ht="15.75">
      <c r="B17" s="278" t="s">
        <v>269</v>
      </c>
      <c r="C17" s="279" t="str">
        <f>IF(C7&gt;"",C7,"")</f>
        <v>Dmitry Vyskubov</v>
      </c>
      <c r="D17" s="291" t="str">
        <f>IF(C8&gt;"",C8,"")</f>
        <v>Sami Ruohonen</v>
      </c>
      <c r="E17" s="292"/>
      <c r="F17" s="281"/>
      <c r="G17" s="329">
        <v>10</v>
      </c>
      <c r="H17" s="330"/>
      <c r="I17" s="329">
        <v>-8</v>
      </c>
      <c r="J17" s="330"/>
      <c r="K17" s="333">
        <v>-6</v>
      </c>
      <c r="L17" s="330"/>
      <c r="M17" s="329">
        <v>7</v>
      </c>
      <c r="N17" s="330"/>
      <c r="O17" s="329">
        <v>-7</v>
      </c>
      <c r="P17" s="330"/>
      <c r="Q17" s="282">
        <f t="shared" si="0"/>
        <v>2</v>
      </c>
      <c r="R17" s="283">
        <f>IF(COUNT(G17:O17)=0,"",(IF(LEFT(G17,1)="-",1,0)+IF(LEFT(I17,1)="-",1,0)+IF(LEFT(K17,1)="-",1,0)+IF(LEFT(M17,1)="-",1,0)+IF(LEFT(O17,1)="-",1,0)))</f>
        <v>3</v>
      </c>
      <c r="S17" s="293"/>
      <c r="T17" s="294"/>
      <c r="U17"/>
      <c r="V17" s="286">
        <f t="shared" si="1"/>
        <v>44</v>
      </c>
      <c r="W17" s="287">
        <f t="shared" si="1"/>
        <v>50</v>
      </c>
      <c r="X17" s="288">
        <f t="shared" si="2"/>
        <v>-6</v>
      </c>
      <c r="Y17"/>
      <c r="Z17" s="295">
        <f t="shared" si="3"/>
        <v>12</v>
      </c>
      <c r="AA17" s="296">
        <f t="shared" si="4"/>
        <v>10</v>
      </c>
      <c r="AB17" s="295">
        <f t="shared" si="5"/>
        <v>8</v>
      </c>
      <c r="AC17" s="296">
        <f t="shared" si="6"/>
        <v>11</v>
      </c>
      <c r="AD17" s="295">
        <f t="shared" si="7"/>
        <v>6</v>
      </c>
      <c r="AE17" s="296">
        <f t="shared" si="8"/>
        <v>11</v>
      </c>
      <c r="AF17" s="295">
        <f>IF(M17="",0,IF(LEFT(M17,1)="-",ABS(M17),(IF(M17&gt;9,M17+2,11))))</f>
        <v>11</v>
      </c>
      <c r="AG17" s="296">
        <f t="shared" si="9"/>
        <v>7</v>
      </c>
      <c r="AH17" s="295">
        <f t="shared" si="10"/>
        <v>7</v>
      </c>
      <c r="AI17" s="296">
        <f t="shared" si="11"/>
        <v>11</v>
      </c>
    </row>
    <row r="18" spans="2:35" ht="16.5" thickBot="1">
      <c r="B18" s="299" t="s">
        <v>270</v>
      </c>
      <c r="C18" s="300" t="str">
        <f>IF(C9&gt;"",C9,"")</f>
        <v>Ivan Tselisev</v>
      </c>
      <c r="D18" s="301">
        <f>IF(C10&gt;"",C10,"")</f>
      </c>
      <c r="E18" s="302"/>
      <c r="F18" s="303"/>
      <c r="G18" s="331"/>
      <c r="H18" s="332"/>
      <c r="I18" s="331"/>
      <c r="J18" s="332"/>
      <c r="K18" s="331"/>
      <c r="L18" s="332"/>
      <c r="M18" s="331"/>
      <c r="N18" s="332"/>
      <c r="O18" s="331"/>
      <c r="P18" s="332"/>
      <c r="Q18" s="304">
        <f t="shared" si="0"/>
      </c>
      <c r="R18" s="305">
        <f>IF(COUNT(G18:O18)=0,"",(IF(LEFT(G18,1)="-",1,0)+IF(LEFT(I18,1)="-",1,0)+IF(LEFT(K18,1)="-",1,0)+IF(LEFT(M18,1)="-",1,0)+IF(LEFT(O18,1)="-",1,0)))</f>
      </c>
      <c r="S18" s="306"/>
      <c r="T18" s="307"/>
      <c r="U18"/>
      <c r="V18" s="286">
        <f t="shared" si="1"/>
        <v>0</v>
      </c>
      <c r="W18" s="287">
        <f t="shared" si="1"/>
        <v>0</v>
      </c>
      <c r="X18" s="288">
        <f t="shared" si="2"/>
        <v>0</v>
      </c>
      <c r="Y18"/>
      <c r="Z18" s="308">
        <f t="shared" si="3"/>
        <v>0</v>
      </c>
      <c r="AA18" s="309">
        <f t="shared" si="4"/>
        <v>0</v>
      </c>
      <c r="AB18" s="308">
        <f t="shared" si="5"/>
        <v>0</v>
      </c>
      <c r="AC18" s="309">
        <f t="shared" si="6"/>
        <v>0</v>
      </c>
      <c r="AD18" s="308">
        <f t="shared" si="7"/>
        <v>0</v>
      </c>
      <c r="AE18" s="309">
        <f t="shared" si="8"/>
        <v>0</v>
      </c>
      <c r="AF18" s="308">
        <f>IF(M18="",0,IF(LEFT(M18,1)="-",ABS(M18),(IF(M18&gt;9,M18+2,11))))</f>
        <v>0</v>
      </c>
      <c r="AG18" s="309">
        <f t="shared" si="9"/>
        <v>0</v>
      </c>
      <c r="AH18" s="308">
        <f t="shared" si="10"/>
        <v>0</v>
      </c>
      <c r="AI18" s="309">
        <f t="shared" si="11"/>
        <v>0</v>
      </c>
    </row>
    <row r="19" ht="13.5" thickTop="1"/>
    <row r="21" ht="13.5" thickBot="1"/>
    <row r="22" spans="2:35" ht="16.5" thickTop="1">
      <c r="B22" s="211"/>
      <c r="C22" s="212"/>
      <c r="D22" s="213"/>
      <c r="E22" s="213"/>
      <c r="F22" s="213"/>
      <c r="G22" s="214"/>
      <c r="H22" s="213"/>
      <c r="I22" s="215" t="s">
        <v>251</v>
      </c>
      <c r="J22" s="216"/>
      <c r="K22" s="354" t="s">
        <v>44</v>
      </c>
      <c r="L22" s="355"/>
      <c r="M22" s="355"/>
      <c r="N22" s="356"/>
      <c r="O22" s="357" t="s">
        <v>252</v>
      </c>
      <c r="P22" s="358"/>
      <c r="Q22" s="358"/>
      <c r="R22" s="359" t="s">
        <v>69</v>
      </c>
      <c r="S22" s="360"/>
      <c r="T22" s="3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7"/>
      <c r="C23" s="218"/>
      <c r="D23" s="219" t="s">
        <v>253</v>
      </c>
      <c r="E23" s="362"/>
      <c r="F23" s="363"/>
      <c r="G23" s="364"/>
      <c r="H23" s="365" t="s">
        <v>254</v>
      </c>
      <c r="I23" s="366"/>
      <c r="J23" s="366"/>
      <c r="K23" s="367"/>
      <c r="L23" s="367"/>
      <c r="M23" s="367"/>
      <c r="N23" s="368"/>
      <c r="O23" s="220" t="s">
        <v>255</v>
      </c>
      <c r="P23" s="221"/>
      <c r="Q23" s="221"/>
      <c r="R23" s="369"/>
      <c r="S23" s="369"/>
      <c r="T23" s="37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2"/>
      <c r="C24" s="223" t="s">
        <v>256</v>
      </c>
      <c r="D24" s="224" t="s">
        <v>257</v>
      </c>
      <c r="E24" s="350" t="s">
        <v>57</v>
      </c>
      <c r="F24" s="351"/>
      <c r="G24" s="350" t="s">
        <v>156</v>
      </c>
      <c r="H24" s="351"/>
      <c r="I24" s="350" t="s">
        <v>157</v>
      </c>
      <c r="J24" s="351"/>
      <c r="K24" s="350" t="s">
        <v>220</v>
      </c>
      <c r="L24" s="351"/>
      <c r="M24" s="350"/>
      <c r="N24" s="351"/>
      <c r="O24" s="225" t="s">
        <v>171</v>
      </c>
      <c r="P24" s="226" t="s">
        <v>258</v>
      </c>
      <c r="Q24" s="227" t="s">
        <v>259</v>
      </c>
      <c r="R24" s="228"/>
      <c r="S24" s="352" t="s">
        <v>1</v>
      </c>
      <c r="T24" s="353"/>
      <c r="U24"/>
      <c r="V24" s="229" t="s">
        <v>260</v>
      </c>
      <c r="W24" s="230"/>
      <c r="X24" s="231" t="s">
        <v>261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2" t="s">
        <v>57</v>
      </c>
      <c r="C25" s="233" t="s">
        <v>326</v>
      </c>
      <c r="D25" s="234" t="s">
        <v>325</v>
      </c>
      <c r="E25" s="235"/>
      <c r="F25" s="236"/>
      <c r="G25" s="237">
        <f>+Q35</f>
        <v>3</v>
      </c>
      <c r="H25" s="238">
        <f>+R35</f>
        <v>0</v>
      </c>
      <c r="I25" s="237">
        <f>Q31</f>
        <v>3</v>
      </c>
      <c r="J25" s="238">
        <f>R31</f>
        <v>0</v>
      </c>
      <c r="K25" s="237">
        <f>Q33</f>
      </c>
      <c r="L25" s="238">
        <f>R33</f>
      </c>
      <c r="M25" s="237"/>
      <c r="N25" s="238"/>
      <c r="O25" s="239">
        <f>IF(SUM(E25:N25)=0,"",COUNTIF(F25:F28,"3"))</f>
        <v>2</v>
      </c>
      <c r="P25" s="240">
        <f>IF(SUM(F25:O25)=0,"",COUNTIF(E25:E28,"3"))</f>
        <v>0</v>
      </c>
      <c r="Q25" s="241">
        <f>IF(SUM(E25:N25)=0,"",SUM(F25:F28))</f>
        <v>6</v>
      </c>
      <c r="R25" s="242">
        <f>IF(SUM(E25:N25)=0,"",SUM(E25:E28))</f>
        <v>0</v>
      </c>
      <c r="S25" s="341"/>
      <c r="T25" s="342"/>
      <c r="U25"/>
      <c r="V25" s="243">
        <f>+V31+V33+V35</f>
        <v>66</v>
      </c>
      <c r="W25" s="244">
        <f>+W31+W33+W35</f>
        <v>28</v>
      </c>
      <c r="X25" s="245">
        <f>+V25-W25</f>
        <v>38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6" t="s">
        <v>156</v>
      </c>
      <c r="C26" s="233" t="s">
        <v>239</v>
      </c>
      <c r="D26" s="247" t="s">
        <v>219</v>
      </c>
      <c r="E26" s="248">
        <f>+R35</f>
        <v>0</v>
      </c>
      <c r="F26" s="249">
        <f>+Q35</f>
        <v>3</v>
      </c>
      <c r="G26" s="250"/>
      <c r="H26" s="251"/>
      <c r="I26" s="248">
        <f>Q34</f>
        <v>3</v>
      </c>
      <c r="J26" s="249">
        <f>R34</f>
        <v>0</v>
      </c>
      <c r="K26" s="248">
        <f>Q32</f>
      </c>
      <c r="L26" s="249">
        <f>R32</f>
      </c>
      <c r="M26" s="248"/>
      <c r="N26" s="249"/>
      <c r="O26" s="239">
        <f>IF(SUM(E26:N26)=0,"",COUNTIF(H25:H28,"3"))</f>
        <v>1</v>
      </c>
      <c r="P26" s="240">
        <f>IF(SUM(F26:O26)=0,"",COUNTIF(G25:G28,"3"))</f>
        <v>1</v>
      </c>
      <c r="Q26" s="241">
        <f>IF(SUM(E26:N26)=0,"",SUM(H25:H28))</f>
        <v>3</v>
      </c>
      <c r="R26" s="242">
        <f>IF(SUM(E26:N26)=0,"",SUM(G25:G28))</f>
        <v>3</v>
      </c>
      <c r="S26" s="341"/>
      <c r="T26" s="342"/>
      <c r="U26"/>
      <c r="V26" s="243">
        <f>+V32+V34+W35</f>
        <v>48</v>
      </c>
      <c r="W26" s="244">
        <f>+W32+W34+V35</f>
        <v>39</v>
      </c>
      <c r="X26" s="245">
        <f>+V26-W26</f>
        <v>9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Bot="1">
      <c r="B27" s="246" t="s">
        <v>157</v>
      </c>
      <c r="C27" s="253" t="s">
        <v>247</v>
      </c>
      <c r="D27" s="254" t="s">
        <v>226</v>
      </c>
      <c r="E27" s="248">
        <f>+R31</f>
        <v>0</v>
      </c>
      <c r="F27" s="249">
        <f>+Q31</f>
        <v>3</v>
      </c>
      <c r="G27" s="248">
        <f>R34</f>
        <v>0</v>
      </c>
      <c r="H27" s="249">
        <f>Q34</f>
        <v>3</v>
      </c>
      <c r="I27" s="250"/>
      <c r="J27" s="251"/>
      <c r="K27" s="248">
        <f>Q36</f>
      </c>
      <c r="L27" s="249">
        <f>R36</f>
      </c>
      <c r="M27" s="248"/>
      <c r="N27" s="249"/>
      <c r="O27" s="239">
        <f>IF(SUM(E27:N27)=0,"",COUNTIF(J25:J28,"3"))</f>
        <v>0</v>
      </c>
      <c r="P27" s="240">
        <f>IF(SUM(F27:O27)=0,"",COUNTIF(I25:I28,"3"))</f>
        <v>2</v>
      </c>
      <c r="Q27" s="241">
        <f>IF(SUM(E27:N27)=0,"",SUM(J25:J28))</f>
        <v>0</v>
      </c>
      <c r="R27" s="242">
        <f>IF(SUM(E27:N27)=0,"",SUM(I25:I28))</f>
        <v>6</v>
      </c>
      <c r="S27" s="341"/>
      <c r="T27" s="342"/>
      <c r="U27"/>
      <c r="V27" s="243">
        <f>+W31+W34+V36</f>
        <v>19</v>
      </c>
      <c r="W27" s="244">
        <f>+V31+V34+W36</f>
        <v>66</v>
      </c>
      <c r="X27" s="245">
        <f>+V27-W27</f>
        <v>-47</v>
      </c>
      <c r="Y27"/>
      <c r="Z27"/>
      <c r="AA27"/>
      <c r="AB27"/>
      <c r="AC27"/>
      <c r="AD27"/>
      <c r="AE27"/>
      <c r="AF27"/>
      <c r="AG27"/>
      <c r="AH27"/>
      <c r="AI27"/>
    </row>
    <row r="28" spans="2:35" ht="14.25" thickBot="1" thickTop="1">
      <c r="B28" s="252" t="s">
        <v>220</v>
      </c>
      <c r="C28" s="253"/>
      <c r="D28" s="254"/>
      <c r="E28" s="255">
        <f>R33</f>
      </c>
      <c r="F28" s="256">
        <f>Q33</f>
      </c>
      <c r="G28" s="255">
        <f>R32</f>
      </c>
      <c r="H28" s="256">
        <f>Q32</f>
      </c>
      <c r="I28" s="255">
        <f>R36</f>
      </c>
      <c r="J28" s="256">
        <f>Q36</f>
      </c>
      <c r="K28" s="257"/>
      <c r="L28" s="258"/>
      <c r="M28" s="255"/>
      <c r="N28" s="256"/>
      <c r="O28" s="259">
        <f>IF(SUM(E28:N28)=0,"",COUNTIF(L25:L28,"3"))</f>
      </c>
      <c r="P28" s="260">
        <f>IF(SUM(F28:O28)=0,"",COUNTIF(K25:K28,"3"))</f>
      </c>
      <c r="Q28" s="261">
        <f>IF(SUM(E28:N29)=0,"",SUM(L25:L28))</f>
      </c>
      <c r="R28" s="262">
        <f>IF(SUM(E28:N28)=0,"",SUM(K25:K28))</f>
      </c>
      <c r="S28" s="343"/>
      <c r="T28" s="344"/>
      <c r="U28"/>
      <c r="V28" s="243">
        <f>+W32+W33+W36</f>
        <v>0</v>
      </c>
      <c r="W28" s="244">
        <f>+V32+V33+V36</f>
        <v>0</v>
      </c>
      <c r="X28" s="245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3"/>
      <c r="C29" s="264" t="s">
        <v>262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6"/>
      <c r="T29" s="267"/>
      <c r="U29"/>
      <c r="V29" s="268"/>
      <c r="W29" s="269" t="s">
        <v>263</v>
      </c>
      <c r="X29" s="270">
        <f>SUM(X25:X28)</f>
        <v>0</v>
      </c>
      <c r="Y29" s="269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1"/>
      <c r="C30" s="272" t="s">
        <v>264</v>
      </c>
      <c r="D30" s="273"/>
      <c r="E30" s="273"/>
      <c r="F30" s="274"/>
      <c r="G30" s="345" t="s">
        <v>2</v>
      </c>
      <c r="H30" s="346"/>
      <c r="I30" s="347" t="s">
        <v>3</v>
      </c>
      <c r="J30" s="346"/>
      <c r="K30" s="347" t="s">
        <v>4</v>
      </c>
      <c r="L30" s="346"/>
      <c r="M30" s="347" t="s">
        <v>26</v>
      </c>
      <c r="N30" s="346"/>
      <c r="O30" s="347" t="s">
        <v>27</v>
      </c>
      <c r="P30" s="346"/>
      <c r="Q30" s="348" t="s">
        <v>0</v>
      </c>
      <c r="R30" s="349"/>
      <c r="S30"/>
      <c r="T30" s="275"/>
      <c r="U30"/>
      <c r="V30" s="276" t="s">
        <v>260</v>
      </c>
      <c r="W30" s="277"/>
      <c r="X30" s="231" t="s">
        <v>261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8" t="s">
        <v>265</v>
      </c>
      <c r="C31" s="279" t="str">
        <f>IF(C25&gt;"",C25,"")</f>
        <v>Riku Autio</v>
      </c>
      <c r="D31" s="280" t="str">
        <f>IF(C27&gt;"",C27,"")</f>
        <v>Juho Seppänen</v>
      </c>
      <c r="E31" s="265"/>
      <c r="F31" s="281"/>
      <c r="G31" s="339">
        <v>4</v>
      </c>
      <c r="H31" s="340"/>
      <c r="I31" s="336">
        <v>5</v>
      </c>
      <c r="J31" s="337"/>
      <c r="K31" s="336">
        <v>4</v>
      </c>
      <c r="L31" s="337"/>
      <c r="M31" s="336"/>
      <c r="N31" s="337"/>
      <c r="O31" s="338"/>
      <c r="P31" s="337"/>
      <c r="Q31" s="282">
        <f aca="true" t="shared" si="12" ref="Q31:Q36">IF(COUNT(G31:O31)=0,"",COUNTIF(G31:O31,"&gt;=0"))</f>
        <v>3</v>
      </c>
      <c r="R31" s="283">
        <f aca="true" t="shared" si="13" ref="R31:R36">IF(COUNT(G31:O31)=0,"",(IF(LEFT(G31,1)="-",1,0)+IF(LEFT(I31,1)="-",1,0)+IF(LEFT(K31,1)="-",1,0)+IF(LEFT(M31,1)="-",1,0)+IF(LEFT(O31,1)="-",1,0)))</f>
        <v>0</v>
      </c>
      <c r="S31" s="284"/>
      <c r="T31" s="285"/>
      <c r="U31"/>
      <c r="V31" s="286">
        <f aca="true" t="shared" si="14" ref="V31:W36">+Z31+AB31+AD31+AF31+AH31</f>
        <v>33</v>
      </c>
      <c r="W31" s="287">
        <f t="shared" si="14"/>
        <v>13</v>
      </c>
      <c r="X31" s="288">
        <f aca="true" t="shared" si="15" ref="X31:X36">+V31-W31</f>
        <v>20</v>
      </c>
      <c r="Y31"/>
      <c r="Z31" s="289">
        <f aca="true" t="shared" si="16" ref="Z31:Z36">IF(G31="",0,IF(LEFT(G31,1)="-",ABS(G31),(IF(G31&gt;9,G31+2,11))))</f>
        <v>11</v>
      </c>
      <c r="AA31" s="290">
        <f aca="true" t="shared" si="17" ref="AA31:AA36">IF(G31="",0,IF(LEFT(G31,1)="-",(IF(ABS(G31)&gt;9,(ABS(G31)+2),11)),G31))</f>
        <v>4</v>
      </c>
      <c r="AB31" s="289">
        <f aca="true" t="shared" si="18" ref="AB31:AB36">IF(I31="",0,IF(LEFT(I31,1)="-",ABS(I31),(IF(I31&gt;9,I31+2,11))))</f>
        <v>11</v>
      </c>
      <c r="AC31" s="290">
        <f aca="true" t="shared" si="19" ref="AC31:AC36">IF(I31="",0,IF(LEFT(I31,1)="-",(IF(ABS(I31)&gt;9,(ABS(I31)+2),11)),I31))</f>
        <v>5</v>
      </c>
      <c r="AD31" s="289">
        <f aca="true" t="shared" si="20" ref="AD31:AD36">IF(K31="",0,IF(LEFT(K31,1)="-",ABS(K31),(IF(K31&gt;9,K31+2,11))))</f>
        <v>11</v>
      </c>
      <c r="AE31" s="290">
        <f aca="true" t="shared" si="21" ref="AE31:AE36">IF(K31="",0,IF(LEFT(K31,1)="-",(IF(ABS(K31)&gt;9,(ABS(K31)+2),11)),K31))</f>
        <v>4</v>
      </c>
      <c r="AF31" s="289">
        <f aca="true" t="shared" si="22" ref="AF31:AF36">IF(M31="",0,IF(LEFT(M31,1)="-",ABS(M31),(IF(M31&gt;9,M31+2,11))))</f>
        <v>0</v>
      </c>
      <c r="AG31" s="290">
        <f aca="true" t="shared" si="23" ref="AG31:AG36">IF(M31="",0,IF(LEFT(M31,1)="-",(IF(ABS(M31)&gt;9,(ABS(M31)+2),11)),M31))</f>
        <v>0</v>
      </c>
      <c r="AH31" s="289">
        <f aca="true" t="shared" si="24" ref="AH31:AH36">IF(O31="",0,IF(LEFT(O31,1)="-",ABS(O31),(IF(O31&gt;9,O31+2,11))))</f>
        <v>0</v>
      </c>
      <c r="AI31" s="290">
        <f aca="true" t="shared" si="25" ref="AI31:AI36">IF(O31="",0,IF(LEFT(O31,1)="-",(IF(ABS(O31)&gt;9,(ABS(O31)+2),11)),O31))</f>
        <v>0</v>
      </c>
    </row>
    <row r="32" spans="2:35" ht="15.75">
      <c r="B32" s="278" t="s">
        <v>266</v>
      </c>
      <c r="C32" s="279" t="str">
        <f>IF(C26&gt;"",C26,"")</f>
        <v>Mikhail Kantonistov</v>
      </c>
      <c r="D32" s="291">
        <f>IF(C28&gt;"",C28,"")</f>
      </c>
      <c r="E32" s="292"/>
      <c r="F32" s="281"/>
      <c r="G32" s="329"/>
      <c r="H32" s="330"/>
      <c r="I32" s="329"/>
      <c r="J32" s="330"/>
      <c r="K32" s="329"/>
      <c r="L32" s="330"/>
      <c r="M32" s="329"/>
      <c r="N32" s="330"/>
      <c r="O32" s="329"/>
      <c r="P32" s="330"/>
      <c r="Q32" s="282">
        <f t="shared" si="12"/>
      </c>
      <c r="R32" s="283">
        <f t="shared" si="13"/>
      </c>
      <c r="S32" s="293"/>
      <c r="T32" s="294"/>
      <c r="U32"/>
      <c r="V32" s="286">
        <f t="shared" si="14"/>
        <v>0</v>
      </c>
      <c r="W32" s="287">
        <f t="shared" si="14"/>
        <v>0</v>
      </c>
      <c r="X32" s="288">
        <f t="shared" si="15"/>
        <v>0</v>
      </c>
      <c r="Y32"/>
      <c r="Z32" s="295">
        <f t="shared" si="16"/>
        <v>0</v>
      </c>
      <c r="AA32" s="296">
        <f t="shared" si="17"/>
        <v>0</v>
      </c>
      <c r="AB32" s="295">
        <f t="shared" si="18"/>
        <v>0</v>
      </c>
      <c r="AC32" s="296">
        <f t="shared" si="19"/>
        <v>0</v>
      </c>
      <c r="AD32" s="295">
        <f t="shared" si="20"/>
        <v>0</v>
      </c>
      <c r="AE32" s="296">
        <f t="shared" si="21"/>
        <v>0</v>
      </c>
      <c r="AF32" s="295">
        <f t="shared" si="22"/>
        <v>0</v>
      </c>
      <c r="AG32" s="296">
        <f t="shared" si="23"/>
        <v>0</v>
      </c>
      <c r="AH32" s="295">
        <f t="shared" si="24"/>
        <v>0</v>
      </c>
      <c r="AI32" s="296">
        <f t="shared" si="25"/>
        <v>0</v>
      </c>
    </row>
    <row r="33" spans="2:35" ht="16.5" thickBot="1">
      <c r="B33" s="278" t="s">
        <v>267</v>
      </c>
      <c r="C33" s="297" t="str">
        <f>IF(C25&gt;"",C25,"")</f>
        <v>Riku Autio</v>
      </c>
      <c r="D33" s="298">
        <f>IF(C28&gt;"",C28,"")</f>
      </c>
      <c r="E33" s="273"/>
      <c r="F33" s="274"/>
      <c r="G33" s="334"/>
      <c r="H33" s="335"/>
      <c r="I33" s="334"/>
      <c r="J33" s="335"/>
      <c r="K33" s="334"/>
      <c r="L33" s="335"/>
      <c r="M33" s="334"/>
      <c r="N33" s="335"/>
      <c r="O33" s="334"/>
      <c r="P33" s="335"/>
      <c r="Q33" s="282">
        <f t="shared" si="12"/>
      </c>
      <c r="R33" s="283">
        <f t="shared" si="13"/>
      </c>
      <c r="S33" s="293"/>
      <c r="T33" s="294"/>
      <c r="U33"/>
      <c r="V33" s="286">
        <f t="shared" si="14"/>
        <v>0</v>
      </c>
      <c r="W33" s="287">
        <f t="shared" si="14"/>
        <v>0</v>
      </c>
      <c r="X33" s="288">
        <f t="shared" si="15"/>
        <v>0</v>
      </c>
      <c r="Y33"/>
      <c r="Z33" s="295">
        <f t="shared" si="16"/>
        <v>0</v>
      </c>
      <c r="AA33" s="296">
        <f t="shared" si="17"/>
        <v>0</v>
      </c>
      <c r="AB33" s="295">
        <f t="shared" si="18"/>
        <v>0</v>
      </c>
      <c r="AC33" s="296">
        <f t="shared" si="19"/>
        <v>0</v>
      </c>
      <c r="AD33" s="295">
        <f t="shared" si="20"/>
        <v>0</v>
      </c>
      <c r="AE33" s="296">
        <f t="shared" si="21"/>
        <v>0</v>
      </c>
      <c r="AF33" s="295">
        <f t="shared" si="22"/>
        <v>0</v>
      </c>
      <c r="AG33" s="296">
        <f t="shared" si="23"/>
        <v>0</v>
      </c>
      <c r="AH33" s="295">
        <f t="shared" si="24"/>
        <v>0</v>
      </c>
      <c r="AI33" s="296">
        <f t="shared" si="25"/>
        <v>0</v>
      </c>
    </row>
    <row r="34" spans="2:35" ht="15.75">
      <c r="B34" s="278" t="s">
        <v>268</v>
      </c>
      <c r="C34" s="279" t="str">
        <f>IF(C26&gt;"",C26,"")</f>
        <v>Mikhail Kantonistov</v>
      </c>
      <c r="D34" s="291" t="str">
        <f>IF(C27&gt;"",C27,"")</f>
        <v>Juho Seppänen</v>
      </c>
      <c r="E34" s="265"/>
      <c r="F34" s="281"/>
      <c r="G34" s="336">
        <v>0</v>
      </c>
      <c r="H34" s="337"/>
      <c r="I34" s="336">
        <v>4</v>
      </c>
      <c r="J34" s="337"/>
      <c r="K34" s="336">
        <v>2</v>
      </c>
      <c r="L34" s="337"/>
      <c r="M34" s="336"/>
      <c r="N34" s="337"/>
      <c r="O34" s="336"/>
      <c r="P34" s="337"/>
      <c r="Q34" s="282">
        <f t="shared" si="12"/>
        <v>3</v>
      </c>
      <c r="R34" s="283">
        <f t="shared" si="13"/>
        <v>0</v>
      </c>
      <c r="S34" s="293"/>
      <c r="T34" s="294"/>
      <c r="U34"/>
      <c r="V34" s="286">
        <f t="shared" si="14"/>
        <v>33</v>
      </c>
      <c r="W34" s="287">
        <f t="shared" si="14"/>
        <v>6</v>
      </c>
      <c r="X34" s="288">
        <f t="shared" si="15"/>
        <v>27</v>
      </c>
      <c r="Y34"/>
      <c r="Z34" s="295">
        <f t="shared" si="16"/>
        <v>11</v>
      </c>
      <c r="AA34" s="296">
        <f t="shared" si="17"/>
        <v>0</v>
      </c>
      <c r="AB34" s="295">
        <f t="shared" si="18"/>
        <v>11</v>
      </c>
      <c r="AC34" s="296">
        <f t="shared" si="19"/>
        <v>4</v>
      </c>
      <c r="AD34" s="295">
        <f t="shared" si="20"/>
        <v>11</v>
      </c>
      <c r="AE34" s="296">
        <f t="shared" si="21"/>
        <v>2</v>
      </c>
      <c r="AF34" s="295">
        <f t="shared" si="22"/>
        <v>0</v>
      </c>
      <c r="AG34" s="296">
        <f t="shared" si="23"/>
        <v>0</v>
      </c>
      <c r="AH34" s="295">
        <f t="shared" si="24"/>
        <v>0</v>
      </c>
      <c r="AI34" s="296">
        <f t="shared" si="25"/>
        <v>0</v>
      </c>
    </row>
    <row r="35" spans="2:35" ht="15.75">
      <c r="B35" s="278" t="s">
        <v>269</v>
      </c>
      <c r="C35" s="279" t="str">
        <f>IF(C25&gt;"",C25,"")</f>
        <v>Riku Autio</v>
      </c>
      <c r="D35" s="291" t="str">
        <f>IF(C26&gt;"",C26,"")</f>
        <v>Mikhail Kantonistov</v>
      </c>
      <c r="E35" s="292"/>
      <c r="F35" s="281"/>
      <c r="G35" s="329">
        <v>4</v>
      </c>
      <c r="H35" s="330"/>
      <c r="I35" s="329">
        <v>5</v>
      </c>
      <c r="J35" s="330"/>
      <c r="K35" s="333">
        <v>6</v>
      </c>
      <c r="L35" s="330"/>
      <c r="M35" s="329"/>
      <c r="N35" s="330"/>
      <c r="O35" s="329"/>
      <c r="P35" s="330"/>
      <c r="Q35" s="282">
        <f t="shared" si="12"/>
        <v>3</v>
      </c>
      <c r="R35" s="283">
        <f t="shared" si="13"/>
        <v>0</v>
      </c>
      <c r="S35" s="293"/>
      <c r="T35" s="294"/>
      <c r="U35"/>
      <c r="V35" s="286">
        <f t="shared" si="14"/>
        <v>33</v>
      </c>
      <c r="W35" s="287">
        <f t="shared" si="14"/>
        <v>15</v>
      </c>
      <c r="X35" s="288">
        <f t="shared" si="15"/>
        <v>18</v>
      </c>
      <c r="Y35"/>
      <c r="Z35" s="295">
        <f t="shared" si="16"/>
        <v>11</v>
      </c>
      <c r="AA35" s="296">
        <f t="shared" si="17"/>
        <v>4</v>
      </c>
      <c r="AB35" s="295">
        <f t="shared" si="18"/>
        <v>11</v>
      </c>
      <c r="AC35" s="296">
        <f t="shared" si="19"/>
        <v>5</v>
      </c>
      <c r="AD35" s="295">
        <f t="shared" si="20"/>
        <v>11</v>
      </c>
      <c r="AE35" s="296">
        <f t="shared" si="21"/>
        <v>6</v>
      </c>
      <c r="AF35" s="295">
        <f t="shared" si="22"/>
        <v>0</v>
      </c>
      <c r="AG35" s="296">
        <f t="shared" si="23"/>
        <v>0</v>
      </c>
      <c r="AH35" s="295">
        <f t="shared" si="24"/>
        <v>0</v>
      </c>
      <c r="AI35" s="296">
        <f t="shared" si="25"/>
        <v>0</v>
      </c>
    </row>
    <row r="36" spans="2:35" ht="16.5" thickBot="1">
      <c r="B36" s="299" t="s">
        <v>270</v>
      </c>
      <c r="C36" s="300" t="str">
        <f>IF(C27&gt;"",C27,"")</f>
        <v>Juho Seppänen</v>
      </c>
      <c r="D36" s="301">
        <f>IF(C28&gt;"",C28,"")</f>
      </c>
      <c r="E36" s="302"/>
      <c r="F36" s="303"/>
      <c r="G36" s="331"/>
      <c r="H36" s="332"/>
      <c r="I36" s="331"/>
      <c r="J36" s="332"/>
      <c r="K36" s="331"/>
      <c r="L36" s="332"/>
      <c r="M36" s="331"/>
      <c r="N36" s="332"/>
      <c r="O36" s="331"/>
      <c r="P36" s="332"/>
      <c r="Q36" s="304">
        <f t="shared" si="12"/>
      </c>
      <c r="R36" s="305">
        <f t="shared" si="13"/>
      </c>
      <c r="S36" s="306"/>
      <c r="T36" s="307"/>
      <c r="U36"/>
      <c r="V36" s="286">
        <f t="shared" si="14"/>
        <v>0</v>
      </c>
      <c r="W36" s="287">
        <f t="shared" si="14"/>
        <v>0</v>
      </c>
      <c r="X36" s="288">
        <f t="shared" si="15"/>
        <v>0</v>
      </c>
      <c r="Y36"/>
      <c r="Z36" s="308">
        <f t="shared" si="16"/>
        <v>0</v>
      </c>
      <c r="AA36" s="309">
        <f t="shared" si="17"/>
        <v>0</v>
      </c>
      <c r="AB36" s="308">
        <f t="shared" si="18"/>
        <v>0</v>
      </c>
      <c r="AC36" s="309">
        <f t="shared" si="19"/>
        <v>0</v>
      </c>
      <c r="AD36" s="308">
        <f t="shared" si="20"/>
        <v>0</v>
      </c>
      <c r="AE36" s="309">
        <f t="shared" si="21"/>
        <v>0</v>
      </c>
      <c r="AF36" s="308">
        <f t="shared" si="22"/>
        <v>0</v>
      </c>
      <c r="AG36" s="309">
        <f t="shared" si="23"/>
        <v>0</v>
      </c>
      <c r="AH36" s="308">
        <f t="shared" si="24"/>
        <v>0</v>
      </c>
      <c r="AI36" s="309">
        <f t="shared" si="25"/>
        <v>0</v>
      </c>
    </row>
    <row r="37" ht="13.5" thickTop="1"/>
    <row r="39" ht="13.5" thickBot="1"/>
    <row r="40" spans="2:35" ht="16.5" thickTop="1">
      <c r="B40" s="211"/>
      <c r="C40" s="212"/>
      <c r="D40" s="213"/>
      <c r="E40" s="213"/>
      <c r="F40" s="213"/>
      <c r="G40" s="214"/>
      <c r="H40" s="213"/>
      <c r="I40" s="215" t="s">
        <v>251</v>
      </c>
      <c r="J40" s="216"/>
      <c r="K40" s="354" t="s">
        <v>44</v>
      </c>
      <c r="L40" s="355"/>
      <c r="M40" s="355"/>
      <c r="N40" s="356"/>
      <c r="O40" s="357" t="s">
        <v>252</v>
      </c>
      <c r="P40" s="358"/>
      <c r="Q40" s="358"/>
      <c r="R40" s="359" t="s">
        <v>65</v>
      </c>
      <c r="S40" s="360"/>
      <c r="T40" s="36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7"/>
      <c r="C41" s="218"/>
      <c r="D41" s="219" t="s">
        <v>253</v>
      </c>
      <c r="E41" s="362"/>
      <c r="F41" s="363"/>
      <c r="G41" s="364"/>
      <c r="H41" s="365" t="s">
        <v>254</v>
      </c>
      <c r="I41" s="366"/>
      <c r="J41" s="366"/>
      <c r="K41" s="367"/>
      <c r="L41" s="367"/>
      <c r="M41" s="367"/>
      <c r="N41" s="368"/>
      <c r="O41" s="220" t="s">
        <v>255</v>
      </c>
      <c r="P41" s="221"/>
      <c r="Q41" s="221"/>
      <c r="R41" s="369"/>
      <c r="S41" s="369"/>
      <c r="T41" s="370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2"/>
      <c r="C42" s="223" t="s">
        <v>256</v>
      </c>
      <c r="D42" s="224" t="s">
        <v>257</v>
      </c>
      <c r="E42" s="350" t="s">
        <v>57</v>
      </c>
      <c r="F42" s="351"/>
      <c r="G42" s="350" t="s">
        <v>156</v>
      </c>
      <c r="H42" s="351"/>
      <c r="I42" s="350" t="s">
        <v>157</v>
      </c>
      <c r="J42" s="351"/>
      <c r="K42" s="350" t="s">
        <v>220</v>
      </c>
      <c r="L42" s="351"/>
      <c r="M42" s="350"/>
      <c r="N42" s="351"/>
      <c r="O42" s="225" t="s">
        <v>171</v>
      </c>
      <c r="P42" s="226" t="s">
        <v>258</v>
      </c>
      <c r="Q42" s="227" t="s">
        <v>259</v>
      </c>
      <c r="R42" s="228"/>
      <c r="S42" s="352" t="s">
        <v>1</v>
      </c>
      <c r="T42" s="353"/>
      <c r="U42"/>
      <c r="V42" s="229" t="s">
        <v>260</v>
      </c>
      <c r="W42" s="230"/>
      <c r="X42" s="231" t="s">
        <v>261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2" t="s">
        <v>57</v>
      </c>
      <c r="C43" s="233" t="s">
        <v>72</v>
      </c>
      <c r="D43" s="234" t="s">
        <v>15</v>
      </c>
      <c r="E43" s="235"/>
      <c r="F43" s="236"/>
      <c r="G43" s="237">
        <f>+Q53</f>
        <v>3</v>
      </c>
      <c r="H43" s="238">
        <f>+R53</f>
        <v>1</v>
      </c>
      <c r="I43" s="237">
        <f>Q49</f>
      </c>
      <c r="J43" s="238">
        <f>R49</f>
      </c>
      <c r="K43" s="237">
        <f>Q51</f>
        <v>3</v>
      </c>
      <c r="L43" s="238">
        <f>R51</f>
        <v>1</v>
      </c>
      <c r="M43" s="237"/>
      <c r="N43" s="238"/>
      <c r="O43" s="239">
        <f>IF(SUM(E43:N43)=0,"",COUNTIF(F43:F46,"3"))</f>
        <v>2</v>
      </c>
      <c r="P43" s="240">
        <f>IF(SUM(F43:O43)=0,"",COUNTIF(E43:E46,"3"))</f>
        <v>0</v>
      </c>
      <c r="Q43" s="241">
        <f>IF(SUM(E43:N43)=0,"",SUM(F43:F46))</f>
        <v>6</v>
      </c>
      <c r="R43" s="242">
        <f>IF(SUM(E43:N43)=0,"",SUM(E43:E46))</f>
        <v>2</v>
      </c>
      <c r="S43" s="341"/>
      <c r="T43" s="342"/>
      <c r="U43"/>
      <c r="V43" s="243">
        <f>+V49+V51+V53</f>
        <v>81</v>
      </c>
      <c r="W43" s="244">
        <f>+W49+W51+W53</f>
        <v>67</v>
      </c>
      <c r="X43" s="245">
        <f>+V43-W43</f>
        <v>14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6" t="s">
        <v>156</v>
      </c>
      <c r="C44" s="233" t="s">
        <v>458</v>
      </c>
      <c r="D44" s="247" t="s">
        <v>5</v>
      </c>
      <c r="E44" s="248">
        <f>+R53</f>
        <v>1</v>
      </c>
      <c r="F44" s="249">
        <f>+Q53</f>
        <v>3</v>
      </c>
      <c r="G44" s="250"/>
      <c r="H44" s="251"/>
      <c r="I44" s="248">
        <f>Q52</f>
      </c>
      <c r="J44" s="249">
        <f>R52</f>
      </c>
      <c r="K44" s="248">
        <f>Q50</f>
        <v>3</v>
      </c>
      <c r="L44" s="249">
        <f>R50</f>
        <v>0</v>
      </c>
      <c r="M44" s="248"/>
      <c r="N44" s="249"/>
      <c r="O44" s="239">
        <f>IF(SUM(E44:N44)=0,"",COUNTIF(H43:H46,"3"))</f>
        <v>1</v>
      </c>
      <c r="P44" s="240">
        <f>IF(SUM(F44:O44)=0,"",COUNTIF(G43:G46,"3"))</f>
        <v>1</v>
      </c>
      <c r="Q44" s="241">
        <f>IF(SUM(E44:N44)=0,"",SUM(H43:H46))</f>
        <v>4</v>
      </c>
      <c r="R44" s="242">
        <f>IF(SUM(E44:N44)=0,"",SUM(G43:G46))</f>
        <v>3</v>
      </c>
      <c r="S44" s="341"/>
      <c r="T44" s="342"/>
      <c r="U44"/>
      <c r="V44" s="243">
        <f>+V50+V52+W53</f>
        <v>61</v>
      </c>
      <c r="W44" s="244">
        <f>+W50+W52+V53</f>
        <v>55</v>
      </c>
      <c r="X44" s="245">
        <f>+V44-W44</f>
        <v>6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6" t="s">
        <v>157</v>
      </c>
      <c r="C45" s="233"/>
      <c r="D45" s="247"/>
      <c r="E45" s="248">
        <f>+R49</f>
      </c>
      <c r="F45" s="249">
        <f>+Q49</f>
      </c>
      <c r="G45" s="248">
        <f>R52</f>
      </c>
      <c r="H45" s="249">
        <f>Q52</f>
      </c>
      <c r="I45" s="250"/>
      <c r="J45" s="251"/>
      <c r="K45" s="248">
        <f>Q54</f>
      </c>
      <c r="L45" s="249">
        <f>R54</f>
      </c>
      <c r="M45" s="248"/>
      <c r="N45" s="249"/>
      <c r="O45" s="239">
        <f>IF(SUM(E45:N45)=0,"",COUNTIF(J43:J46,"3"))</f>
      </c>
      <c r="P45" s="240">
        <f>IF(SUM(F45:O45)=0,"",COUNTIF(I43:I46,"3"))</f>
      </c>
      <c r="Q45" s="241">
        <f>IF(SUM(E45:N45)=0,"",SUM(J43:J46))</f>
      </c>
      <c r="R45" s="242">
        <f>IF(SUM(E45:N45)=0,"",SUM(I43:I46))</f>
      </c>
      <c r="S45" s="341"/>
      <c r="T45" s="342"/>
      <c r="U45"/>
      <c r="V45" s="243">
        <f>+W49+W52+V54</f>
        <v>0</v>
      </c>
      <c r="W45" s="244">
        <f>+V49+V52+W54</f>
        <v>0</v>
      </c>
      <c r="X45" s="245">
        <f>+V45-W45</f>
        <v>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2" t="s">
        <v>220</v>
      </c>
      <c r="C46" s="233" t="s">
        <v>390</v>
      </c>
      <c r="D46" s="247" t="s">
        <v>14</v>
      </c>
      <c r="E46" s="255">
        <f>R51</f>
        <v>1</v>
      </c>
      <c r="F46" s="256">
        <f>Q51</f>
        <v>3</v>
      </c>
      <c r="G46" s="255">
        <f>R50</f>
        <v>0</v>
      </c>
      <c r="H46" s="256">
        <f>Q50</f>
        <v>3</v>
      </c>
      <c r="I46" s="255">
        <f>R54</f>
      </c>
      <c r="J46" s="256">
        <f>Q54</f>
      </c>
      <c r="K46" s="257"/>
      <c r="L46" s="258"/>
      <c r="M46" s="255"/>
      <c r="N46" s="256"/>
      <c r="O46" s="259">
        <f>IF(SUM(E46:N46)=0,"",COUNTIF(L43:L46,"3"))</f>
        <v>0</v>
      </c>
      <c r="P46" s="260">
        <f>IF(SUM(F46:O46)=0,"",COUNTIF(K43:K46,"3"))</f>
        <v>2</v>
      </c>
      <c r="Q46" s="261">
        <f>IF(SUM(E46:N47)=0,"",SUM(L43:L46))</f>
        <v>1</v>
      </c>
      <c r="R46" s="262">
        <f>IF(SUM(E46:N46)=0,"",SUM(K43:K46))</f>
        <v>6</v>
      </c>
      <c r="S46" s="343"/>
      <c r="T46" s="344"/>
      <c r="U46"/>
      <c r="V46" s="243">
        <f>+W50+W51+W54</f>
        <v>56</v>
      </c>
      <c r="W46" s="244">
        <f>+V50+V51+V54</f>
        <v>76</v>
      </c>
      <c r="X46" s="245">
        <f>+V46-W46</f>
        <v>-20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3"/>
      <c r="C47" s="264" t="s">
        <v>262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6"/>
      <c r="T47" s="267"/>
      <c r="U47"/>
      <c r="V47" s="268"/>
      <c r="W47" s="269" t="s">
        <v>263</v>
      </c>
      <c r="X47" s="270">
        <f>SUM(X43:X46)</f>
        <v>0</v>
      </c>
      <c r="Y47" s="269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1"/>
      <c r="C48" s="272" t="s">
        <v>264</v>
      </c>
      <c r="D48" s="273"/>
      <c r="E48" s="273"/>
      <c r="F48" s="274"/>
      <c r="G48" s="345" t="s">
        <v>2</v>
      </c>
      <c r="H48" s="346"/>
      <c r="I48" s="347" t="s">
        <v>3</v>
      </c>
      <c r="J48" s="346"/>
      <c r="K48" s="347" t="s">
        <v>4</v>
      </c>
      <c r="L48" s="346"/>
      <c r="M48" s="347" t="s">
        <v>26</v>
      </c>
      <c r="N48" s="346"/>
      <c r="O48" s="347" t="s">
        <v>27</v>
      </c>
      <c r="P48" s="346"/>
      <c r="Q48" s="348" t="s">
        <v>0</v>
      </c>
      <c r="R48" s="349"/>
      <c r="S48"/>
      <c r="T48" s="275"/>
      <c r="U48"/>
      <c r="V48" s="276" t="s">
        <v>260</v>
      </c>
      <c r="W48" s="277"/>
      <c r="X48" s="231" t="s">
        <v>261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8" t="s">
        <v>265</v>
      </c>
      <c r="C49" s="279" t="str">
        <f>IF(C43&gt;"",C43,"")</f>
        <v>Thomas Lundström</v>
      </c>
      <c r="D49" s="280">
        <f>IF(C45&gt;"",C45,"")</f>
      </c>
      <c r="E49" s="265"/>
      <c r="F49" s="281"/>
      <c r="G49" s="339"/>
      <c r="H49" s="340"/>
      <c r="I49" s="336"/>
      <c r="J49" s="337"/>
      <c r="K49" s="336"/>
      <c r="L49" s="337"/>
      <c r="M49" s="336"/>
      <c r="N49" s="337"/>
      <c r="O49" s="338"/>
      <c r="P49" s="337"/>
      <c r="Q49" s="282">
        <f aca="true" t="shared" si="26" ref="Q49:Q54">IF(COUNT(G49:O49)=0,"",COUNTIF(G49:O49,"&gt;=0"))</f>
      </c>
      <c r="R49" s="283">
        <f aca="true" t="shared" si="27" ref="R49:R54">IF(COUNT(G49:O49)=0,"",(IF(LEFT(G49,1)="-",1,0)+IF(LEFT(I49,1)="-",1,0)+IF(LEFT(K49,1)="-",1,0)+IF(LEFT(M49,1)="-",1,0)+IF(LEFT(O49,1)="-",1,0)))</f>
      </c>
      <c r="S49" s="284"/>
      <c r="T49" s="285"/>
      <c r="U49"/>
      <c r="V49" s="286">
        <f aca="true" t="shared" si="28" ref="V49:W54">+Z49+AB49+AD49+AF49+AH49</f>
        <v>0</v>
      </c>
      <c r="W49" s="287">
        <f t="shared" si="28"/>
        <v>0</v>
      </c>
      <c r="X49" s="288">
        <f aca="true" t="shared" si="29" ref="X49:X54">+V49-W49</f>
        <v>0</v>
      </c>
      <c r="Y49"/>
      <c r="Z49" s="289">
        <f aca="true" t="shared" si="30" ref="Z49:Z54">IF(G49="",0,IF(LEFT(G49,1)="-",ABS(G49),(IF(G49&gt;9,G49+2,11))))</f>
        <v>0</v>
      </c>
      <c r="AA49" s="290">
        <f aca="true" t="shared" si="31" ref="AA49:AA54">IF(G49="",0,IF(LEFT(G49,1)="-",(IF(ABS(G49)&gt;9,(ABS(G49)+2),11)),G49))</f>
        <v>0</v>
      </c>
      <c r="AB49" s="289">
        <f aca="true" t="shared" si="32" ref="AB49:AB54">IF(I49="",0,IF(LEFT(I49,1)="-",ABS(I49),(IF(I49&gt;9,I49+2,11))))</f>
        <v>0</v>
      </c>
      <c r="AC49" s="290">
        <f aca="true" t="shared" si="33" ref="AC49:AC54">IF(I49="",0,IF(LEFT(I49,1)="-",(IF(ABS(I49)&gt;9,(ABS(I49)+2),11)),I49))</f>
        <v>0</v>
      </c>
      <c r="AD49" s="289">
        <f aca="true" t="shared" si="34" ref="AD49:AD54">IF(K49="",0,IF(LEFT(K49,1)="-",ABS(K49),(IF(K49&gt;9,K49+2,11))))</f>
        <v>0</v>
      </c>
      <c r="AE49" s="290">
        <f aca="true" t="shared" si="35" ref="AE49:AE54">IF(K49="",0,IF(LEFT(K49,1)="-",(IF(ABS(K49)&gt;9,(ABS(K49)+2),11)),K49))</f>
        <v>0</v>
      </c>
      <c r="AF49" s="289">
        <f aca="true" t="shared" si="36" ref="AF49:AF54">IF(M49="",0,IF(LEFT(M49,1)="-",ABS(M49),(IF(M49&gt;9,M49+2,11))))</f>
        <v>0</v>
      </c>
      <c r="AG49" s="290">
        <f aca="true" t="shared" si="37" ref="AG49:AG54">IF(M49="",0,IF(LEFT(M49,1)="-",(IF(ABS(M49)&gt;9,(ABS(M49)+2),11)),M49))</f>
        <v>0</v>
      </c>
      <c r="AH49" s="289">
        <f aca="true" t="shared" si="38" ref="AH49:AH54">IF(O49="",0,IF(LEFT(O49,1)="-",ABS(O49),(IF(O49&gt;9,O49+2,11))))</f>
        <v>0</v>
      </c>
      <c r="AI49" s="290">
        <f aca="true" t="shared" si="39" ref="AI49:AI54">IF(O49="",0,IF(LEFT(O49,1)="-",(IF(ABS(O49)&gt;9,(ABS(O49)+2),11)),O49))</f>
        <v>0</v>
      </c>
    </row>
    <row r="50" spans="2:35" ht="15.75">
      <c r="B50" s="278" t="s">
        <v>266</v>
      </c>
      <c r="C50" s="279" t="str">
        <f>IF(C44&gt;"",C44,"")</f>
        <v>Aleksi Mustonen</v>
      </c>
      <c r="D50" s="291" t="str">
        <f>IF(C46&gt;"",C46,"")</f>
        <v>Konsta Kollanus</v>
      </c>
      <c r="E50" s="292"/>
      <c r="F50" s="281"/>
      <c r="G50" s="329">
        <v>5</v>
      </c>
      <c r="H50" s="330"/>
      <c r="I50" s="329">
        <v>6</v>
      </c>
      <c r="J50" s="330"/>
      <c r="K50" s="329">
        <v>6</v>
      </c>
      <c r="L50" s="330"/>
      <c r="M50" s="329"/>
      <c r="N50" s="330"/>
      <c r="O50" s="329"/>
      <c r="P50" s="330"/>
      <c r="Q50" s="282">
        <f t="shared" si="26"/>
        <v>3</v>
      </c>
      <c r="R50" s="283">
        <f t="shared" si="27"/>
        <v>0</v>
      </c>
      <c r="S50" s="293"/>
      <c r="T50" s="294"/>
      <c r="U50"/>
      <c r="V50" s="286">
        <f t="shared" si="28"/>
        <v>33</v>
      </c>
      <c r="W50" s="287">
        <f t="shared" si="28"/>
        <v>17</v>
      </c>
      <c r="X50" s="288">
        <f t="shared" si="29"/>
        <v>16</v>
      </c>
      <c r="Y50"/>
      <c r="Z50" s="295">
        <f t="shared" si="30"/>
        <v>11</v>
      </c>
      <c r="AA50" s="296">
        <f t="shared" si="31"/>
        <v>5</v>
      </c>
      <c r="AB50" s="295">
        <f t="shared" si="32"/>
        <v>11</v>
      </c>
      <c r="AC50" s="296">
        <f t="shared" si="33"/>
        <v>6</v>
      </c>
      <c r="AD50" s="295">
        <f t="shared" si="34"/>
        <v>11</v>
      </c>
      <c r="AE50" s="296">
        <f t="shared" si="35"/>
        <v>6</v>
      </c>
      <c r="AF50" s="295">
        <f t="shared" si="36"/>
        <v>0</v>
      </c>
      <c r="AG50" s="296">
        <f t="shared" si="37"/>
        <v>0</v>
      </c>
      <c r="AH50" s="295">
        <f t="shared" si="38"/>
        <v>0</v>
      </c>
      <c r="AI50" s="296">
        <f t="shared" si="39"/>
        <v>0</v>
      </c>
    </row>
    <row r="51" spans="2:35" ht="16.5" thickBot="1">
      <c r="B51" s="278" t="s">
        <v>267</v>
      </c>
      <c r="C51" s="297" t="str">
        <f>IF(C43&gt;"",C43,"")</f>
        <v>Thomas Lundström</v>
      </c>
      <c r="D51" s="298" t="str">
        <f>IF(C46&gt;"",C46,"")</f>
        <v>Konsta Kollanus</v>
      </c>
      <c r="E51" s="273"/>
      <c r="F51" s="274"/>
      <c r="G51" s="334">
        <v>9</v>
      </c>
      <c r="H51" s="335"/>
      <c r="I51" s="334">
        <v>-9</v>
      </c>
      <c r="J51" s="335"/>
      <c r="K51" s="334">
        <v>9</v>
      </c>
      <c r="L51" s="335"/>
      <c r="M51" s="334">
        <v>10</v>
      </c>
      <c r="N51" s="335"/>
      <c r="O51" s="334"/>
      <c r="P51" s="335"/>
      <c r="Q51" s="282">
        <f t="shared" si="26"/>
        <v>3</v>
      </c>
      <c r="R51" s="283">
        <f t="shared" si="27"/>
        <v>1</v>
      </c>
      <c r="S51" s="293"/>
      <c r="T51" s="294"/>
      <c r="U51"/>
      <c r="V51" s="286">
        <f t="shared" si="28"/>
        <v>43</v>
      </c>
      <c r="W51" s="287">
        <f t="shared" si="28"/>
        <v>39</v>
      </c>
      <c r="X51" s="288">
        <f t="shared" si="29"/>
        <v>4</v>
      </c>
      <c r="Y51"/>
      <c r="Z51" s="295">
        <f t="shared" si="30"/>
        <v>11</v>
      </c>
      <c r="AA51" s="296">
        <f t="shared" si="31"/>
        <v>9</v>
      </c>
      <c r="AB51" s="295">
        <f t="shared" si="32"/>
        <v>9</v>
      </c>
      <c r="AC51" s="296">
        <f t="shared" si="33"/>
        <v>11</v>
      </c>
      <c r="AD51" s="295">
        <f t="shared" si="34"/>
        <v>11</v>
      </c>
      <c r="AE51" s="296">
        <f t="shared" si="35"/>
        <v>9</v>
      </c>
      <c r="AF51" s="295">
        <f t="shared" si="36"/>
        <v>12</v>
      </c>
      <c r="AG51" s="296">
        <f t="shared" si="37"/>
        <v>10</v>
      </c>
      <c r="AH51" s="295">
        <f t="shared" si="38"/>
        <v>0</v>
      </c>
      <c r="AI51" s="296">
        <f t="shared" si="39"/>
        <v>0</v>
      </c>
    </row>
    <row r="52" spans="2:35" ht="15.75">
      <c r="B52" s="278" t="s">
        <v>268</v>
      </c>
      <c r="C52" s="279" t="str">
        <f>IF(C44&gt;"",C44,"")</f>
        <v>Aleksi Mustonen</v>
      </c>
      <c r="D52" s="291">
        <f>IF(C45&gt;"",C45,"")</f>
      </c>
      <c r="E52" s="265"/>
      <c r="F52" s="281"/>
      <c r="G52" s="336"/>
      <c r="H52" s="337"/>
      <c r="I52" s="336"/>
      <c r="J52" s="337"/>
      <c r="K52" s="336"/>
      <c r="L52" s="337"/>
      <c r="M52" s="336"/>
      <c r="N52" s="337"/>
      <c r="O52" s="336"/>
      <c r="P52" s="337"/>
      <c r="Q52" s="282">
        <f t="shared" si="26"/>
      </c>
      <c r="R52" s="283">
        <f t="shared" si="27"/>
      </c>
      <c r="S52" s="293"/>
      <c r="T52" s="294"/>
      <c r="U52"/>
      <c r="V52" s="286">
        <f t="shared" si="28"/>
        <v>0</v>
      </c>
      <c r="W52" s="287">
        <f t="shared" si="28"/>
        <v>0</v>
      </c>
      <c r="X52" s="288">
        <f t="shared" si="29"/>
        <v>0</v>
      </c>
      <c r="Y52"/>
      <c r="Z52" s="295">
        <f t="shared" si="30"/>
        <v>0</v>
      </c>
      <c r="AA52" s="296">
        <f t="shared" si="31"/>
        <v>0</v>
      </c>
      <c r="AB52" s="295">
        <f t="shared" si="32"/>
        <v>0</v>
      </c>
      <c r="AC52" s="296">
        <f t="shared" si="33"/>
        <v>0</v>
      </c>
      <c r="AD52" s="295">
        <f t="shared" si="34"/>
        <v>0</v>
      </c>
      <c r="AE52" s="296">
        <f t="shared" si="35"/>
        <v>0</v>
      </c>
      <c r="AF52" s="295">
        <f t="shared" si="36"/>
        <v>0</v>
      </c>
      <c r="AG52" s="296">
        <f t="shared" si="37"/>
        <v>0</v>
      </c>
      <c r="AH52" s="295">
        <f t="shared" si="38"/>
        <v>0</v>
      </c>
      <c r="AI52" s="296">
        <f t="shared" si="39"/>
        <v>0</v>
      </c>
    </row>
    <row r="53" spans="2:35" ht="15.75">
      <c r="B53" s="278" t="s">
        <v>269</v>
      </c>
      <c r="C53" s="279" t="str">
        <f>IF(C43&gt;"",C43,"")</f>
        <v>Thomas Lundström</v>
      </c>
      <c r="D53" s="291" t="str">
        <f>IF(C44&gt;"",C44,"")</f>
        <v>Aleksi Mustonen</v>
      </c>
      <c r="E53" s="292"/>
      <c r="F53" s="281"/>
      <c r="G53" s="329">
        <v>6</v>
      </c>
      <c r="H53" s="330"/>
      <c r="I53" s="329">
        <v>3</v>
      </c>
      <c r="J53" s="330"/>
      <c r="K53" s="333">
        <v>-5</v>
      </c>
      <c r="L53" s="330"/>
      <c r="M53" s="329">
        <v>8</v>
      </c>
      <c r="N53" s="330"/>
      <c r="O53" s="329"/>
      <c r="P53" s="330"/>
      <c r="Q53" s="282">
        <f t="shared" si="26"/>
        <v>3</v>
      </c>
      <c r="R53" s="283">
        <f t="shared" si="27"/>
        <v>1</v>
      </c>
      <c r="S53" s="293"/>
      <c r="T53" s="294"/>
      <c r="U53"/>
      <c r="V53" s="286">
        <f t="shared" si="28"/>
        <v>38</v>
      </c>
      <c r="W53" s="287">
        <f t="shared" si="28"/>
        <v>28</v>
      </c>
      <c r="X53" s="288">
        <f t="shared" si="29"/>
        <v>10</v>
      </c>
      <c r="Y53"/>
      <c r="Z53" s="295">
        <f t="shared" si="30"/>
        <v>11</v>
      </c>
      <c r="AA53" s="296">
        <f t="shared" si="31"/>
        <v>6</v>
      </c>
      <c r="AB53" s="295">
        <f t="shared" si="32"/>
        <v>11</v>
      </c>
      <c r="AC53" s="296">
        <f t="shared" si="33"/>
        <v>3</v>
      </c>
      <c r="AD53" s="295">
        <f t="shared" si="34"/>
        <v>5</v>
      </c>
      <c r="AE53" s="296">
        <f t="shared" si="35"/>
        <v>11</v>
      </c>
      <c r="AF53" s="295">
        <f t="shared" si="36"/>
        <v>11</v>
      </c>
      <c r="AG53" s="296">
        <f t="shared" si="37"/>
        <v>8</v>
      </c>
      <c r="AH53" s="295">
        <f t="shared" si="38"/>
        <v>0</v>
      </c>
      <c r="AI53" s="296">
        <f t="shared" si="39"/>
        <v>0</v>
      </c>
    </row>
    <row r="54" spans="2:35" ht="16.5" thickBot="1">
      <c r="B54" s="299" t="s">
        <v>270</v>
      </c>
      <c r="C54" s="300">
        <f>IF(C45&gt;"",C45,"")</f>
      </c>
      <c r="D54" s="301" t="str">
        <f>IF(C46&gt;"",C46,"")</f>
        <v>Konsta Kollanus</v>
      </c>
      <c r="E54" s="302"/>
      <c r="F54" s="303"/>
      <c r="G54" s="331"/>
      <c r="H54" s="332"/>
      <c r="I54" s="331"/>
      <c r="J54" s="332"/>
      <c r="K54" s="331"/>
      <c r="L54" s="332"/>
      <c r="M54" s="331"/>
      <c r="N54" s="332"/>
      <c r="O54" s="331"/>
      <c r="P54" s="332"/>
      <c r="Q54" s="304">
        <f t="shared" si="26"/>
      </c>
      <c r="R54" s="305">
        <f t="shared" si="27"/>
      </c>
      <c r="S54" s="306"/>
      <c r="T54" s="307"/>
      <c r="U54"/>
      <c r="V54" s="286">
        <f t="shared" si="28"/>
        <v>0</v>
      </c>
      <c r="W54" s="287">
        <f t="shared" si="28"/>
        <v>0</v>
      </c>
      <c r="X54" s="288">
        <f t="shared" si="29"/>
        <v>0</v>
      </c>
      <c r="Y54"/>
      <c r="Z54" s="308">
        <f t="shared" si="30"/>
        <v>0</v>
      </c>
      <c r="AA54" s="309">
        <f t="shared" si="31"/>
        <v>0</v>
      </c>
      <c r="AB54" s="308">
        <f t="shared" si="32"/>
        <v>0</v>
      </c>
      <c r="AC54" s="309">
        <f t="shared" si="33"/>
        <v>0</v>
      </c>
      <c r="AD54" s="308">
        <f t="shared" si="34"/>
        <v>0</v>
      </c>
      <c r="AE54" s="309">
        <f t="shared" si="35"/>
        <v>0</v>
      </c>
      <c r="AF54" s="308">
        <f t="shared" si="36"/>
        <v>0</v>
      </c>
      <c r="AG54" s="309">
        <f t="shared" si="37"/>
        <v>0</v>
      </c>
      <c r="AH54" s="308">
        <f t="shared" si="38"/>
        <v>0</v>
      </c>
      <c r="AI54" s="309">
        <f t="shared" si="39"/>
        <v>0</v>
      </c>
    </row>
    <row r="55" ht="13.5" thickTop="1"/>
    <row r="57" ht="13.5" thickBot="1"/>
    <row r="58" spans="2:35" ht="16.5" thickTop="1">
      <c r="B58" s="211"/>
      <c r="C58" s="212"/>
      <c r="D58" s="213"/>
      <c r="E58" s="213"/>
      <c r="F58" s="213"/>
      <c r="G58" s="214"/>
      <c r="H58" s="213"/>
      <c r="I58" s="215" t="s">
        <v>251</v>
      </c>
      <c r="J58" s="216"/>
      <c r="K58" s="354" t="s">
        <v>44</v>
      </c>
      <c r="L58" s="355"/>
      <c r="M58" s="355"/>
      <c r="N58" s="356"/>
      <c r="O58" s="357" t="s">
        <v>252</v>
      </c>
      <c r="P58" s="358"/>
      <c r="Q58" s="358"/>
      <c r="R58" s="359" t="s">
        <v>68</v>
      </c>
      <c r="S58" s="360"/>
      <c r="T58" s="36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7"/>
      <c r="C59" s="218"/>
      <c r="D59" s="219" t="s">
        <v>253</v>
      </c>
      <c r="E59" s="362"/>
      <c r="F59" s="363"/>
      <c r="G59" s="364"/>
      <c r="H59" s="365" t="s">
        <v>254</v>
      </c>
      <c r="I59" s="366"/>
      <c r="J59" s="366"/>
      <c r="K59" s="367"/>
      <c r="L59" s="367"/>
      <c r="M59" s="367"/>
      <c r="N59" s="368"/>
      <c r="O59" s="220" t="s">
        <v>255</v>
      </c>
      <c r="P59" s="221"/>
      <c r="Q59" s="221"/>
      <c r="R59" s="369"/>
      <c r="S59" s="369"/>
      <c r="T59" s="370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2"/>
      <c r="C60" s="223" t="s">
        <v>256</v>
      </c>
      <c r="D60" s="224" t="s">
        <v>257</v>
      </c>
      <c r="E60" s="350" t="s">
        <v>57</v>
      </c>
      <c r="F60" s="351"/>
      <c r="G60" s="350" t="s">
        <v>156</v>
      </c>
      <c r="H60" s="351"/>
      <c r="I60" s="350" t="s">
        <v>157</v>
      </c>
      <c r="J60" s="351"/>
      <c r="K60" s="350" t="s">
        <v>220</v>
      </c>
      <c r="L60" s="351"/>
      <c r="M60" s="350"/>
      <c r="N60" s="351"/>
      <c r="O60" s="225" t="s">
        <v>171</v>
      </c>
      <c r="P60" s="226" t="s">
        <v>258</v>
      </c>
      <c r="Q60" s="227" t="s">
        <v>259</v>
      </c>
      <c r="R60" s="228"/>
      <c r="S60" s="352" t="s">
        <v>1</v>
      </c>
      <c r="T60" s="353"/>
      <c r="U60"/>
      <c r="V60" s="229" t="s">
        <v>260</v>
      </c>
      <c r="W60" s="230"/>
      <c r="X60" s="231" t="s">
        <v>261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2" t="s">
        <v>57</v>
      </c>
      <c r="C61" s="233" t="s">
        <v>43</v>
      </c>
      <c r="D61" s="234" t="s">
        <v>15</v>
      </c>
      <c r="E61" s="235"/>
      <c r="F61" s="236"/>
      <c r="G61" s="237">
        <f>+Q71</f>
        <v>3</v>
      </c>
      <c r="H61" s="238">
        <f>+R71</f>
        <v>0</v>
      </c>
      <c r="I61" s="237">
        <f>Q67</f>
        <v>3</v>
      </c>
      <c r="J61" s="238">
        <f>R67</f>
        <v>0</v>
      </c>
      <c r="K61" s="237">
        <f>Q69</f>
        <v>3</v>
      </c>
      <c r="L61" s="238">
        <f>R69</f>
        <v>0</v>
      </c>
      <c r="M61" s="237"/>
      <c r="N61" s="238"/>
      <c r="O61" s="239">
        <f>IF(SUM(E61:N61)=0,"",COUNTIF(F61:F64,"3"))</f>
        <v>3</v>
      </c>
      <c r="P61" s="240">
        <f>IF(SUM(F61:O61)=0,"",COUNTIF(E61:E64,"3"))</f>
        <v>0</v>
      </c>
      <c r="Q61" s="241">
        <f>IF(SUM(E61:N61)=0,"",SUM(F61:F64))</f>
        <v>9</v>
      </c>
      <c r="R61" s="242">
        <f>IF(SUM(E61:N61)=0,"",SUM(E61:E64))</f>
        <v>0</v>
      </c>
      <c r="S61" s="341"/>
      <c r="T61" s="342"/>
      <c r="U61"/>
      <c r="V61" s="243">
        <f>+V67+V69+V71</f>
        <v>99</v>
      </c>
      <c r="W61" s="244">
        <f>+W67+W69+W71</f>
        <v>56</v>
      </c>
      <c r="X61" s="245">
        <f>+V61-W61</f>
        <v>43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6" t="s">
        <v>156</v>
      </c>
      <c r="C62" s="233" t="s">
        <v>388</v>
      </c>
      <c r="D62" s="247" t="s">
        <v>229</v>
      </c>
      <c r="E62" s="248">
        <f>+R71</f>
        <v>0</v>
      </c>
      <c r="F62" s="249">
        <f>+Q71</f>
        <v>3</v>
      </c>
      <c r="G62" s="250"/>
      <c r="H62" s="251"/>
      <c r="I62" s="248">
        <f>Q70</f>
        <v>0</v>
      </c>
      <c r="J62" s="249">
        <f>R70</f>
        <v>3</v>
      </c>
      <c r="K62" s="248">
        <f>Q68</f>
        <v>3</v>
      </c>
      <c r="L62" s="249">
        <f>R68</f>
        <v>1</v>
      </c>
      <c r="M62" s="248"/>
      <c r="N62" s="249"/>
      <c r="O62" s="239">
        <f>IF(SUM(E62:N62)=0,"",COUNTIF(H61:H64,"3"))</f>
        <v>1</v>
      </c>
      <c r="P62" s="240">
        <f>IF(SUM(F62:O62)=0,"",COUNTIF(G61:G64,"3"))</f>
        <v>2</v>
      </c>
      <c r="Q62" s="241">
        <f>IF(SUM(E62:N62)=0,"",SUM(H61:H64))</f>
        <v>3</v>
      </c>
      <c r="R62" s="242">
        <f>IF(SUM(E62:N62)=0,"",SUM(G61:G64))</f>
        <v>7</v>
      </c>
      <c r="S62" s="341"/>
      <c r="T62" s="342"/>
      <c r="U62"/>
      <c r="V62" s="243">
        <f>+V68+V70+W71</f>
        <v>101</v>
      </c>
      <c r="W62" s="244">
        <f>+W68+W70+V71</f>
        <v>108</v>
      </c>
      <c r="X62" s="245">
        <f>+V62-W62</f>
        <v>-7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6" t="s">
        <v>157</v>
      </c>
      <c r="C63" s="233" t="s">
        <v>63</v>
      </c>
      <c r="D63" s="247" t="s">
        <v>224</v>
      </c>
      <c r="E63" s="248">
        <f>+R67</f>
        <v>0</v>
      </c>
      <c r="F63" s="249">
        <f>+Q67</f>
        <v>3</v>
      </c>
      <c r="G63" s="248">
        <f>R70</f>
        <v>3</v>
      </c>
      <c r="H63" s="249">
        <f>Q70</f>
        <v>0</v>
      </c>
      <c r="I63" s="250"/>
      <c r="J63" s="251"/>
      <c r="K63" s="248">
        <f>Q72</f>
        <v>3</v>
      </c>
      <c r="L63" s="249">
        <f>R72</f>
        <v>0</v>
      </c>
      <c r="M63" s="248"/>
      <c r="N63" s="249"/>
      <c r="O63" s="239">
        <f>IF(SUM(E63:N63)=0,"",COUNTIF(J61:J64,"3"))</f>
        <v>2</v>
      </c>
      <c r="P63" s="240">
        <f>IF(SUM(F63:O63)=0,"",COUNTIF(I61:I64,"3"))</f>
        <v>1</v>
      </c>
      <c r="Q63" s="241">
        <f>IF(SUM(E63:N63)=0,"",SUM(J61:J64))</f>
        <v>6</v>
      </c>
      <c r="R63" s="242">
        <f>IF(SUM(E63:N63)=0,"",SUM(I61:I64))</f>
        <v>3</v>
      </c>
      <c r="S63" s="341"/>
      <c r="T63" s="342"/>
      <c r="U63"/>
      <c r="V63" s="243">
        <f>+W67+W70+V72</f>
        <v>92</v>
      </c>
      <c r="W63" s="244">
        <f>+V67+V70+W72</f>
        <v>83</v>
      </c>
      <c r="X63" s="245">
        <f>+V63-W63</f>
        <v>9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2" t="s">
        <v>220</v>
      </c>
      <c r="C64" s="253" t="s">
        <v>385</v>
      </c>
      <c r="D64" s="254" t="s">
        <v>226</v>
      </c>
      <c r="E64" s="255">
        <f>R69</f>
        <v>0</v>
      </c>
      <c r="F64" s="256">
        <f>Q69</f>
        <v>3</v>
      </c>
      <c r="G64" s="255">
        <f>R68</f>
        <v>1</v>
      </c>
      <c r="H64" s="256">
        <f>Q68</f>
        <v>3</v>
      </c>
      <c r="I64" s="255">
        <f>R72</f>
        <v>0</v>
      </c>
      <c r="J64" s="256">
        <f>Q72</f>
        <v>3</v>
      </c>
      <c r="K64" s="257"/>
      <c r="L64" s="258"/>
      <c r="M64" s="255"/>
      <c r="N64" s="256"/>
      <c r="O64" s="259">
        <f>IF(SUM(E64:N64)=0,"",COUNTIF(L61:L64,"3"))</f>
        <v>0</v>
      </c>
      <c r="P64" s="260">
        <f>IF(SUM(F64:O64)=0,"",COUNTIF(K61:K64,"3"))</f>
        <v>3</v>
      </c>
      <c r="Q64" s="261">
        <f>IF(SUM(E64:N65)=0,"",SUM(L61:L64))</f>
        <v>1</v>
      </c>
      <c r="R64" s="262">
        <f>IF(SUM(E64:N64)=0,"",SUM(K61:K64))</f>
        <v>9</v>
      </c>
      <c r="S64" s="343"/>
      <c r="T64" s="344"/>
      <c r="U64"/>
      <c r="V64" s="243">
        <f>+W68+W69+W72</f>
        <v>67</v>
      </c>
      <c r="W64" s="244">
        <f>+V68+V69+V72</f>
        <v>112</v>
      </c>
      <c r="X64" s="245">
        <f>+V64-W64</f>
        <v>-45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3"/>
      <c r="C65" s="264" t="s">
        <v>262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6"/>
      <c r="T65" s="267"/>
      <c r="U65"/>
      <c r="V65" s="268"/>
      <c r="W65" s="269" t="s">
        <v>263</v>
      </c>
      <c r="X65" s="270">
        <f>SUM(X61:X64)</f>
        <v>0</v>
      </c>
      <c r="Y65" s="269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1"/>
      <c r="C66" s="272" t="s">
        <v>264</v>
      </c>
      <c r="D66" s="273"/>
      <c r="E66" s="273"/>
      <c r="F66" s="274"/>
      <c r="G66" s="345" t="s">
        <v>2</v>
      </c>
      <c r="H66" s="346"/>
      <c r="I66" s="347" t="s">
        <v>3</v>
      </c>
      <c r="J66" s="346"/>
      <c r="K66" s="347" t="s">
        <v>4</v>
      </c>
      <c r="L66" s="346"/>
      <c r="M66" s="347" t="s">
        <v>26</v>
      </c>
      <c r="N66" s="346"/>
      <c r="O66" s="347" t="s">
        <v>27</v>
      </c>
      <c r="P66" s="346"/>
      <c r="Q66" s="348" t="s">
        <v>0</v>
      </c>
      <c r="R66" s="349"/>
      <c r="S66"/>
      <c r="T66" s="275"/>
      <c r="U66"/>
      <c r="V66" s="276" t="s">
        <v>260</v>
      </c>
      <c r="W66" s="277"/>
      <c r="X66" s="231" t="s">
        <v>261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8" t="s">
        <v>265</v>
      </c>
      <c r="C67" s="279" t="str">
        <f>IF(C61&gt;"",C61,"")</f>
        <v>Miikka O'Connor</v>
      </c>
      <c r="D67" s="280" t="str">
        <f>IF(C63&gt;"",C63,"")</f>
        <v>Toni Pitkänen</v>
      </c>
      <c r="E67" s="265"/>
      <c r="F67" s="281"/>
      <c r="G67" s="339">
        <v>8</v>
      </c>
      <c r="H67" s="340"/>
      <c r="I67" s="336">
        <v>4</v>
      </c>
      <c r="J67" s="337"/>
      <c r="K67" s="336">
        <v>6</v>
      </c>
      <c r="L67" s="337"/>
      <c r="M67" s="336"/>
      <c r="N67" s="337"/>
      <c r="O67" s="338"/>
      <c r="P67" s="337"/>
      <c r="Q67" s="282">
        <f aca="true" t="shared" si="40" ref="Q67:Q72">IF(COUNT(G67:O67)=0,"",COUNTIF(G67:O67,"&gt;=0"))</f>
        <v>3</v>
      </c>
      <c r="R67" s="283">
        <f aca="true" t="shared" si="41" ref="R67:R72">IF(COUNT(G67:O67)=0,"",(IF(LEFT(G67,1)="-",1,0)+IF(LEFT(I67,1)="-",1,0)+IF(LEFT(K67,1)="-",1,0)+IF(LEFT(M67,1)="-",1,0)+IF(LEFT(O67,1)="-",1,0)))</f>
        <v>0</v>
      </c>
      <c r="S67" s="284"/>
      <c r="T67" s="285"/>
      <c r="U67"/>
      <c r="V67" s="286">
        <f aca="true" t="shared" si="42" ref="V67:W72">+Z67+AB67+AD67+AF67+AH67</f>
        <v>33</v>
      </c>
      <c r="W67" s="287">
        <f t="shared" si="42"/>
        <v>18</v>
      </c>
      <c r="X67" s="288">
        <f aca="true" t="shared" si="43" ref="X67:X72">+V67-W67</f>
        <v>15</v>
      </c>
      <c r="Y67"/>
      <c r="Z67" s="289">
        <f aca="true" t="shared" si="44" ref="Z67:Z72">IF(G67="",0,IF(LEFT(G67,1)="-",ABS(G67),(IF(G67&gt;9,G67+2,11))))</f>
        <v>11</v>
      </c>
      <c r="AA67" s="290">
        <f aca="true" t="shared" si="45" ref="AA67:AA72">IF(G67="",0,IF(LEFT(G67,1)="-",(IF(ABS(G67)&gt;9,(ABS(G67)+2),11)),G67))</f>
        <v>8</v>
      </c>
      <c r="AB67" s="289">
        <f aca="true" t="shared" si="46" ref="AB67:AB72">IF(I67="",0,IF(LEFT(I67,1)="-",ABS(I67),(IF(I67&gt;9,I67+2,11))))</f>
        <v>11</v>
      </c>
      <c r="AC67" s="290">
        <f aca="true" t="shared" si="47" ref="AC67:AC72">IF(I67="",0,IF(LEFT(I67,1)="-",(IF(ABS(I67)&gt;9,(ABS(I67)+2),11)),I67))</f>
        <v>4</v>
      </c>
      <c r="AD67" s="289">
        <f aca="true" t="shared" si="48" ref="AD67:AD72">IF(K67="",0,IF(LEFT(K67,1)="-",ABS(K67),(IF(K67&gt;9,K67+2,11))))</f>
        <v>11</v>
      </c>
      <c r="AE67" s="290">
        <f aca="true" t="shared" si="49" ref="AE67:AE72">IF(K67="",0,IF(LEFT(K67,1)="-",(IF(ABS(K67)&gt;9,(ABS(K67)+2),11)),K67))</f>
        <v>6</v>
      </c>
      <c r="AF67" s="289">
        <f aca="true" t="shared" si="50" ref="AF67:AF72">IF(M67="",0,IF(LEFT(M67,1)="-",ABS(M67),(IF(M67&gt;9,M67+2,11))))</f>
        <v>0</v>
      </c>
      <c r="AG67" s="290">
        <f aca="true" t="shared" si="51" ref="AG67:AG72">IF(M67="",0,IF(LEFT(M67,1)="-",(IF(ABS(M67)&gt;9,(ABS(M67)+2),11)),M67))</f>
        <v>0</v>
      </c>
      <c r="AH67" s="289">
        <f aca="true" t="shared" si="52" ref="AH67:AH72">IF(O67="",0,IF(LEFT(O67,1)="-",ABS(O67),(IF(O67&gt;9,O67+2,11))))</f>
        <v>0</v>
      </c>
      <c r="AI67" s="290">
        <f aca="true" t="shared" si="53" ref="AI67:AI72">IF(O67="",0,IF(LEFT(O67,1)="-",(IF(ABS(O67)&gt;9,(ABS(O67)+2),11)),O67))</f>
        <v>0</v>
      </c>
    </row>
    <row r="68" spans="2:35" ht="15.75">
      <c r="B68" s="278" t="s">
        <v>266</v>
      </c>
      <c r="C68" s="279" t="str">
        <f>IF(C62&gt;"",C62,"")</f>
        <v>Konsta Kähtävä</v>
      </c>
      <c r="D68" s="291" t="str">
        <f>IF(C64&gt;"",C64,"")</f>
        <v>Joonatan Laakso</v>
      </c>
      <c r="E68" s="292"/>
      <c r="F68" s="281"/>
      <c r="G68" s="329">
        <v>6</v>
      </c>
      <c r="H68" s="330"/>
      <c r="I68" s="329">
        <v>4</v>
      </c>
      <c r="J68" s="330"/>
      <c r="K68" s="329">
        <v>-10</v>
      </c>
      <c r="L68" s="330"/>
      <c r="M68" s="329">
        <v>12</v>
      </c>
      <c r="N68" s="330"/>
      <c r="O68" s="329"/>
      <c r="P68" s="330"/>
      <c r="Q68" s="282">
        <f t="shared" si="40"/>
        <v>3</v>
      </c>
      <c r="R68" s="283">
        <f t="shared" si="41"/>
        <v>1</v>
      </c>
      <c r="S68" s="293"/>
      <c r="T68" s="294"/>
      <c r="U68"/>
      <c r="V68" s="286">
        <f t="shared" si="42"/>
        <v>46</v>
      </c>
      <c r="W68" s="287">
        <f t="shared" si="42"/>
        <v>34</v>
      </c>
      <c r="X68" s="288">
        <f t="shared" si="43"/>
        <v>12</v>
      </c>
      <c r="Y68"/>
      <c r="Z68" s="295">
        <f t="shared" si="44"/>
        <v>11</v>
      </c>
      <c r="AA68" s="296">
        <f t="shared" si="45"/>
        <v>6</v>
      </c>
      <c r="AB68" s="295">
        <f t="shared" si="46"/>
        <v>11</v>
      </c>
      <c r="AC68" s="296">
        <f t="shared" si="47"/>
        <v>4</v>
      </c>
      <c r="AD68" s="295">
        <f t="shared" si="48"/>
        <v>10</v>
      </c>
      <c r="AE68" s="296">
        <f t="shared" si="49"/>
        <v>12</v>
      </c>
      <c r="AF68" s="295">
        <f t="shared" si="50"/>
        <v>14</v>
      </c>
      <c r="AG68" s="296">
        <f t="shared" si="51"/>
        <v>12</v>
      </c>
      <c r="AH68" s="295">
        <f t="shared" si="52"/>
        <v>0</v>
      </c>
      <c r="AI68" s="296">
        <f t="shared" si="53"/>
        <v>0</v>
      </c>
    </row>
    <row r="69" spans="2:35" ht="16.5" thickBot="1">
      <c r="B69" s="278" t="s">
        <v>267</v>
      </c>
      <c r="C69" s="297" t="str">
        <f>IF(C61&gt;"",C61,"")</f>
        <v>Miikka O'Connor</v>
      </c>
      <c r="D69" s="298" t="str">
        <f>IF(C64&gt;"",C64,"")</f>
        <v>Joonatan Laakso</v>
      </c>
      <c r="E69" s="273"/>
      <c r="F69" s="274"/>
      <c r="G69" s="334">
        <v>4</v>
      </c>
      <c r="H69" s="335"/>
      <c r="I69" s="334">
        <v>8</v>
      </c>
      <c r="J69" s="335"/>
      <c r="K69" s="334">
        <v>5</v>
      </c>
      <c r="L69" s="335"/>
      <c r="M69" s="334"/>
      <c r="N69" s="335"/>
      <c r="O69" s="334"/>
      <c r="P69" s="335"/>
      <c r="Q69" s="282">
        <f t="shared" si="40"/>
        <v>3</v>
      </c>
      <c r="R69" s="283">
        <f t="shared" si="41"/>
        <v>0</v>
      </c>
      <c r="S69" s="293"/>
      <c r="T69" s="294"/>
      <c r="U69"/>
      <c r="V69" s="286">
        <f t="shared" si="42"/>
        <v>33</v>
      </c>
      <c r="W69" s="287">
        <f t="shared" si="42"/>
        <v>17</v>
      </c>
      <c r="X69" s="288">
        <f t="shared" si="43"/>
        <v>16</v>
      </c>
      <c r="Y69"/>
      <c r="Z69" s="295">
        <f t="shared" si="44"/>
        <v>11</v>
      </c>
      <c r="AA69" s="296">
        <f t="shared" si="45"/>
        <v>4</v>
      </c>
      <c r="AB69" s="295">
        <f t="shared" si="46"/>
        <v>11</v>
      </c>
      <c r="AC69" s="296">
        <f t="shared" si="47"/>
        <v>8</v>
      </c>
      <c r="AD69" s="295">
        <f t="shared" si="48"/>
        <v>11</v>
      </c>
      <c r="AE69" s="296">
        <f t="shared" si="49"/>
        <v>5</v>
      </c>
      <c r="AF69" s="295">
        <f t="shared" si="50"/>
        <v>0</v>
      </c>
      <c r="AG69" s="296">
        <f t="shared" si="51"/>
        <v>0</v>
      </c>
      <c r="AH69" s="295">
        <f t="shared" si="52"/>
        <v>0</v>
      </c>
      <c r="AI69" s="296">
        <f t="shared" si="53"/>
        <v>0</v>
      </c>
    </row>
    <row r="70" spans="2:35" ht="15.75">
      <c r="B70" s="278" t="s">
        <v>268</v>
      </c>
      <c r="C70" s="279" t="str">
        <f>IF(C62&gt;"",C62,"")</f>
        <v>Konsta Kähtävä</v>
      </c>
      <c r="D70" s="291" t="str">
        <f>IF(C63&gt;"",C63,"")</f>
        <v>Toni Pitkänen</v>
      </c>
      <c r="E70" s="265"/>
      <c r="F70" s="281"/>
      <c r="G70" s="336">
        <v>-13</v>
      </c>
      <c r="H70" s="337"/>
      <c r="I70" s="336">
        <v>-8</v>
      </c>
      <c r="J70" s="337"/>
      <c r="K70" s="336">
        <v>-13</v>
      </c>
      <c r="L70" s="337"/>
      <c r="M70" s="336"/>
      <c r="N70" s="337"/>
      <c r="O70" s="336"/>
      <c r="P70" s="337"/>
      <c r="Q70" s="282">
        <f t="shared" si="40"/>
        <v>0</v>
      </c>
      <c r="R70" s="283">
        <f t="shared" si="41"/>
        <v>3</v>
      </c>
      <c r="S70" s="293"/>
      <c r="T70" s="294"/>
      <c r="U70"/>
      <c r="V70" s="286">
        <f t="shared" si="42"/>
        <v>34</v>
      </c>
      <c r="W70" s="287">
        <f t="shared" si="42"/>
        <v>41</v>
      </c>
      <c r="X70" s="288">
        <f t="shared" si="43"/>
        <v>-7</v>
      </c>
      <c r="Y70"/>
      <c r="Z70" s="295">
        <f t="shared" si="44"/>
        <v>13</v>
      </c>
      <c r="AA70" s="296">
        <f t="shared" si="45"/>
        <v>15</v>
      </c>
      <c r="AB70" s="295">
        <f t="shared" si="46"/>
        <v>8</v>
      </c>
      <c r="AC70" s="296">
        <f t="shared" si="47"/>
        <v>11</v>
      </c>
      <c r="AD70" s="295">
        <f t="shared" si="48"/>
        <v>13</v>
      </c>
      <c r="AE70" s="296">
        <f t="shared" si="49"/>
        <v>15</v>
      </c>
      <c r="AF70" s="295">
        <f t="shared" si="50"/>
        <v>0</v>
      </c>
      <c r="AG70" s="296">
        <f t="shared" si="51"/>
        <v>0</v>
      </c>
      <c r="AH70" s="295">
        <f t="shared" si="52"/>
        <v>0</v>
      </c>
      <c r="AI70" s="296">
        <f t="shared" si="53"/>
        <v>0</v>
      </c>
    </row>
    <row r="71" spans="2:35" ht="15.75">
      <c r="B71" s="278" t="s">
        <v>269</v>
      </c>
      <c r="C71" s="279" t="str">
        <f>IF(C61&gt;"",C61,"")</f>
        <v>Miikka O'Connor</v>
      </c>
      <c r="D71" s="291" t="str">
        <f>IF(C62&gt;"",C62,"")</f>
        <v>Konsta Kähtävä</v>
      </c>
      <c r="E71" s="292"/>
      <c r="F71" s="281"/>
      <c r="G71" s="329">
        <v>4</v>
      </c>
      <c r="H71" s="330"/>
      <c r="I71" s="329">
        <v>9</v>
      </c>
      <c r="J71" s="330"/>
      <c r="K71" s="333">
        <v>8</v>
      </c>
      <c r="L71" s="330"/>
      <c r="M71" s="329"/>
      <c r="N71" s="330"/>
      <c r="O71" s="329"/>
      <c r="P71" s="330"/>
      <c r="Q71" s="282">
        <f t="shared" si="40"/>
        <v>3</v>
      </c>
      <c r="R71" s="283">
        <f t="shared" si="41"/>
        <v>0</v>
      </c>
      <c r="S71" s="293"/>
      <c r="T71" s="294"/>
      <c r="U71"/>
      <c r="V71" s="286">
        <f t="shared" si="42"/>
        <v>33</v>
      </c>
      <c r="W71" s="287">
        <f t="shared" si="42"/>
        <v>21</v>
      </c>
      <c r="X71" s="288">
        <f t="shared" si="43"/>
        <v>12</v>
      </c>
      <c r="Y71"/>
      <c r="Z71" s="295">
        <f t="shared" si="44"/>
        <v>11</v>
      </c>
      <c r="AA71" s="296">
        <f t="shared" si="45"/>
        <v>4</v>
      </c>
      <c r="AB71" s="295">
        <f t="shared" si="46"/>
        <v>11</v>
      </c>
      <c r="AC71" s="296">
        <f t="shared" si="47"/>
        <v>9</v>
      </c>
      <c r="AD71" s="295">
        <f t="shared" si="48"/>
        <v>11</v>
      </c>
      <c r="AE71" s="296">
        <f t="shared" si="49"/>
        <v>8</v>
      </c>
      <c r="AF71" s="295">
        <f t="shared" si="50"/>
        <v>0</v>
      </c>
      <c r="AG71" s="296">
        <f t="shared" si="51"/>
        <v>0</v>
      </c>
      <c r="AH71" s="295">
        <f t="shared" si="52"/>
        <v>0</v>
      </c>
      <c r="AI71" s="296">
        <f t="shared" si="53"/>
        <v>0</v>
      </c>
    </row>
    <row r="72" spans="2:35" ht="16.5" thickBot="1">
      <c r="B72" s="299" t="s">
        <v>270</v>
      </c>
      <c r="C72" s="300" t="str">
        <f>IF(C63&gt;"",C63,"")</f>
        <v>Toni Pitkänen</v>
      </c>
      <c r="D72" s="301" t="str">
        <f>IF(C64&gt;"",C64,"")</f>
        <v>Joonatan Laakso</v>
      </c>
      <c r="E72" s="302"/>
      <c r="F72" s="303"/>
      <c r="G72" s="331">
        <v>5</v>
      </c>
      <c r="H72" s="332"/>
      <c r="I72" s="331">
        <v>3</v>
      </c>
      <c r="J72" s="332"/>
      <c r="K72" s="331">
        <v>8</v>
      </c>
      <c r="L72" s="332"/>
      <c r="M72" s="331"/>
      <c r="N72" s="332"/>
      <c r="O72" s="331"/>
      <c r="P72" s="332"/>
      <c r="Q72" s="304">
        <f t="shared" si="40"/>
        <v>3</v>
      </c>
      <c r="R72" s="305">
        <f t="shared" si="41"/>
        <v>0</v>
      </c>
      <c r="S72" s="306"/>
      <c r="T72" s="307"/>
      <c r="U72"/>
      <c r="V72" s="286">
        <f t="shared" si="42"/>
        <v>33</v>
      </c>
      <c r="W72" s="287">
        <f t="shared" si="42"/>
        <v>16</v>
      </c>
      <c r="X72" s="288">
        <f t="shared" si="43"/>
        <v>17</v>
      </c>
      <c r="Y72"/>
      <c r="Z72" s="308">
        <f t="shared" si="44"/>
        <v>11</v>
      </c>
      <c r="AA72" s="309">
        <f t="shared" si="45"/>
        <v>5</v>
      </c>
      <c r="AB72" s="308">
        <f t="shared" si="46"/>
        <v>11</v>
      </c>
      <c r="AC72" s="309">
        <f t="shared" si="47"/>
        <v>3</v>
      </c>
      <c r="AD72" s="308">
        <f t="shared" si="48"/>
        <v>11</v>
      </c>
      <c r="AE72" s="309">
        <f t="shared" si="49"/>
        <v>8</v>
      </c>
      <c r="AF72" s="308">
        <f t="shared" si="50"/>
        <v>0</v>
      </c>
      <c r="AG72" s="309">
        <f t="shared" si="51"/>
        <v>0</v>
      </c>
      <c r="AH72" s="308">
        <f t="shared" si="52"/>
        <v>0</v>
      </c>
      <c r="AI72" s="309">
        <f t="shared" si="53"/>
        <v>0</v>
      </c>
    </row>
    <row r="73" ht="13.5" thickTop="1"/>
    <row r="76" ht="13.5" thickBot="1"/>
    <row r="77" spans="2:35" ht="16.5" thickTop="1">
      <c r="B77" s="211"/>
      <c r="C77" s="212"/>
      <c r="D77" s="213"/>
      <c r="E77" s="213"/>
      <c r="F77" s="213"/>
      <c r="G77" s="214"/>
      <c r="H77" s="213"/>
      <c r="I77" s="215" t="s">
        <v>251</v>
      </c>
      <c r="J77" s="216"/>
      <c r="K77" s="354" t="s">
        <v>44</v>
      </c>
      <c r="L77" s="355"/>
      <c r="M77" s="355"/>
      <c r="N77" s="356"/>
      <c r="O77" s="357" t="s">
        <v>252</v>
      </c>
      <c r="P77" s="358"/>
      <c r="Q77" s="358"/>
      <c r="R77" s="359" t="s">
        <v>271</v>
      </c>
      <c r="S77" s="360"/>
      <c r="T77" s="36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7"/>
      <c r="C78" s="218"/>
      <c r="D78" s="219" t="s">
        <v>253</v>
      </c>
      <c r="E78" s="362"/>
      <c r="F78" s="363"/>
      <c r="G78" s="364"/>
      <c r="H78" s="365" t="s">
        <v>254</v>
      </c>
      <c r="I78" s="366"/>
      <c r="J78" s="366"/>
      <c r="K78" s="367"/>
      <c r="L78" s="367"/>
      <c r="M78" s="367"/>
      <c r="N78" s="368"/>
      <c r="O78" s="220" t="s">
        <v>255</v>
      </c>
      <c r="P78" s="221"/>
      <c r="Q78" s="221"/>
      <c r="R78" s="369"/>
      <c r="S78" s="369"/>
      <c r="T78" s="370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2"/>
      <c r="C79" s="223" t="s">
        <v>256</v>
      </c>
      <c r="D79" s="224" t="s">
        <v>257</v>
      </c>
      <c r="E79" s="350" t="s">
        <v>57</v>
      </c>
      <c r="F79" s="351"/>
      <c r="G79" s="350" t="s">
        <v>156</v>
      </c>
      <c r="H79" s="351"/>
      <c r="I79" s="350" t="s">
        <v>157</v>
      </c>
      <c r="J79" s="351"/>
      <c r="K79" s="350" t="s">
        <v>220</v>
      </c>
      <c r="L79" s="351"/>
      <c r="M79" s="350"/>
      <c r="N79" s="351"/>
      <c r="O79" s="225" t="s">
        <v>171</v>
      </c>
      <c r="P79" s="226" t="s">
        <v>258</v>
      </c>
      <c r="Q79" s="227" t="s">
        <v>259</v>
      </c>
      <c r="R79" s="228"/>
      <c r="S79" s="352" t="s">
        <v>1</v>
      </c>
      <c r="T79" s="353"/>
      <c r="U79"/>
      <c r="V79" s="229" t="s">
        <v>260</v>
      </c>
      <c r="W79" s="230"/>
      <c r="X79" s="231" t="s">
        <v>261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2" t="s">
        <v>57</v>
      </c>
      <c r="C80" s="233" t="s">
        <v>272</v>
      </c>
      <c r="D80" s="234" t="s">
        <v>222</v>
      </c>
      <c r="E80" s="235"/>
      <c r="F80" s="236"/>
      <c r="G80" s="237">
        <f>+Q90</f>
        <v>3</v>
      </c>
      <c r="H80" s="238">
        <f>+R90</f>
        <v>2</v>
      </c>
      <c r="I80" s="237">
        <f>Q86</f>
        <v>3</v>
      </c>
      <c r="J80" s="238">
        <f>R86</f>
        <v>0</v>
      </c>
      <c r="K80" s="237">
        <f>Q88</f>
        <v>3</v>
      </c>
      <c r="L80" s="238">
        <f>R88</f>
        <v>0</v>
      </c>
      <c r="M80" s="237"/>
      <c r="N80" s="238"/>
      <c r="O80" s="239">
        <f>IF(SUM(E80:N80)=0,"",COUNTIF(F80:F83,"3"))</f>
        <v>3</v>
      </c>
      <c r="P80" s="240">
        <f>IF(SUM(F80:O80)=0,"",COUNTIF(E80:E83,"3"))</f>
        <v>0</v>
      </c>
      <c r="Q80" s="241">
        <f>IF(SUM(E80:N80)=0,"",SUM(F80:F83))</f>
        <v>9</v>
      </c>
      <c r="R80" s="242">
        <f>IF(SUM(E80:N80)=0,"",SUM(E80:E83))</f>
        <v>2</v>
      </c>
      <c r="S80" s="341"/>
      <c r="T80" s="342"/>
      <c r="U80"/>
      <c r="V80" s="243">
        <f>+V86+V88+V90</f>
        <v>118</v>
      </c>
      <c r="W80" s="244">
        <f>+W86+W88+W90</f>
        <v>83</v>
      </c>
      <c r="X80" s="245">
        <f>+V80-W80</f>
        <v>35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6" t="s">
        <v>156</v>
      </c>
      <c r="C81" s="233" t="s">
        <v>54</v>
      </c>
      <c r="D81" s="247" t="s">
        <v>15</v>
      </c>
      <c r="E81" s="248">
        <f>+R90</f>
        <v>2</v>
      </c>
      <c r="F81" s="249">
        <f>+Q90</f>
        <v>3</v>
      </c>
      <c r="G81" s="250"/>
      <c r="H81" s="251"/>
      <c r="I81" s="248">
        <f>Q89</f>
        <v>3</v>
      </c>
      <c r="J81" s="249">
        <f>R89</f>
        <v>0</v>
      </c>
      <c r="K81" s="248">
        <f>Q87</f>
        <v>3</v>
      </c>
      <c r="L81" s="249">
        <f>R87</f>
        <v>0</v>
      </c>
      <c r="M81" s="248"/>
      <c r="N81" s="249"/>
      <c r="O81" s="239">
        <f>IF(SUM(E81:N81)=0,"",COUNTIF(H80:H83,"3"))</f>
        <v>2</v>
      </c>
      <c r="P81" s="240">
        <f>IF(SUM(F81:O81)=0,"",COUNTIF(G80:G83,"3"))</f>
        <v>1</v>
      </c>
      <c r="Q81" s="241">
        <f>IF(SUM(E81:N81)=0,"",SUM(H80:H83))</f>
        <v>8</v>
      </c>
      <c r="R81" s="242">
        <f>IF(SUM(E81:N81)=0,"",SUM(G80:G83))</f>
        <v>3</v>
      </c>
      <c r="S81" s="341"/>
      <c r="T81" s="342"/>
      <c r="U81"/>
      <c r="V81" s="243">
        <f>+V87+V89+W90</f>
        <v>111</v>
      </c>
      <c r="W81" s="244">
        <f>+W87+W89+V90</f>
        <v>88</v>
      </c>
      <c r="X81" s="245">
        <f>+V81-W81</f>
        <v>23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6" t="s">
        <v>157</v>
      </c>
      <c r="C82" s="233" t="s">
        <v>391</v>
      </c>
      <c r="D82" s="234" t="s">
        <v>392</v>
      </c>
      <c r="E82" s="248">
        <f>+R86</f>
        <v>0</v>
      </c>
      <c r="F82" s="249">
        <f>+Q86</f>
        <v>3</v>
      </c>
      <c r="G82" s="248">
        <f>R89</f>
        <v>0</v>
      </c>
      <c r="H82" s="249">
        <f>Q89</f>
        <v>3</v>
      </c>
      <c r="I82" s="250"/>
      <c r="J82" s="251"/>
      <c r="K82" s="248">
        <f>Q91</f>
        <v>3</v>
      </c>
      <c r="L82" s="249">
        <f>R91</f>
        <v>0</v>
      </c>
      <c r="M82" s="248"/>
      <c r="N82" s="249"/>
      <c r="O82" s="239">
        <f>IF(SUM(E82:N82)=0,"",COUNTIF(J80:J83,"3"))</f>
        <v>1</v>
      </c>
      <c r="P82" s="240">
        <f>IF(SUM(F82:O82)=0,"",COUNTIF(I80:I83,"3"))</f>
        <v>2</v>
      </c>
      <c r="Q82" s="241">
        <f>IF(SUM(E82:N82)=0,"",SUM(J80:J83))</f>
        <v>3</v>
      </c>
      <c r="R82" s="242">
        <f>IF(SUM(E82:N82)=0,"",SUM(I80:I83))</f>
        <v>6</v>
      </c>
      <c r="S82" s="341"/>
      <c r="T82" s="342"/>
      <c r="U82"/>
      <c r="V82" s="243">
        <f>+W86+W89+V91</f>
        <v>71</v>
      </c>
      <c r="W82" s="244">
        <f>+V86+V89+W91</f>
        <v>87</v>
      </c>
      <c r="X82" s="245">
        <f>+V82-W82</f>
        <v>-16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2" t="s">
        <v>220</v>
      </c>
      <c r="C83" s="233" t="s">
        <v>246</v>
      </c>
      <c r="D83" s="247" t="s">
        <v>219</v>
      </c>
      <c r="E83" s="255">
        <f>R88</f>
        <v>0</v>
      </c>
      <c r="F83" s="256">
        <f>Q88</f>
        <v>3</v>
      </c>
      <c r="G83" s="255">
        <f>R87</f>
        <v>0</v>
      </c>
      <c r="H83" s="256">
        <f>Q87</f>
        <v>3</v>
      </c>
      <c r="I83" s="255">
        <f>R91</f>
        <v>0</v>
      </c>
      <c r="J83" s="256">
        <f>Q91</f>
        <v>3</v>
      </c>
      <c r="K83" s="257"/>
      <c r="L83" s="258"/>
      <c r="M83" s="255"/>
      <c r="N83" s="256"/>
      <c r="O83" s="259">
        <f>IF(SUM(E83:N83)=0,"",COUNTIF(L80:L83,"3"))</f>
        <v>0</v>
      </c>
      <c r="P83" s="260">
        <f>IF(SUM(F83:O83)=0,"",COUNTIF(K80:K83,"3"))</f>
        <v>3</v>
      </c>
      <c r="Q83" s="261">
        <f>IF(SUM(E83:N84)=0,"",SUM(L80:L83))</f>
        <v>0</v>
      </c>
      <c r="R83" s="262">
        <f>IF(SUM(E83:N83)=0,"",SUM(K80:K83))</f>
        <v>9</v>
      </c>
      <c r="S83" s="343"/>
      <c r="T83" s="344"/>
      <c r="U83"/>
      <c r="V83" s="243">
        <f>+W87+W88+W91</f>
        <v>57</v>
      </c>
      <c r="W83" s="244">
        <f>+V87+V88+V91</f>
        <v>99</v>
      </c>
      <c r="X83" s="245">
        <f>+V83-W83</f>
        <v>-42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3"/>
      <c r="C84" s="264" t="s">
        <v>262</v>
      </c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6"/>
      <c r="T84" s="267"/>
      <c r="U84"/>
      <c r="V84" s="268"/>
      <c r="W84" s="269" t="s">
        <v>263</v>
      </c>
      <c r="X84" s="270">
        <f>SUM(X80:X83)</f>
        <v>0</v>
      </c>
      <c r="Y84" s="269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1"/>
      <c r="C85" s="272" t="s">
        <v>264</v>
      </c>
      <c r="D85" s="273"/>
      <c r="E85" s="273"/>
      <c r="F85" s="274"/>
      <c r="G85" s="345" t="s">
        <v>2</v>
      </c>
      <c r="H85" s="346"/>
      <c r="I85" s="347" t="s">
        <v>3</v>
      </c>
      <c r="J85" s="346"/>
      <c r="K85" s="347" t="s">
        <v>4</v>
      </c>
      <c r="L85" s="346"/>
      <c r="M85" s="347" t="s">
        <v>26</v>
      </c>
      <c r="N85" s="346"/>
      <c r="O85" s="347" t="s">
        <v>27</v>
      </c>
      <c r="P85" s="346"/>
      <c r="Q85" s="348" t="s">
        <v>0</v>
      </c>
      <c r="R85" s="349"/>
      <c r="S85"/>
      <c r="T85" s="275"/>
      <c r="U85"/>
      <c r="V85" s="276" t="s">
        <v>260</v>
      </c>
      <c r="W85" s="277"/>
      <c r="X85" s="231" t="s">
        <v>261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78" t="s">
        <v>265</v>
      </c>
      <c r="C86" s="279" t="str">
        <f>IF(C80&gt;"",C80,"")</f>
        <v>Ville Julin</v>
      </c>
      <c r="D86" s="280" t="str">
        <f>IF(C82&gt;"",C82,"")</f>
        <v>Niko Pihajoki</v>
      </c>
      <c r="E86" s="265"/>
      <c r="F86" s="281"/>
      <c r="G86" s="339">
        <v>9</v>
      </c>
      <c r="H86" s="340"/>
      <c r="I86" s="336">
        <v>7</v>
      </c>
      <c r="J86" s="337"/>
      <c r="K86" s="336">
        <v>6</v>
      </c>
      <c r="L86" s="337"/>
      <c r="M86" s="336"/>
      <c r="N86" s="337"/>
      <c r="O86" s="338"/>
      <c r="P86" s="337"/>
      <c r="Q86" s="282">
        <f aca="true" t="shared" si="54" ref="Q86:Q91">IF(COUNT(G86:O86)=0,"",COUNTIF(G86:O86,"&gt;=0"))</f>
        <v>3</v>
      </c>
      <c r="R86" s="283">
        <f aca="true" t="shared" si="55" ref="R86:R91">IF(COUNT(G86:O86)=0,"",(IF(LEFT(G86,1)="-",1,0)+IF(LEFT(I86,1)="-",1,0)+IF(LEFT(K86,1)="-",1,0)+IF(LEFT(M86,1)="-",1,0)+IF(LEFT(O86,1)="-",1,0)))</f>
        <v>0</v>
      </c>
      <c r="S86" s="284"/>
      <c r="T86" s="285"/>
      <c r="U86"/>
      <c r="V86" s="286">
        <f aca="true" t="shared" si="56" ref="V86:W91">+Z86+AB86+AD86+AF86+AH86</f>
        <v>33</v>
      </c>
      <c r="W86" s="287">
        <f t="shared" si="56"/>
        <v>22</v>
      </c>
      <c r="X86" s="288">
        <f aca="true" t="shared" si="57" ref="X86:X91">+V86-W86</f>
        <v>11</v>
      </c>
      <c r="Y86"/>
      <c r="Z86" s="289">
        <f aca="true" t="shared" si="58" ref="Z86:Z91">IF(G86="",0,IF(LEFT(G86,1)="-",ABS(G86),(IF(G86&gt;9,G86+2,11))))</f>
        <v>11</v>
      </c>
      <c r="AA86" s="290">
        <f aca="true" t="shared" si="59" ref="AA86:AA91">IF(G86="",0,IF(LEFT(G86,1)="-",(IF(ABS(G86)&gt;9,(ABS(G86)+2),11)),G86))</f>
        <v>9</v>
      </c>
      <c r="AB86" s="289">
        <f aca="true" t="shared" si="60" ref="AB86:AB91">IF(I86="",0,IF(LEFT(I86,1)="-",ABS(I86),(IF(I86&gt;9,I86+2,11))))</f>
        <v>11</v>
      </c>
      <c r="AC86" s="290">
        <f aca="true" t="shared" si="61" ref="AC86:AC91">IF(I86="",0,IF(LEFT(I86,1)="-",(IF(ABS(I86)&gt;9,(ABS(I86)+2),11)),I86))</f>
        <v>7</v>
      </c>
      <c r="AD86" s="289">
        <f aca="true" t="shared" si="62" ref="AD86:AD91">IF(K86="",0,IF(LEFT(K86,1)="-",ABS(K86),(IF(K86&gt;9,K86+2,11))))</f>
        <v>11</v>
      </c>
      <c r="AE86" s="290">
        <f aca="true" t="shared" si="63" ref="AE86:AE91">IF(K86="",0,IF(LEFT(K86,1)="-",(IF(ABS(K86)&gt;9,(ABS(K86)+2),11)),K86))</f>
        <v>6</v>
      </c>
      <c r="AF86" s="289">
        <f aca="true" t="shared" si="64" ref="AF86:AF91">IF(M86="",0,IF(LEFT(M86,1)="-",ABS(M86),(IF(M86&gt;9,M86+2,11))))</f>
        <v>0</v>
      </c>
      <c r="AG86" s="290">
        <f aca="true" t="shared" si="65" ref="AG86:AG91">IF(M86="",0,IF(LEFT(M86,1)="-",(IF(ABS(M86)&gt;9,(ABS(M86)+2),11)),M86))</f>
        <v>0</v>
      </c>
      <c r="AH86" s="289">
        <f aca="true" t="shared" si="66" ref="AH86:AH91">IF(O86="",0,IF(LEFT(O86,1)="-",ABS(O86),(IF(O86&gt;9,O86+2,11))))</f>
        <v>0</v>
      </c>
      <c r="AI86" s="290">
        <f aca="true" t="shared" si="67" ref="AI86:AI91">IF(O86="",0,IF(LEFT(O86,1)="-",(IF(ABS(O86)&gt;9,(ABS(O86)+2),11)),O86))</f>
        <v>0</v>
      </c>
    </row>
    <row r="87" spans="2:35" ht="15.75">
      <c r="B87" s="278" t="s">
        <v>266</v>
      </c>
      <c r="C87" s="279" t="str">
        <f>IF(C81&gt;"",C81,"")</f>
        <v>Pinja Eriksson</v>
      </c>
      <c r="D87" s="291" t="str">
        <f>IF(C83&gt;"",C83,"")</f>
        <v>Joonas Kivimäki</v>
      </c>
      <c r="E87" s="292"/>
      <c r="F87" s="281"/>
      <c r="G87" s="329">
        <v>8</v>
      </c>
      <c r="H87" s="330"/>
      <c r="I87" s="329">
        <v>5</v>
      </c>
      <c r="J87" s="330"/>
      <c r="K87" s="329">
        <v>7</v>
      </c>
      <c r="L87" s="330"/>
      <c r="M87" s="329"/>
      <c r="N87" s="330"/>
      <c r="O87" s="329"/>
      <c r="P87" s="330"/>
      <c r="Q87" s="282">
        <f t="shared" si="54"/>
        <v>3</v>
      </c>
      <c r="R87" s="283">
        <f t="shared" si="55"/>
        <v>0</v>
      </c>
      <c r="S87" s="293"/>
      <c r="T87" s="294"/>
      <c r="U87"/>
      <c r="V87" s="286">
        <f t="shared" si="56"/>
        <v>33</v>
      </c>
      <c r="W87" s="287">
        <f t="shared" si="56"/>
        <v>20</v>
      </c>
      <c r="X87" s="288">
        <f t="shared" si="57"/>
        <v>13</v>
      </c>
      <c r="Y87"/>
      <c r="Z87" s="295">
        <f t="shared" si="58"/>
        <v>11</v>
      </c>
      <c r="AA87" s="296">
        <f t="shared" si="59"/>
        <v>8</v>
      </c>
      <c r="AB87" s="295">
        <f t="shared" si="60"/>
        <v>11</v>
      </c>
      <c r="AC87" s="296">
        <f t="shared" si="61"/>
        <v>5</v>
      </c>
      <c r="AD87" s="295">
        <f t="shared" si="62"/>
        <v>11</v>
      </c>
      <c r="AE87" s="296">
        <f t="shared" si="63"/>
        <v>7</v>
      </c>
      <c r="AF87" s="295">
        <f t="shared" si="64"/>
        <v>0</v>
      </c>
      <c r="AG87" s="296">
        <f t="shared" si="65"/>
        <v>0</v>
      </c>
      <c r="AH87" s="295">
        <f t="shared" si="66"/>
        <v>0</v>
      </c>
      <c r="AI87" s="296">
        <f t="shared" si="67"/>
        <v>0</v>
      </c>
    </row>
    <row r="88" spans="2:35" ht="16.5" thickBot="1">
      <c r="B88" s="278" t="s">
        <v>267</v>
      </c>
      <c r="C88" s="297" t="str">
        <f>IF(C80&gt;"",C80,"")</f>
        <v>Ville Julin</v>
      </c>
      <c r="D88" s="298" t="str">
        <f>IF(C83&gt;"",C83,"")</f>
        <v>Joonas Kivimäki</v>
      </c>
      <c r="E88" s="273"/>
      <c r="F88" s="274"/>
      <c r="G88" s="334">
        <v>4</v>
      </c>
      <c r="H88" s="335"/>
      <c r="I88" s="334">
        <v>5</v>
      </c>
      <c r="J88" s="335"/>
      <c r="K88" s="334">
        <v>7</v>
      </c>
      <c r="L88" s="335"/>
      <c r="M88" s="334"/>
      <c r="N88" s="335"/>
      <c r="O88" s="334"/>
      <c r="P88" s="335"/>
      <c r="Q88" s="282">
        <f t="shared" si="54"/>
        <v>3</v>
      </c>
      <c r="R88" s="283">
        <f t="shared" si="55"/>
        <v>0</v>
      </c>
      <c r="S88" s="293"/>
      <c r="T88" s="294"/>
      <c r="U88"/>
      <c r="V88" s="286">
        <f t="shared" si="56"/>
        <v>33</v>
      </c>
      <c r="W88" s="287">
        <f t="shared" si="56"/>
        <v>16</v>
      </c>
      <c r="X88" s="288">
        <f t="shared" si="57"/>
        <v>17</v>
      </c>
      <c r="Y88"/>
      <c r="Z88" s="295">
        <f t="shared" si="58"/>
        <v>11</v>
      </c>
      <c r="AA88" s="296">
        <f t="shared" si="59"/>
        <v>4</v>
      </c>
      <c r="AB88" s="295">
        <f t="shared" si="60"/>
        <v>11</v>
      </c>
      <c r="AC88" s="296">
        <f t="shared" si="61"/>
        <v>5</v>
      </c>
      <c r="AD88" s="295">
        <f t="shared" si="62"/>
        <v>11</v>
      </c>
      <c r="AE88" s="296">
        <f t="shared" si="63"/>
        <v>7</v>
      </c>
      <c r="AF88" s="295">
        <f t="shared" si="64"/>
        <v>0</v>
      </c>
      <c r="AG88" s="296">
        <f t="shared" si="65"/>
        <v>0</v>
      </c>
      <c r="AH88" s="295">
        <f t="shared" si="66"/>
        <v>0</v>
      </c>
      <c r="AI88" s="296">
        <f t="shared" si="67"/>
        <v>0</v>
      </c>
    </row>
    <row r="89" spans="2:35" ht="15.75">
      <c r="B89" s="278" t="s">
        <v>268</v>
      </c>
      <c r="C89" s="279" t="str">
        <f>IF(C81&gt;"",C81,"")</f>
        <v>Pinja Eriksson</v>
      </c>
      <c r="D89" s="291" t="str">
        <f>IF(C82&gt;"",C82,"")</f>
        <v>Niko Pihajoki</v>
      </c>
      <c r="E89" s="265"/>
      <c r="F89" s="281"/>
      <c r="G89" s="336">
        <v>3</v>
      </c>
      <c r="H89" s="337"/>
      <c r="I89" s="336">
        <v>4</v>
      </c>
      <c r="J89" s="337"/>
      <c r="K89" s="336">
        <v>9</v>
      </c>
      <c r="L89" s="337"/>
      <c r="M89" s="336"/>
      <c r="N89" s="337"/>
      <c r="O89" s="336"/>
      <c r="P89" s="337"/>
      <c r="Q89" s="282">
        <f t="shared" si="54"/>
        <v>3</v>
      </c>
      <c r="R89" s="283">
        <f t="shared" si="55"/>
        <v>0</v>
      </c>
      <c r="S89" s="293"/>
      <c r="T89" s="294"/>
      <c r="U89"/>
      <c r="V89" s="286">
        <f t="shared" si="56"/>
        <v>33</v>
      </c>
      <c r="W89" s="287">
        <f t="shared" si="56"/>
        <v>16</v>
      </c>
      <c r="X89" s="288">
        <f t="shared" si="57"/>
        <v>17</v>
      </c>
      <c r="Y89"/>
      <c r="Z89" s="295">
        <f t="shared" si="58"/>
        <v>11</v>
      </c>
      <c r="AA89" s="296">
        <f t="shared" si="59"/>
        <v>3</v>
      </c>
      <c r="AB89" s="295">
        <f t="shared" si="60"/>
        <v>11</v>
      </c>
      <c r="AC89" s="296">
        <f t="shared" si="61"/>
        <v>4</v>
      </c>
      <c r="AD89" s="295">
        <f t="shared" si="62"/>
        <v>11</v>
      </c>
      <c r="AE89" s="296">
        <f t="shared" si="63"/>
        <v>9</v>
      </c>
      <c r="AF89" s="295">
        <f t="shared" si="64"/>
        <v>0</v>
      </c>
      <c r="AG89" s="296">
        <f t="shared" si="65"/>
        <v>0</v>
      </c>
      <c r="AH89" s="295">
        <f t="shared" si="66"/>
        <v>0</v>
      </c>
      <c r="AI89" s="296">
        <f t="shared" si="67"/>
        <v>0</v>
      </c>
    </row>
    <row r="90" spans="2:35" ht="15.75">
      <c r="B90" s="278" t="s">
        <v>269</v>
      </c>
      <c r="C90" s="279" t="str">
        <f>IF(C80&gt;"",C80,"")</f>
        <v>Ville Julin</v>
      </c>
      <c r="D90" s="291" t="str">
        <f>IF(C81&gt;"",C81,"")</f>
        <v>Pinja Eriksson</v>
      </c>
      <c r="E90" s="292"/>
      <c r="F90" s="281"/>
      <c r="G90" s="329">
        <v>-12</v>
      </c>
      <c r="H90" s="330"/>
      <c r="I90" s="329">
        <v>2</v>
      </c>
      <c r="J90" s="330"/>
      <c r="K90" s="333">
        <v>9</v>
      </c>
      <c r="L90" s="330"/>
      <c r="M90" s="329">
        <v>-7</v>
      </c>
      <c r="N90" s="330"/>
      <c r="O90" s="329">
        <v>9</v>
      </c>
      <c r="P90" s="330"/>
      <c r="Q90" s="282">
        <f t="shared" si="54"/>
        <v>3</v>
      </c>
      <c r="R90" s="283">
        <f t="shared" si="55"/>
        <v>2</v>
      </c>
      <c r="S90" s="293"/>
      <c r="T90" s="294"/>
      <c r="U90"/>
      <c r="V90" s="286">
        <f t="shared" si="56"/>
        <v>52</v>
      </c>
      <c r="W90" s="287">
        <f t="shared" si="56"/>
        <v>45</v>
      </c>
      <c r="X90" s="288">
        <f t="shared" si="57"/>
        <v>7</v>
      </c>
      <c r="Y90"/>
      <c r="Z90" s="295">
        <f t="shared" si="58"/>
        <v>12</v>
      </c>
      <c r="AA90" s="296">
        <f t="shared" si="59"/>
        <v>14</v>
      </c>
      <c r="AB90" s="295">
        <f t="shared" si="60"/>
        <v>11</v>
      </c>
      <c r="AC90" s="296">
        <f t="shared" si="61"/>
        <v>2</v>
      </c>
      <c r="AD90" s="295">
        <f t="shared" si="62"/>
        <v>11</v>
      </c>
      <c r="AE90" s="296">
        <f t="shared" si="63"/>
        <v>9</v>
      </c>
      <c r="AF90" s="295">
        <f t="shared" si="64"/>
        <v>7</v>
      </c>
      <c r="AG90" s="296">
        <f t="shared" si="65"/>
        <v>11</v>
      </c>
      <c r="AH90" s="295">
        <f t="shared" si="66"/>
        <v>11</v>
      </c>
      <c r="AI90" s="296">
        <f t="shared" si="67"/>
        <v>9</v>
      </c>
    </row>
    <row r="91" spans="2:35" ht="16.5" thickBot="1">
      <c r="B91" s="299" t="s">
        <v>270</v>
      </c>
      <c r="C91" s="300" t="str">
        <f>IF(C82&gt;"",C82,"")</f>
        <v>Niko Pihajoki</v>
      </c>
      <c r="D91" s="301" t="str">
        <f>IF(C83&gt;"",C83,"")</f>
        <v>Joonas Kivimäki</v>
      </c>
      <c r="E91" s="302"/>
      <c r="F91" s="303"/>
      <c r="G91" s="331">
        <v>5</v>
      </c>
      <c r="H91" s="332"/>
      <c r="I91" s="331">
        <v>7</v>
      </c>
      <c r="J91" s="332"/>
      <c r="K91" s="331">
        <v>9</v>
      </c>
      <c r="L91" s="332"/>
      <c r="M91" s="331"/>
      <c r="N91" s="332"/>
      <c r="O91" s="331"/>
      <c r="P91" s="332"/>
      <c r="Q91" s="304">
        <f t="shared" si="54"/>
        <v>3</v>
      </c>
      <c r="R91" s="305">
        <f t="shared" si="55"/>
        <v>0</v>
      </c>
      <c r="S91" s="306"/>
      <c r="T91" s="307"/>
      <c r="U91"/>
      <c r="V91" s="286">
        <f t="shared" si="56"/>
        <v>33</v>
      </c>
      <c r="W91" s="287">
        <f t="shared" si="56"/>
        <v>21</v>
      </c>
      <c r="X91" s="288">
        <f t="shared" si="57"/>
        <v>12</v>
      </c>
      <c r="Y91"/>
      <c r="Z91" s="308">
        <f t="shared" si="58"/>
        <v>11</v>
      </c>
      <c r="AA91" s="309">
        <f t="shared" si="59"/>
        <v>5</v>
      </c>
      <c r="AB91" s="308">
        <f t="shared" si="60"/>
        <v>11</v>
      </c>
      <c r="AC91" s="309">
        <f t="shared" si="61"/>
        <v>7</v>
      </c>
      <c r="AD91" s="308">
        <f t="shared" si="62"/>
        <v>11</v>
      </c>
      <c r="AE91" s="309">
        <f t="shared" si="63"/>
        <v>9</v>
      </c>
      <c r="AF91" s="308">
        <f t="shared" si="64"/>
        <v>0</v>
      </c>
      <c r="AG91" s="309">
        <f t="shared" si="65"/>
        <v>0</v>
      </c>
      <c r="AH91" s="308">
        <f t="shared" si="66"/>
        <v>0</v>
      </c>
      <c r="AI91" s="309">
        <f t="shared" si="67"/>
        <v>0</v>
      </c>
    </row>
    <row r="92" ht="13.5" thickTop="1"/>
    <row r="94" ht="13.5" thickBot="1"/>
    <row r="95" spans="2:35" ht="16.5" thickTop="1">
      <c r="B95" s="211"/>
      <c r="C95" s="212"/>
      <c r="D95" s="213"/>
      <c r="E95" s="213"/>
      <c r="F95" s="213"/>
      <c r="G95" s="214"/>
      <c r="H95" s="213"/>
      <c r="I95" s="215" t="s">
        <v>251</v>
      </c>
      <c r="J95" s="216"/>
      <c r="K95" s="354" t="s">
        <v>44</v>
      </c>
      <c r="L95" s="355"/>
      <c r="M95" s="355"/>
      <c r="N95" s="356"/>
      <c r="O95" s="357" t="s">
        <v>252</v>
      </c>
      <c r="P95" s="358"/>
      <c r="Q95" s="358"/>
      <c r="R95" s="359" t="s">
        <v>277</v>
      </c>
      <c r="S95" s="360"/>
      <c r="T95" s="36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7"/>
      <c r="C96" s="218"/>
      <c r="D96" s="219" t="s">
        <v>253</v>
      </c>
      <c r="E96" s="362"/>
      <c r="F96" s="363"/>
      <c r="G96" s="364"/>
      <c r="H96" s="365" t="s">
        <v>254</v>
      </c>
      <c r="I96" s="366"/>
      <c r="J96" s="366"/>
      <c r="K96" s="367"/>
      <c r="L96" s="367"/>
      <c r="M96" s="367"/>
      <c r="N96" s="368"/>
      <c r="O96" s="220" t="s">
        <v>255</v>
      </c>
      <c r="P96" s="221"/>
      <c r="Q96" s="221"/>
      <c r="R96" s="369"/>
      <c r="S96" s="369"/>
      <c r="T96" s="370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2"/>
      <c r="C97" s="223" t="s">
        <v>256</v>
      </c>
      <c r="D97" s="224" t="s">
        <v>257</v>
      </c>
      <c r="E97" s="350" t="s">
        <v>57</v>
      </c>
      <c r="F97" s="351"/>
      <c r="G97" s="350" t="s">
        <v>156</v>
      </c>
      <c r="H97" s="351"/>
      <c r="I97" s="350" t="s">
        <v>157</v>
      </c>
      <c r="J97" s="351"/>
      <c r="K97" s="350" t="s">
        <v>220</v>
      </c>
      <c r="L97" s="351"/>
      <c r="M97" s="350"/>
      <c r="N97" s="351"/>
      <c r="O97" s="225" t="s">
        <v>171</v>
      </c>
      <c r="P97" s="226" t="s">
        <v>258</v>
      </c>
      <c r="Q97" s="227" t="s">
        <v>259</v>
      </c>
      <c r="R97" s="228"/>
      <c r="S97" s="352" t="s">
        <v>1</v>
      </c>
      <c r="T97" s="353"/>
      <c r="U97"/>
      <c r="V97" s="229" t="s">
        <v>260</v>
      </c>
      <c r="W97" s="230"/>
      <c r="X97" s="231" t="s">
        <v>261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2" t="s">
        <v>57</v>
      </c>
      <c r="C98" s="233" t="s">
        <v>228</v>
      </c>
      <c r="D98" s="234" t="s">
        <v>229</v>
      </c>
      <c r="E98" s="235"/>
      <c r="F98" s="236"/>
      <c r="G98" s="237">
        <f>+Q108</f>
        <v>3</v>
      </c>
      <c r="H98" s="238">
        <f>+R108</f>
        <v>2</v>
      </c>
      <c r="I98" s="237">
        <f>Q104</f>
        <v>3</v>
      </c>
      <c r="J98" s="238">
        <f>R104</f>
        <v>0</v>
      </c>
      <c r="K98" s="237">
        <f>Q106</f>
        <v>3</v>
      </c>
      <c r="L98" s="238">
        <f>R106</f>
        <v>0</v>
      </c>
      <c r="M98" s="237"/>
      <c r="N98" s="238"/>
      <c r="O98" s="239">
        <f>IF(SUM(E98:N98)=0,"",COUNTIF(F98:F101,"3"))</f>
        <v>3</v>
      </c>
      <c r="P98" s="240">
        <f>IF(SUM(F98:O98)=0,"",COUNTIF(E98:E101,"3"))</f>
        <v>0</v>
      </c>
      <c r="Q98" s="241">
        <f>IF(SUM(E98:N98)=0,"",SUM(F98:F101))</f>
        <v>9</v>
      </c>
      <c r="R98" s="242">
        <f>IF(SUM(E98:N98)=0,"",SUM(E98:E101))</f>
        <v>2</v>
      </c>
      <c r="S98" s="341"/>
      <c r="T98" s="342"/>
      <c r="U98"/>
      <c r="V98" s="243">
        <f>+V104+V106+V108</f>
        <v>113</v>
      </c>
      <c r="W98" s="244">
        <f>+W104+W106+W108</f>
        <v>66</v>
      </c>
      <c r="X98" s="245">
        <f>+V98-W98</f>
        <v>47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6" t="s">
        <v>156</v>
      </c>
      <c r="C99" s="233" t="s">
        <v>25</v>
      </c>
      <c r="D99" s="247" t="s">
        <v>15</v>
      </c>
      <c r="E99" s="248">
        <f>+R108</f>
        <v>2</v>
      </c>
      <c r="F99" s="249">
        <f>+Q108</f>
        <v>3</v>
      </c>
      <c r="G99" s="250"/>
      <c r="H99" s="251"/>
      <c r="I99" s="248">
        <f>Q107</f>
        <v>3</v>
      </c>
      <c r="J99" s="249">
        <f>R107</f>
        <v>1</v>
      </c>
      <c r="K99" s="248">
        <f>Q105</f>
        <v>3</v>
      </c>
      <c r="L99" s="249">
        <f>R105</f>
        <v>0</v>
      </c>
      <c r="M99" s="248"/>
      <c r="N99" s="249"/>
      <c r="O99" s="239">
        <f>IF(SUM(E99:N99)=0,"",COUNTIF(H98:H101,"3"))</f>
        <v>2</v>
      </c>
      <c r="P99" s="240">
        <f>IF(SUM(F99:O99)=0,"",COUNTIF(G98:G101,"3"))</f>
        <v>1</v>
      </c>
      <c r="Q99" s="241">
        <f>IF(SUM(E99:N99)=0,"",SUM(H98:H101))</f>
        <v>8</v>
      </c>
      <c r="R99" s="242">
        <f>IF(SUM(E99:N99)=0,"",SUM(G98:G101))</f>
        <v>4</v>
      </c>
      <c r="S99" s="341"/>
      <c r="T99" s="342"/>
      <c r="U99"/>
      <c r="V99" s="243">
        <f>+V105+V107+W108</f>
        <v>116</v>
      </c>
      <c r="W99" s="244">
        <f>+W105+W107+V108</f>
        <v>86</v>
      </c>
      <c r="X99" s="245">
        <f>+V99-W99</f>
        <v>30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6" t="s">
        <v>157</v>
      </c>
      <c r="C100" s="233" t="s">
        <v>384</v>
      </c>
      <c r="D100" s="247" t="s">
        <v>14</v>
      </c>
      <c r="E100" s="248">
        <f>+R104</f>
        <v>0</v>
      </c>
      <c r="F100" s="249">
        <f>+Q104</f>
        <v>3</v>
      </c>
      <c r="G100" s="248">
        <f>R107</f>
        <v>1</v>
      </c>
      <c r="H100" s="249">
        <f>Q107</f>
        <v>3</v>
      </c>
      <c r="I100" s="250"/>
      <c r="J100" s="251"/>
      <c r="K100" s="248">
        <f>Q109</f>
        <v>3</v>
      </c>
      <c r="L100" s="249">
        <f>R109</f>
        <v>2</v>
      </c>
      <c r="M100" s="248"/>
      <c r="N100" s="249"/>
      <c r="O100" s="239">
        <f>IF(SUM(E100:N100)=0,"",COUNTIF(J98:J101,"3"))</f>
        <v>1</v>
      </c>
      <c r="P100" s="240">
        <f>IF(SUM(F100:O100)=0,"",COUNTIF(I98:I101,"3"))</f>
        <v>2</v>
      </c>
      <c r="Q100" s="241">
        <f>IF(SUM(E100:N100)=0,"",SUM(J98:J101))</f>
        <v>4</v>
      </c>
      <c r="R100" s="242">
        <f>IF(SUM(E100:N100)=0,"",SUM(I98:I101))</f>
        <v>8</v>
      </c>
      <c r="S100" s="341"/>
      <c r="T100" s="342"/>
      <c r="U100"/>
      <c r="V100" s="243">
        <f>+W104+W107+V109</f>
        <v>81</v>
      </c>
      <c r="W100" s="244">
        <f>+V104+V107+W109</f>
        <v>114</v>
      </c>
      <c r="X100" s="245">
        <f>+V100-W100</f>
        <v>-33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2" t="s">
        <v>220</v>
      </c>
      <c r="C101" s="253" t="s">
        <v>393</v>
      </c>
      <c r="D101" s="254" t="s">
        <v>240</v>
      </c>
      <c r="E101" s="255">
        <f>R106</f>
        <v>0</v>
      </c>
      <c r="F101" s="256">
        <f>Q106</f>
        <v>3</v>
      </c>
      <c r="G101" s="255">
        <f>R105</f>
        <v>0</v>
      </c>
      <c r="H101" s="256">
        <f>Q105</f>
        <v>3</v>
      </c>
      <c r="I101" s="255">
        <f>R109</f>
        <v>2</v>
      </c>
      <c r="J101" s="256">
        <f>Q109</f>
        <v>3</v>
      </c>
      <c r="K101" s="257"/>
      <c r="L101" s="258"/>
      <c r="M101" s="255"/>
      <c r="N101" s="256"/>
      <c r="O101" s="259">
        <f>IF(SUM(E101:N101)=0,"",COUNTIF(L98:L101,"3"))</f>
        <v>0</v>
      </c>
      <c r="P101" s="260">
        <f>IF(SUM(F101:O101)=0,"",COUNTIF(K98:K101,"3"))</f>
        <v>3</v>
      </c>
      <c r="Q101" s="261">
        <f>IF(SUM(E101:N102)=0,"",SUM(L98:L101))</f>
        <v>2</v>
      </c>
      <c r="R101" s="262">
        <f>IF(SUM(E101:N101)=0,"",SUM(K98:K101))</f>
        <v>9</v>
      </c>
      <c r="S101" s="343"/>
      <c r="T101" s="344"/>
      <c r="U101"/>
      <c r="V101" s="243">
        <f>+W105+W106+W109</f>
        <v>68</v>
      </c>
      <c r="W101" s="244">
        <f>+V105+V106+V109</f>
        <v>112</v>
      </c>
      <c r="X101" s="245">
        <f>+V101-W101</f>
        <v>-44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3"/>
      <c r="C102" s="264" t="s">
        <v>262</v>
      </c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6"/>
      <c r="T102" s="267"/>
      <c r="U102"/>
      <c r="V102" s="268"/>
      <c r="W102" s="269" t="s">
        <v>263</v>
      </c>
      <c r="X102" s="270">
        <f>SUM(X98:X101)</f>
        <v>0</v>
      </c>
      <c r="Y102" s="269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1"/>
      <c r="C103" s="272" t="s">
        <v>264</v>
      </c>
      <c r="D103" s="273"/>
      <c r="E103" s="273"/>
      <c r="F103" s="274"/>
      <c r="G103" s="345" t="s">
        <v>2</v>
      </c>
      <c r="H103" s="346"/>
      <c r="I103" s="347" t="s">
        <v>3</v>
      </c>
      <c r="J103" s="346"/>
      <c r="K103" s="347" t="s">
        <v>4</v>
      </c>
      <c r="L103" s="346"/>
      <c r="M103" s="347" t="s">
        <v>26</v>
      </c>
      <c r="N103" s="346"/>
      <c r="O103" s="347" t="s">
        <v>27</v>
      </c>
      <c r="P103" s="346"/>
      <c r="Q103" s="348" t="s">
        <v>0</v>
      </c>
      <c r="R103" s="349"/>
      <c r="S103"/>
      <c r="T103" s="275"/>
      <c r="U103"/>
      <c r="V103" s="276" t="s">
        <v>260</v>
      </c>
      <c r="W103" s="277"/>
      <c r="X103" s="231" t="s">
        <v>261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78" t="s">
        <v>265</v>
      </c>
      <c r="C104" s="279" t="str">
        <f>IF(C98&gt;"",C98,"")</f>
        <v>Markus Myllärinen</v>
      </c>
      <c r="D104" s="280" t="str">
        <f>IF(C100&gt;"",C100,"")</f>
        <v>Joonas Paasioksa</v>
      </c>
      <c r="E104" s="265"/>
      <c r="F104" s="281"/>
      <c r="G104" s="339">
        <v>3</v>
      </c>
      <c r="H104" s="340"/>
      <c r="I104" s="336">
        <v>4</v>
      </c>
      <c r="J104" s="337"/>
      <c r="K104" s="336">
        <v>9</v>
      </c>
      <c r="L104" s="337"/>
      <c r="M104" s="336"/>
      <c r="N104" s="337"/>
      <c r="O104" s="338"/>
      <c r="P104" s="337"/>
      <c r="Q104" s="282">
        <f aca="true" t="shared" si="68" ref="Q104:Q109">IF(COUNT(G104:O104)=0,"",COUNTIF(G104:O104,"&gt;=0"))</f>
        <v>3</v>
      </c>
      <c r="R104" s="283">
        <f aca="true" t="shared" si="69" ref="R104:R109">IF(COUNT(G104:O104)=0,"",(IF(LEFT(G104,1)="-",1,0)+IF(LEFT(I104,1)="-",1,0)+IF(LEFT(K104,1)="-",1,0)+IF(LEFT(M104,1)="-",1,0)+IF(LEFT(O104,1)="-",1,0)))</f>
        <v>0</v>
      </c>
      <c r="S104" s="284"/>
      <c r="T104" s="285"/>
      <c r="U104"/>
      <c r="V104" s="286">
        <f aca="true" t="shared" si="70" ref="V104:W109">+Z104+AB104+AD104+AF104+AH104</f>
        <v>33</v>
      </c>
      <c r="W104" s="287">
        <f t="shared" si="70"/>
        <v>16</v>
      </c>
      <c r="X104" s="288">
        <f aca="true" t="shared" si="71" ref="X104:X109">+V104-W104</f>
        <v>17</v>
      </c>
      <c r="Y104"/>
      <c r="Z104" s="289">
        <f aca="true" t="shared" si="72" ref="Z104:Z109">IF(G104="",0,IF(LEFT(G104,1)="-",ABS(G104),(IF(G104&gt;9,G104+2,11))))</f>
        <v>11</v>
      </c>
      <c r="AA104" s="290">
        <f aca="true" t="shared" si="73" ref="AA104:AA109">IF(G104="",0,IF(LEFT(G104,1)="-",(IF(ABS(G104)&gt;9,(ABS(G104)+2),11)),G104))</f>
        <v>3</v>
      </c>
      <c r="AB104" s="289">
        <f aca="true" t="shared" si="74" ref="AB104:AB109">IF(I104="",0,IF(LEFT(I104,1)="-",ABS(I104),(IF(I104&gt;9,I104+2,11))))</f>
        <v>11</v>
      </c>
      <c r="AC104" s="290">
        <f aca="true" t="shared" si="75" ref="AC104:AC109">IF(I104="",0,IF(LEFT(I104,1)="-",(IF(ABS(I104)&gt;9,(ABS(I104)+2),11)),I104))</f>
        <v>4</v>
      </c>
      <c r="AD104" s="289">
        <f aca="true" t="shared" si="76" ref="AD104:AD109">IF(K104="",0,IF(LEFT(K104,1)="-",ABS(K104),(IF(K104&gt;9,K104+2,11))))</f>
        <v>11</v>
      </c>
      <c r="AE104" s="290">
        <f aca="true" t="shared" si="77" ref="AE104:AE109">IF(K104="",0,IF(LEFT(K104,1)="-",(IF(ABS(K104)&gt;9,(ABS(K104)+2),11)),K104))</f>
        <v>9</v>
      </c>
      <c r="AF104" s="289">
        <f aca="true" t="shared" si="78" ref="AF104:AF109">IF(M104="",0,IF(LEFT(M104,1)="-",ABS(M104),(IF(M104&gt;9,M104+2,11))))</f>
        <v>0</v>
      </c>
      <c r="AG104" s="290">
        <f aca="true" t="shared" si="79" ref="AG104:AG109">IF(M104="",0,IF(LEFT(M104,1)="-",(IF(ABS(M104)&gt;9,(ABS(M104)+2),11)),M104))</f>
        <v>0</v>
      </c>
      <c r="AH104" s="289">
        <f aca="true" t="shared" si="80" ref="AH104:AH109">IF(O104="",0,IF(LEFT(O104,1)="-",ABS(O104),(IF(O104&gt;9,O104+2,11))))</f>
        <v>0</v>
      </c>
      <c r="AI104" s="290">
        <f aca="true" t="shared" si="81" ref="AI104:AI109">IF(O104="",0,IF(LEFT(O104,1)="-",(IF(ABS(O104)&gt;9,(ABS(O104)+2),11)),O104))</f>
        <v>0</v>
      </c>
    </row>
    <row r="105" spans="2:35" ht="15.75">
      <c r="B105" s="278" t="s">
        <v>266</v>
      </c>
      <c r="C105" s="279" t="str">
        <f>IF(C99&gt;"",C99,"")</f>
        <v>Emil Rantatulkkila</v>
      </c>
      <c r="D105" s="291" t="str">
        <f>IF(C101&gt;"",C101,"")</f>
        <v>Cathy Liis Suurkivi</v>
      </c>
      <c r="E105" s="292"/>
      <c r="F105" s="281"/>
      <c r="G105" s="329">
        <v>5</v>
      </c>
      <c r="H105" s="330"/>
      <c r="I105" s="329">
        <v>7</v>
      </c>
      <c r="J105" s="330"/>
      <c r="K105" s="329">
        <v>8</v>
      </c>
      <c r="L105" s="330"/>
      <c r="M105" s="329"/>
      <c r="N105" s="330"/>
      <c r="O105" s="329"/>
      <c r="P105" s="330"/>
      <c r="Q105" s="282">
        <f t="shared" si="68"/>
        <v>3</v>
      </c>
      <c r="R105" s="283">
        <f t="shared" si="69"/>
        <v>0</v>
      </c>
      <c r="S105" s="293"/>
      <c r="T105" s="294"/>
      <c r="U105"/>
      <c r="V105" s="286">
        <f t="shared" si="70"/>
        <v>33</v>
      </c>
      <c r="W105" s="287">
        <f t="shared" si="70"/>
        <v>20</v>
      </c>
      <c r="X105" s="288">
        <f t="shared" si="71"/>
        <v>13</v>
      </c>
      <c r="Y105"/>
      <c r="Z105" s="295">
        <f t="shared" si="72"/>
        <v>11</v>
      </c>
      <c r="AA105" s="296">
        <f t="shared" si="73"/>
        <v>5</v>
      </c>
      <c r="AB105" s="295">
        <f t="shared" si="74"/>
        <v>11</v>
      </c>
      <c r="AC105" s="296">
        <f t="shared" si="75"/>
        <v>7</v>
      </c>
      <c r="AD105" s="295">
        <f t="shared" si="76"/>
        <v>11</v>
      </c>
      <c r="AE105" s="296">
        <f t="shared" si="77"/>
        <v>8</v>
      </c>
      <c r="AF105" s="295">
        <f t="shared" si="78"/>
        <v>0</v>
      </c>
      <c r="AG105" s="296">
        <f t="shared" si="79"/>
        <v>0</v>
      </c>
      <c r="AH105" s="295">
        <f t="shared" si="80"/>
        <v>0</v>
      </c>
      <c r="AI105" s="296">
        <f t="shared" si="81"/>
        <v>0</v>
      </c>
    </row>
    <row r="106" spans="2:35" ht="16.5" thickBot="1">
      <c r="B106" s="278" t="s">
        <v>267</v>
      </c>
      <c r="C106" s="297" t="str">
        <f>IF(C98&gt;"",C98,"")</f>
        <v>Markus Myllärinen</v>
      </c>
      <c r="D106" s="298" t="str">
        <f>IF(C101&gt;"",C101,"")</f>
        <v>Cathy Liis Suurkivi</v>
      </c>
      <c r="E106" s="273"/>
      <c r="F106" s="274"/>
      <c r="G106" s="334">
        <v>4</v>
      </c>
      <c r="H106" s="335"/>
      <c r="I106" s="334">
        <v>4</v>
      </c>
      <c r="J106" s="335"/>
      <c r="K106" s="334">
        <v>2</v>
      </c>
      <c r="L106" s="335"/>
      <c r="M106" s="334"/>
      <c r="N106" s="335"/>
      <c r="O106" s="334"/>
      <c r="P106" s="335"/>
      <c r="Q106" s="282">
        <f t="shared" si="68"/>
        <v>3</v>
      </c>
      <c r="R106" s="283">
        <f t="shared" si="69"/>
        <v>0</v>
      </c>
      <c r="S106" s="293"/>
      <c r="T106" s="294"/>
      <c r="U106"/>
      <c r="V106" s="286">
        <f t="shared" si="70"/>
        <v>33</v>
      </c>
      <c r="W106" s="287">
        <f t="shared" si="70"/>
        <v>10</v>
      </c>
      <c r="X106" s="288">
        <f t="shared" si="71"/>
        <v>23</v>
      </c>
      <c r="Y106"/>
      <c r="Z106" s="295">
        <f t="shared" si="72"/>
        <v>11</v>
      </c>
      <c r="AA106" s="296">
        <f t="shared" si="73"/>
        <v>4</v>
      </c>
      <c r="AB106" s="295">
        <f t="shared" si="74"/>
        <v>11</v>
      </c>
      <c r="AC106" s="296">
        <f t="shared" si="75"/>
        <v>4</v>
      </c>
      <c r="AD106" s="295">
        <f t="shared" si="76"/>
        <v>11</v>
      </c>
      <c r="AE106" s="296">
        <f t="shared" si="77"/>
        <v>2</v>
      </c>
      <c r="AF106" s="295">
        <f t="shared" si="78"/>
        <v>0</v>
      </c>
      <c r="AG106" s="296">
        <f t="shared" si="79"/>
        <v>0</v>
      </c>
      <c r="AH106" s="295">
        <f t="shared" si="80"/>
        <v>0</v>
      </c>
      <c r="AI106" s="296">
        <f t="shared" si="81"/>
        <v>0</v>
      </c>
    </row>
    <row r="107" spans="2:35" ht="15.75">
      <c r="B107" s="278" t="s">
        <v>268</v>
      </c>
      <c r="C107" s="279" t="str">
        <f>IF(C99&gt;"",C99,"")</f>
        <v>Emil Rantatulkkila</v>
      </c>
      <c r="D107" s="291" t="str">
        <f>IF(C100&gt;"",C100,"")</f>
        <v>Joonas Paasioksa</v>
      </c>
      <c r="E107" s="265"/>
      <c r="F107" s="281"/>
      <c r="G107" s="336">
        <v>-10</v>
      </c>
      <c r="H107" s="337"/>
      <c r="I107" s="336">
        <v>2</v>
      </c>
      <c r="J107" s="337"/>
      <c r="K107" s="336">
        <v>2</v>
      </c>
      <c r="L107" s="337"/>
      <c r="M107" s="336">
        <v>3</v>
      </c>
      <c r="N107" s="337"/>
      <c r="O107" s="336"/>
      <c r="P107" s="337"/>
      <c r="Q107" s="282">
        <f t="shared" si="68"/>
        <v>3</v>
      </c>
      <c r="R107" s="283">
        <f t="shared" si="69"/>
        <v>1</v>
      </c>
      <c r="S107" s="293"/>
      <c r="T107" s="294"/>
      <c r="U107"/>
      <c r="V107" s="286">
        <f t="shared" si="70"/>
        <v>43</v>
      </c>
      <c r="W107" s="287">
        <f t="shared" si="70"/>
        <v>19</v>
      </c>
      <c r="X107" s="288">
        <f t="shared" si="71"/>
        <v>24</v>
      </c>
      <c r="Y107"/>
      <c r="Z107" s="295">
        <f t="shared" si="72"/>
        <v>10</v>
      </c>
      <c r="AA107" s="296">
        <f t="shared" si="73"/>
        <v>12</v>
      </c>
      <c r="AB107" s="295">
        <f t="shared" si="74"/>
        <v>11</v>
      </c>
      <c r="AC107" s="296">
        <f t="shared" si="75"/>
        <v>2</v>
      </c>
      <c r="AD107" s="295">
        <f t="shared" si="76"/>
        <v>11</v>
      </c>
      <c r="AE107" s="296">
        <f t="shared" si="77"/>
        <v>2</v>
      </c>
      <c r="AF107" s="295">
        <f t="shared" si="78"/>
        <v>11</v>
      </c>
      <c r="AG107" s="296">
        <f t="shared" si="79"/>
        <v>3</v>
      </c>
      <c r="AH107" s="295">
        <f t="shared" si="80"/>
        <v>0</v>
      </c>
      <c r="AI107" s="296">
        <f t="shared" si="81"/>
        <v>0</v>
      </c>
    </row>
    <row r="108" spans="2:35" ht="15.75">
      <c r="B108" s="278" t="s">
        <v>269</v>
      </c>
      <c r="C108" s="279" t="str">
        <f>IF(C98&gt;"",C98,"")</f>
        <v>Markus Myllärinen</v>
      </c>
      <c r="D108" s="291" t="str">
        <f>IF(C99&gt;"",C99,"")</f>
        <v>Emil Rantatulkkila</v>
      </c>
      <c r="E108" s="292"/>
      <c r="F108" s="281"/>
      <c r="G108" s="329">
        <v>4</v>
      </c>
      <c r="H108" s="330"/>
      <c r="I108" s="329">
        <v>-7</v>
      </c>
      <c r="J108" s="330"/>
      <c r="K108" s="333">
        <v>9</v>
      </c>
      <c r="L108" s="330"/>
      <c r="M108" s="329">
        <v>-7</v>
      </c>
      <c r="N108" s="330"/>
      <c r="O108" s="329">
        <v>5</v>
      </c>
      <c r="P108" s="330"/>
      <c r="Q108" s="282">
        <f t="shared" si="68"/>
        <v>3</v>
      </c>
      <c r="R108" s="283">
        <f t="shared" si="69"/>
        <v>2</v>
      </c>
      <c r="S108" s="293"/>
      <c r="T108" s="294"/>
      <c r="U108"/>
      <c r="V108" s="286">
        <f t="shared" si="70"/>
        <v>47</v>
      </c>
      <c r="W108" s="287">
        <f t="shared" si="70"/>
        <v>40</v>
      </c>
      <c r="X108" s="288">
        <f t="shared" si="71"/>
        <v>7</v>
      </c>
      <c r="Y108"/>
      <c r="Z108" s="295">
        <f t="shared" si="72"/>
        <v>11</v>
      </c>
      <c r="AA108" s="296">
        <f t="shared" si="73"/>
        <v>4</v>
      </c>
      <c r="AB108" s="295">
        <f t="shared" si="74"/>
        <v>7</v>
      </c>
      <c r="AC108" s="296">
        <f t="shared" si="75"/>
        <v>11</v>
      </c>
      <c r="AD108" s="295">
        <f t="shared" si="76"/>
        <v>11</v>
      </c>
      <c r="AE108" s="296">
        <f t="shared" si="77"/>
        <v>9</v>
      </c>
      <c r="AF108" s="295">
        <f t="shared" si="78"/>
        <v>7</v>
      </c>
      <c r="AG108" s="296">
        <f t="shared" si="79"/>
        <v>11</v>
      </c>
      <c r="AH108" s="295">
        <f t="shared" si="80"/>
        <v>11</v>
      </c>
      <c r="AI108" s="296">
        <f t="shared" si="81"/>
        <v>5</v>
      </c>
    </row>
    <row r="109" spans="2:35" ht="16.5" thickBot="1">
      <c r="B109" s="299" t="s">
        <v>270</v>
      </c>
      <c r="C109" s="300" t="str">
        <f>IF(C100&gt;"",C100,"")</f>
        <v>Joonas Paasioksa</v>
      </c>
      <c r="D109" s="301" t="str">
        <f>IF(C101&gt;"",C101,"")</f>
        <v>Cathy Liis Suurkivi</v>
      </c>
      <c r="E109" s="302"/>
      <c r="F109" s="303"/>
      <c r="G109" s="331">
        <v>4</v>
      </c>
      <c r="H109" s="332"/>
      <c r="I109" s="331">
        <v>-6</v>
      </c>
      <c r="J109" s="332"/>
      <c r="K109" s="331">
        <v>7</v>
      </c>
      <c r="L109" s="332"/>
      <c r="M109" s="331">
        <v>-7</v>
      </c>
      <c r="N109" s="332"/>
      <c r="O109" s="331">
        <v>5</v>
      </c>
      <c r="P109" s="332"/>
      <c r="Q109" s="304">
        <f t="shared" si="68"/>
        <v>3</v>
      </c>
      <c r="R109" s="305">
        <f t="shared" si="69"/>
        <v>2</v>
      </c>
      <c r="S109" s="306"/>
      <c r="T109" s="307"/>
      <c r="U109"/>
      <c r="V109" s="286">
        <f t="shared" si="70"/>
        <v>46</v>
      </c>
      <c r="W109" s="287">
        <f t="shared" si="70"/>
        <v>38</v>
      </c>
      <c r="X109" s="288">
        <f t="shared" si="71"/>
        <v>8</v>
      </c>
      <c r="Y109"/>
      <c r="Z109" s="308">
        <f t="shared" si="72"/>
        <v>11</v>
      </c>
      <c r="AA109" s="309">
        <f t="shared" si="73"/>
        <v>4</v>
      </c>
      <c r="AB109" s="308">
        <f t="shared" si="74"/>
        <v>6</v>
      </c>
      <c r="AC109" s="309">
        <f t="shared" si="75"/>
        <v>11</v>
      </c>
      <c r="AD109" s="308">
        <f t="shared" si="76"/>
        <v>11</v>
      </c>
      <c r="AE109" s="309">
        <f t="shared" si="77"/>
        <v>7</v>
      </c>
      <c r="AF109" s="308">
        <f t="shared" si="78"/>
        <v>7</v>
      </c>
      <c r="AG109" s="309">
        <f t="shared" si="79"/>
        <v>11</v>
      </c>
      <c r="AH109" s="308">
        <f t="shared" si="80"/>
        <v>11</v>
      </c>
      <c r="AI109" s="309">
        <f t="shared" si="81"/>
        <v>5</v>
      </c>
    </row>
    <row r="110" ht="13.5" thickTop="1"/>
    <row r="112" ht="13.5" thickBot="1"/>
    <row r="113" spans="2:35" ht="16.5" thickTop="1">
      <c r="B113" s="211"/>
      <c r="C113" s="212"/>
      <c r="D113" s="213"/>
      <c r="E113" s="213"/>
      <c r="F113" s="213"/>
      <c r="G113" s="214"/>
      <c r="H113" s="213"/>
      <c r="I113" s="215" t="s">
        <v>251</v>
      </c>
      <c r="J113" s="216"/>
      <c r="K113" s="354" t="s">
        <v>44</v>
      </c>
      <c r="L113" s="355"/>
      <c r="M113" s="355"/>
      <c r="N113" s="356"/>
      <c r="O113" s="357" t="s">
        <v>252</v>
      </c>
      <c r="P113" s="358"/>
      <c r="Q113" s="358"/>
      <c r="R113" s="359" t="s">
        <v>280</v>
      </c>
      <c r="S113" s="360"/>
      <c r="T113" s="36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ht="16.5" thickBot="1">
      <c r="B114" s="217"/>
      <c r="C114" s="218"/>
      <c r="D114" s="219" t="s">
        <v>253</v>
      </c>
      <c r="E114" s="362"/>
      <c r="F114" s="363"/>
      <c r="G114" s="364"/>
      <c r="H114" s="365" t="s">
        <v>254</v>
      </c>
      <c r="I114" s="366"/>
      <c r="J114" s="366"/>
      <c r="K114" s="367"/>
      <c r="L114" s="367"/>
      <c r="M114" s="367"/>
      <c r="N114" s="368"/>
      <c r="O114" s="220" t="s">
        <v>255</v>
      </c>
      <c r="P114" s="221"/>
      <c r="Q114" s="221"/>
      <c r="R114" s="369"/>
      <c r="S114" s="369"/>
      <c r="T114" s="370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ht="15.75" thickTop="1">
      <c r="B115" s="222"/>
      <c r="C115" s="223" t="s">
        <v>256</v>
      </c>
      <c r="D115" s="224" t="s">
        <v>257</v>
      </c>
      <c r="E115" s="350" t="s">
        <v>57</v>
      </c>
      <c r="F115" s="351"/>
      <c r="G115" s="350" t="s">
        <v>156</v>
      </c>
      <c r="H115" s="351"/>
      <c r="I115" s="350" t="s">
        <v>157</v>
      </c>
      <c r="J115" s="351"/>
      <c r="K115" s="350" t="s">
        <v>220</v>
      </c>
      <c r="L115" s="351"/>
      <c r="M115" s="350"/>
      <c r="N115" s="351"/>
      <c r="O115" s="225" t="s">
        <v>171</v>
      </c>
      <c r="P115" s="226" t="s">
        <v>258</v>
      </c>
      <c r="Q115" s="227" t="s">
        <v>259</v>
      </c>
      <c r="R115" s="228"/>
      <c r="S115" s="352" t="s">
        <v>1</v>
      </c>
      <c r="T115" s="353"/>
      <c r="U115"/>
      <c r="V115" s="229" t="s">
        <v>260</v>
      </c>
      <c r="W115" s="230"/>
      <c r="X115" s="231" t="s">
        <v>261</v>
      </c>
      <c r="Y115"/>
      <c r="Z115"/>
      <c r="AA115"/>
      <c r="AB115"/>
      <c r="AC115"/>
      <c r="AD115"/>
      <c r="AE115"/>
      <c r="AF115"/>
      <c r="AG115"/>
      <c r="AH115"/>
      <c r="AI115"/>
    </row>
    <row r="116" spans="2:35" ht="12.75">
      <c r="B116" s="232" t="s">
        <v>57</v>
      </c>
      <c r="C116" s="233" t="s">
        <v>24</v>
      </c>
      <c r="D116" s="247" t="s">
        <v>14</v>
      </c>
      <c r="E116" s="235"/>
      <c r="F116" s="236"/>
      <c r="G116" s="237">
        <f>+Q126</f>
        <v>3</v>
      </c>
      <c r="H116" s="238">
        <f>+R126</f>
        <v>0</v>
      </c>
      <c r="I116" s="237">
        <f>Q122</f>
        <v>3</v>
      </c>
      <c r="J116" s="238">
        <f>R122</f>
        <v>0</v>
      </c>
      <c r="K116" s="237">
        <f>Q124</f>
        <v>3</v>
      </c>
      <c r="L116" s="238">
        <f>R124</f>
        <v>0</v>
      </c>
      <c r="M116" s="237"/>
      <c r="N116" s="238"/>
      <c r="O116" s="239">
        <f>IF(SUM(E116:N116)=0,"",COUNTIF(F116:F119,"3"))</f>
        <v>3</v>
      </c>
      <c r="P116" s="240">
        <f>IF(SUM(F116:O116)=0,"",COUNTIF(E116:E119,"3"))</f>
        <v>0</v>
      </c>
      <c r="Q116" s="241">
        <f>IF(SUM(E116:N116)=0,"",SUM(F116:F119))</f>
        <v>9</v>
      </c>
      <c r="R116" s="242">
        <f>IF(SUM(E116:N116)=0,"",SUM(E116:E119))</f>
        <v>0</v>
      </c>
      <c r="S116" s="341"/>
      <c r="T116" s="342"/>
      <c r="U116"/>
      <c r="V116" s="243">
        <f>+V122+V124+V126</f>
        <v>99</v>
      </c>
      <c r="W116" s="244">
        <f>+W122+W124+W126</f>
        <v>53</v>
      </c>
      <c r="X116" s="245">
        <f>+V116-W116</f>
        <v>46</v>
      </c>
      <c r="Y116"/>
      <c r="Z116"/>
      <c r="AA116"/>
      <c r="AB116"/>
      <c r="AC116"/>
      <c r="AD116"/>
      <c r="AE116"/>
      <c r="AF116"/>
      <c r="AG116"/>
      <c r="AH116"/>
      <c r="AI116"/>
    </row>
    <row r="117" spans="2:35" ht="12.75">
      <c r="B117" s="246" t="s">
        <v>156</v>
      </c>
      <c r="C117" s="233" t="s">
        <v>278</v>
      </c>
      <c r="D117" s="247" t="s">
        <v>219</v>
      </c>
      <c r="E117" s="248">
        <f>+R126</f>
        <v>0</v>
      </c>
      <c r="F117" s="249">
        <f>+Q126</f>
        <v>3</v>
      </c>
      <c r="G117" s="250"/>
      <c r="H117" s="251"/>
      <c r="I117" s="248">
        <f>Q125</f>
        <v>3</v>
      </c>
      <c r="J117" s="249">
        <f>R125</f>
        <v>1</v>
      </c>
      <c r="K117" s="248">
        <f>Q123</f>
        <v>3</v>
      </c>
      <c r="L117" s="249">
        <f>R123</f>
        <v>0</v>
      </c>
      <c r="M117" s="248"/>
      <c r="N117" s="249"/>
      <c r="O117" s="239">
        <f>IF(SUM(E117:N117)=0,"",COUNTIF(H116:H119,"3"))</f>
        <v>2</v>
      </c>
      <c r="P117" s="240">
        <f>IF(SUM(F117:O117)=0,"",COUNTIF(G116:G119,"3"))</f>
        <v>1</v>
      </c>
      <c r="Q117" s="241">
        <f>IF(SUM(E117:N117)=0,"",SUM(H116:H119))</f>
        <v>6</v>
      </c>
      <c r="R117" s="242">
        <f>IF(SUM(E117:N117)=0,"",SUM(G116:G119))</f>
        <v>4</v>
      </c>
      <c r="S117" s="341"/>
      <c r="T117" s="342"/>
      <c r="U117"/>
      <c r="V117" s="243">
        <f>+V123+V125+W126</f>
        <v>89</v>
      </c>
      <c r="W117" s="244">
        <f>+W123+W125+V126</f>
        <v>85</v>
      </c>
      <c r="X117" s="245">
        <f>+V117-W117</f>
        <v>4</v>
      </c>
      <c r="Y117"/>
      <c r="Z117"/>
      <c r="AA117"/>
      <c r="AB117"/>
      <c r="AC117"/>
      <c r="AD117"/>
      <c r="AE117"/>
      <c r="AF117"/>
      <c r="AG117"/>
      <c r="AH117"/>
      <c r="AI117"/>
    </row>
    <row r="118" spans="2:35" ht="12.75">
      <c r="B118" s="246" t="s">
        <v>157</v>
      </c>
      <c r="C118" s="233" t="s">
        <v>243</v>
      </c>
      <c r="D118" s="247" t="s">
        <v>323</v>
      </c>
      <c r="E118" s="248">
        <f>+R122</f>
        <v>0</v>
      </c>
      <c r="F118" s="249">
        <f>+Q122</f>
        <v>3</v>
      </c>
      <c r="G118" s="248">
        <f>R125</f>
        <v>1</v>
      </c>
      <c r="H118" s="249">
        <f>Q125</f>
        <v>3</v>
      </c>
      <c r="I118" s="250"/>
      <c r="J118" s="251"/>
      <c r="K118" s="248">
        <f>Q127</f>
        <v>3</v>
      </c>
      <c r="L118" s="249">
        <f>R127</f>
        <v>2</v>
      </c>
      <c r="M118" s="248"/>
      <c r="N118" s="249"/>
      <c r="O118" s="239">
        <f>IF(SUM(E118:N118)=0,"",COUNTIF(J116:J119,"3"))</f>
        <v>1</v>
      </c>
      <c r="P118" s="240">
        <f>IF(SUM(F118:O118)=0,"",COUNTIF(I116:I119,"3"))</f>
        <v>2</v>
      </c>
      <c r="Q118" s="241">
        <f>IF(SUM(E118:N118)=0,"",SUM(J116:J119))</f>
        <v>4</v>
      </c>
      <c r="R118" s="242">
        <f>IF(SUM(E118:N118)=0,"",SUM(I116:I119))</f>
        <v>8</v>
      </c>
      <c r="S118" s="341"/>
      <c r="T118" s="342"/>
      <c r="U118"/>
      <c r="V118" s="243">
        <f>+W122+W125+V127</f>
        <v>86</v>
      </c>
      <c r="W118" s="244">
        <f>+V122+V125+W127</f>
        <v>116</v>
      </c>
      <c r="X118" s="245">
        <f>+V118-W118</f>
        <v>-30</v>
      </c>
      <c r="Y118"/>
      <c r="Z118"/>
      <c r="AA118"/>
      <c r="AB118"/>
      <c r="AC118"/>
      <c r="AD118"/>
      <c r="AE118"/>
      <c r="AF118"/>
      <c r="AG118"/>
      <c r="AH118"/>
      <c r="AI118"/>
    </row>
    <row r="119" spans="2:35" ht="13.5" thickBot="1">
      <c r="B119" s="252" t="s">
        <v>220</v>
      </c>
      <c r="C119" s="253" t="s">
        <v>383</v>
      </c>
      <c r="D119" s="254" t="s">
        <v>325</v>
      </c>
      <c r="E119" s="255">
        <f>R124</f>
        <v>0</v>
      </c>
      <c r="F119" s="256">
        <f>Q124</f>
        <v>3</v>
      </c>
      <c r="G119" s="255">
        <f>R123</f>
        <v>0</v>
      </c>
      <c r="H119" s="256">
        <f>Q123</f>
        <v>3</v>
      </c>
      <c r="I119" s="255">
        <f>R127</f>
        <v>2</v>
      </c>
      <c r="J119" s="256">
        <f>Q127</f>
        <v>3</v>
      </c>
      <c r="K119" s="257"/>
      <c r="L119" s="258"/>
      <c r="M119" s="255"/>
      <c r="N119" s="256"/>
      <c r="O119" s="259">
        <f>IF(SUM(E119:N119)=0,"",COUNTIF(L116:L119,"3"))</f>
        <v>0</v>
      </c>
      <c r="P119" s="260">
        <f>IF(SUM(F119:O119)=0,"",COUNTIF(K116:K119,"3"))</f>
        <v>3</v>
      </c>
      <c r="Q119" s="261">
        <f>IF(SUM(E119:N120)=0,"",SUM(L116:L119))</f>
        <v>2</v>
      </c>
      <c r="R119" s="262">
        <f>IF(SUM(E119:N119)=0,"",SUM(K116:K119))</f>
        <v>9</v>
      </c>
      <c r="S119" s="343"/>
      <c r="T119" s="344"/>
      <c r="U119"/>
      <c r="V119" s="243">
        <f>+W123+W124+W127</f>
        <v>89</v>
      </c>
      <c r="W119" s="244">
        <f>+V123+V124+V127</f>
        <v>109</v>
      </c>
      <c r="X119" s="245">
        <f>+V119-W119</f>
        <v>-20</v>
      </c>
      <c r="Y119"/>
      <c r="Z119"/>
      <c r="AA119"/>
      <c r="AB119"/>
      <c r="AC119"/>
      <c r="AD119"/>
      <c r="AE119"/>
      <c r="AF119"/>
      <c r="AG119"/>
      <c r="AH119"/>
      <c r="AI119"/>
    </row>
    <row r="120" spans="2:35" ht="15.75" thickTop="1">
      <c r="B120" s="263"/>
      <c r="C120" s="264" t="s">
        <v>262</v>
      </c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6"/>
      <c r="T120" s="267"/>
      <c r="U120"/>
      <c r="V120" s="268"/>
      <c r="W120" s="269" t="s">
        <v>263</v>
      </c>
      <c r="X120" s="270">
        <f>SUM(X116:X119)</f>
        <v>0</v>
      </c>
      <c r="Y120" s="269" t="str">
        <f>IF(X120=0,"OK","Virhe")</f>
        <v>OK</v>
      </c>
      <c r="Z120"/>
      <c r="AA120"/>
      <c r="AB120"/>
      <c r="AC120"/>
      <c r="AD120"/>
      <c r="AE120"/>
      <c r="AF120"/>
      <c r="AG120"/>
      <c r="AH120"/>
      <c r="AI120"/>
    </row>
    <row r="121" spans="2:35" ht="15.75" thickBot="1">
      <c r="B121" s="271"/>
      <c r="C121" s="272" t="s">
        <v>264</v>
      </c>
      <c r="D121" s="273"/>
      <c r="E121" s="273"/>
      <c r="F121" s="274"/>
      <c r="G121" s="345" t="s">
        <v>2</v>
      </c>
      <c r="H121" s="346"/>
      <c r="I121" s="347" t="s">
        <v>3</v>
      </c>
      <c r="J121" s="346"/>
      <c r="K121" s="347" t="s">
        <v>4</v>
      </c>
      <c r="L121" s="346"/>
      <c r="M121" s="347" t="s">
        <v>26</v>
      </c>
      <c r="N121" s="346"/>
      <c r="O121" s="347" t="s">
        <v>27</v>
      </c>
      <c r="P121" s="346"/>
      <c r="Q121" s="348" t="s">
        <v>0</v>
      </c>
      <c r="R121" s="349"/>
      <c r="S121"/>
      <c r="T121" s="275"/>
      <c r="U121"/>
      <c r="V121" s="276" t="s">
        <v>260</v>
      </c>
      <c r="W121" s="277"/>
      <c r="X121" s="231" t="s">
        <v>261</v>
      </c>
      <c r="Y121"/>
      <c r="Z121"/>
      <c r="AA121"/>
      <c r="AB121"/>
      <c r="AC121"/>
      <c r="AD121"/>
      <c r="AE121"/>
      <c r="AF121"/>
      <c r="AG121"/>
      <c r="AH121"/>
      <c r="AI121"/>
    </row>
    <row r="122" spans="2:35" ht="15.75">
      <c r="B122" s="278" t="s">
        <v>265</v>
      </c>
      <c r="C122" s="279" t="str">
        <f>IF(C116&gt;"",C116,"")</f>
        <v>Roni Kantola</v>
      </c>
      <c r="D122" s="280" t="str">
        <f>IF(C118&gt;"",C118,"")</f>
        <v>Elias Brander</v>
      </c>
      <c r="E122" s="265"/>
      <c r="F122" s="281"/>
      <c r="G122" s="339">
        <v>3</v>
      </c>
      <c r="H122" s="340"/>
      <c r="I122" s="336">
        <v>7</v>
      </c>
      <c r="J122" s="337"/>
      <c r="K122" s="336">
        <v>5</v>
      </c>
      <c r="L122" s="337"/>
      <c r="M122" s="336"/>
      <c r="N122" s="337"/>
      <c r="O122" s="338"/>
      <c r="P122" s="337"/>
      <c r="Q122" s="282">
        <f aca="true" t="shared" si="82" ref="Q122:Q127">IF(COUNT(G122:O122)=0,"",COUNTIF(G122:O122,"&gt;=0"))</f>
        <v>3</v>
      </c>
      <c r="R122" s="283">
        <f aca="true" t="shared" si="83" ref="R122:R127">IF(COUNT(G122:O122)=0,"",(IF(LEFT(G122,1)="-",1,0)+IF(LEFT(I122,1)="-",1,0)+IF(LEFT(K122,1)="-",1,0)+IF(LEFT(M122,1)="-",1,0)+IF(LEFT(O122,1)="-",1,0)))</f>
        <v>0</v>
      </c>
      <c r="S122" s="284"/>
      <c r="T122" s="285"/>
      <c r="U122"/>
      <c r="V122" s="286">
        <f aca="true" t="shared" si="84" ref="V122:W127">+Z122+AB122+AD122+AF122+AH122</f>
        <v>33</v>
      </c>
      <c r="W122" s="287">
        <f t="shared" si="84"/>
        <v>15</v>
      </c>
      <c r="X122" s="288">
        <f aca="true" t="shared" si="85" ref="X122:X127">+V122-W122</f>
        <v>18</v>
      </c>
      <c r="Y122"/>
      <c r="Z122" s="289">
        <f aca="true" t="shared" si="86" ref="Z122:Z127">IF(G122="",0,IF(LEFT(G122,1)="-",ABS(G122),(IF(G122&gt;9,G122+2,11))))</f>
        <v>11</v>
      </c>
      <c r="AA122" s="290">
        <f aca="true" t="shared" si="87" ref="AA122:AA127">IF(G122="",0,IF(LEFT(G122,1)="-",(IF(ABS(G122)&gt;9,(ABS(G122)+2),11)),G122))</f>
        <v>3</v>
      </c>
      <c r="AB122" s="289">
        <f aca="true" t="shared" si="88" ref="AB122:AB127">IF(I122="",0,IF(LEFT(I122,1)="-",ABS(I122),(IF(I122&gt;9,I122+2,11))))</f>
        <v>11</v>
      </c>
      <c r="AC122" s="290">
        <f aca="true" t="shared" si="89" ref="AC122:AC127">IF(I122="",0,IF(LEFT(I122,1)="-",(IF(ABS(I122)&gt;9,(ABS(I122)+2),11)),I122))</f>
        <v>7</v>
      </c>
      <c r="AD122" s="289">
        <f aca="true" t="shared" si="90" ref="AD122:AD127">IF(K122="",0,IF(LEFT(K122,1)="-",ABS(K122),(IF(K122&gt;9,K122+2,11))))</f>
        <v>11</v>
      </c>
      <c r="AE122" s="290">
        <f aca="true" t="shared" si="91" ref="AE122:AE127">IF(K122="",0,IF(LEFT(K122,1)="-",(IF(ABS(K122)&gt;9,(ABS(K122)+2),11)),K122))</f>
        <v>5</v>
      </c>
      <c r="AF122" s="289">
        <f aca="true" t="shared" si="92" ref="AF122:AF127">IF(M122="",0,IF(LEFT(M122,1)="-",ABS(M122),(IF(M122&gt;9,M122+2,11))))</f>
        <v>0</v>
      </c>
      <c r="AG122" s="290">
        <f aca="true" t="shared" si="93" ref="AG122:AG127">IF(M122="",0,IF(LEFT(M122,1)="-",(IF(ABS(M122)&gt;9,(ABS(M122)+2),11)),M122))</f>
        <v>0</v>
      </c>
      <c r="AH122" s="289">
        <f aca="true" t="shared" si="94" ref="AH122:AH127">IF(O122="",0,IF(LEFT(O122,1)="-",ABS(O122),(IF(O122&gt;9,O122+2,11))))</f>
        <v>0</v>
      </c>
      <c r="AI122" s="290">
        <f aca="true" t="shared" si="95" ref="AI122:AI127">IF(O122="",0,IF(LEFT(O122,1)="-",(IF(ABS(O122)&gt;9,(ABS(O122)+2),11)),O122))</f>
        <v>0</v>
      </c>
    </row>
    <row r="123" spans="2:35" ht="15.75">
      <c r="B123" s="278" t="s">
        <v>266</v>
      </c>
      <c r="C123" s="279" t="str">
        <f>IF(C117&gt;"",C117,"")</f>
        <v>Jan Nyberg</v>
      </c>
      <c r="D123" s="291" t="str">
        <f>IF(C119&gt;"",C119,"")</f>
        <v>Janne Relander</v>
      </c>
      <c r="E123" s="292"/>
      <c r="F123" s="281"/>
      <c r="G123" s="329">
        <v>8</v>
      </c>
      <c r="H123" s="330"/>
      <c r="I123" s="329">
        <v>8</v>
      </c>
      <c r="J123" s="330"/>
      <c r="K123" s="329">
        <v>8</v>
      </c>
      <c r="L123" s="330"/>
      <c r="M123" s="329"/>
      <c r="N123" s="330"/>
      <c r="O123" s="329"/>
      <c r="P123" s="330"/>
      <c r="Q123" s="282">
        <f t="shared" si="82"/>
        <v>3</v>
      </c>
      <c r="R123" s="283">
        <f t="shared" si="83"/>
        <v>0</v>
      </c>
      <c r="S123" s="293"/>
      <c r="T123" s="294"/>
      <c r="U123"/>
      <c r="V123" s="286">
        <f t="shared" si="84"/>
        <v>33</v>
      </c>
      <c r="W123" s="287">
        <f t="shared" si="84"/>
        <v>24</v>
      </c>
      <c r="X123" s="288">
        <f t="shared" si="85"/>
        <v>9</v>
      </c>
      <c r="Y123"/>
      <c r="Z123" s="295">
        <f t="shared" si="86"/>
        <v>11</v>
      </c>
      <c r="AA123" s="296">
        <f t="shared" si="87"/>
        <v>8</v>
      </c>
      <c r="AB123" s="295">
        <f t="shared" si="88"/>
        <v>11</v>
      </c>
      <c r="AC123" s="296">
        <f t="shared" si="89"/>
        <v>8</v>
      </c>
      <c r="AD123" s="295">
        <f t="shared" si="90"/>
        <v>11</v>
      </c>
      <c r="AE123" s="296">
        <f t="shared" si="91"/>
        <v>8</v>
      </c>
      <c r="AF123" s="295">
        <f t="shared" si="92"/>
        <v>0</v>
      </c>
      <c r="AG123" s="296">
        <f t="shared" si="93"/>
        <v>0</v>
      </c>
      <c r="AH123" s="295">
        <f t="shared" si="94"/>
        <v>0</v>
      </c>
      <c r="AI123" s="296">
        <f t="shared" si="95"/>
        <v>0</v>
      </c>
    </row>
    <row r="124" spans="2:35" ht="16.5" thickBot="1">
      <c r="B124" s="278" t="s">
        <v>267</v>
      </c>
      <c r="C124" s="297" t="str">
        <f>IF(C116&gt;"",C116,"")</f>
        <v>Roni Kantola</v>
      </c>
      <c r="D124" s="298" t="str">
        <f>IF(C119&gt;"",C119,"")</f>
        <v>Janne Relander</v>
      </c>
      <c r="E124" s="273"/>
      <c r="F124" s="274"/>
      <c r="G124" s="334">
        <v>7</v>
      </c>
      <c r="H124" s="335"/>
      <c r="I124" s="334">
        <v>9</v>
      </c>
      <c r="J124" s="335"/>
      <c r="K124" s="334">
        <v>7</v>
      </c>
      <c r="L124" s="335"/>
      <c r="M124" s="334"/>
      <c r="N124" s="335"/>
      <c r="O124" s="334"/>
      <c r="P124" s="335"/>
      <c r="Q124" s="282">
        <f t="shared" si="82"/>
        <v>3</v>
      </c>
      <c r="R124" s="283">
        <f t="shared" si="83"/>
        <v>0</v>
      </c>
      <c r="S124" s="293"/>
      <c r="T124" s="294"/>
      <c r="U124"/>
      <c r="V124" s="286">
        <f t="shared" si="84"/>
        <v>33</v>
      </c>
      <c r="W124" s="287">
        <f t="shared" si="84"/>
        <v>23</v>
      </c>
      <c r="X124" s="288">
        <f t="shared" si="85"/>
        <v>10</v>
      </c>
      <c r="Y124"/>
      <c r="Z124" s="295">
        <f t="shared" si="86"/>
        <v>11</v>
      </c>
      <c r="AA124" s="296">
        <f t="shared" si="87"/>
        <v>7</v>
      </c>
      <c r="AB124" s="295">
        <f t="shared" si="88"/>
        <v>11</v>
      </c>
      <c r="AC124" s="296">
        <f t="shared" si="89"/>
        <v>9</v>
      </c>
      <c r="AD124" s="295">
        <f t="shared" si="90"/>
        <v>11</v>
      </c>
      <c r="AE124" s="296">
        <f t="shared" si="91"/>
        <v>7</v>
      </c>
      <c r="AF124" s="295">
        <f t="shared" si="92"/>
        <v>0</v>
      </c>
      <c r="AG124" s="296">
        <f t="shared" si="93"/>
        <v>0</v>
      </c>
      <c r="AH124" s="295">
        <f t="shared" si="94"/>
        <v>0</v>
      </c>
      <c r="AI124" s="296">
        <f t="shared" si="95"/>
        <v>0</v>
      </c>
    </row>
    <row r="125" spans="2:35" ht="15.75">
      <c r="B125" s="278" t="s">
        <v>268</v>
      </c>
      <c r="C125" s="279" t="str">
        <f>IF(C117&gt;"",C117,"")</f>
        <v>Jan Nyberg</v>
      </c>
      <c r="D125" s="291" t="str">
        <f>IF(C118&gt;"",C118,"")</f>
        <v>Elias Brander</v>
      </c>
      <c r="E125" s="265"/>
      <c r="F125" s="281"/>
      <c r="G125" s="336">
        <v>4</v>
      </c>
      <c r="H125" s="337"/>
      <c r="I125" s="336">
        <v>5</v>
      </c>
      <c r="J125" s="337"/>
      <c r="K125" s="336">
        <v>-8</v>
      </c>
      <c r="L125" s="337"/>
      <c r="M125" s="336">
        <v>8</v>
      </c>
      <c r="N125" s="337"/>
      <c r="O125" s="336"/>
      <c r="P125" s="337"/>
      <c r="Q125" s="282">
        <f t="shared" si="82"/>
        <v>3</v>
      </c>
      <c r="R125" s="283">
        <f t="shared" si="83"/>
        <v>1</v>
      </c>
      <c r="S125" s="293"/>
      <c r="T125" s="294"/>
      <c r="U125"/>
      <c r="V125" s="286">
        <f t="shared" si="84"/>
        <v>41</v>
      </c>
      <c r="W125" s="287">
        <f t="shared" si="84"/>
        <v>28</v>
      </c>
      <c r="X125" s="288">
        <f t="shared" si="85"/>
        <v>13</v>
      </c>
      <c r="Y125"/>
      <c r="Z125" s="295">
        <f t="shared" si="86"/>
        <v>11</v>
      </c>
      <c r="AA125" s="296">
        <f t="shared" si="87"/>
        <v>4</v>
      </c>
      <c r="AB125" s="295">
        <f t="shared" si="88"/>
        <v>11</v>
      </c>
      <c r="AC125" s="296">
        <f t="shared" si="89"/>
        <v>5</v>
      </c>
      <c r="AD125" s="295">
        <f t="shared" si="90"/>
        <v>8</v>
      </c>
      <c r="AE125" s="296">
        <f t="shared" si="91"/>
        <v>11</v>
      </c>
      <c r="AF125" s="295">
        <f t="shared" si="92"/>
        <v>11</v>
      </c>
      <c r="AG125" s="296">
        <f t="shared" si="93"/>
        <v>8</v>
      </c>
      <c r="AH125" s="295">
        <f t="shared" si="94"/>
        <v>0</v>
      </c>
      <c r="AI125" s="296">
        <f t="shared" si="95"/>
        <v>0</v>
      </c>
    </row>
    <row r="126" spans="2:35" ht="15.75">
      <c r="B126" s="278" t="s">
        <v>269</v>
      </c>
      <c r="C126" s="279" t="str">
        <f>IF(C116&gt;"",C116,"")</f>
        <v>Roni Kantola</v>
      </c>
      <c r="D126" s="291" t="str">
        <f>IF(C117&gt;"",C117,"")</f>
        <v>Jan Nyberg</v>
      </c>
      <c r="E126" s="292"/>
      <c r="F126" s="281"/>
      <c r="G126" s="329">
        <v>4</v>
      </c>
      <c r="H126" s="330"/>
      <c r="I126" s="329">
        <v>6</v>
      </c>
      <c r="J126" s="330"/>
      <c r="K126" s="333">
        <v>5</v>
      </c>
      <c r="L126" s="330"/>
      <c r="M126" s="329"/>
      <c r="N126" s="330"/>
      <c r="O126" s="329"/>
      <c r="P126" s="330"/>
      <c r="Q126" s="282">
        <f t="shared" si="82"/>
        <v>3</v>
      </c>
      <c r="R126" s="283">
        <f t="shared" si="83"/>
        <v>0</v>
      </c>
      <c r="S126" s="293"/>
      <c r="T126" s="294"/>
      <c r="U126"/>
      <c r="V126" s="286">
        <f t="shared" si="84"/>
        <v>33</v>
      </c>
      <c r="W126" s="287">
        <f t="shared" si="84"/>
        <v>15</v>
      </c>
      <c r="X126" s="288">
        <f t="shared" si="85"/>
        <v>18</v>
      </c>
      <c r="Y126"/>
      <c r="Z126" s="295">
        <f t="shared" si="86"/>
        <v>11</v>
      </c>
      <c r="AA126" s="296">
        <f t="shared" si="87"/>
        <v>4</v>
      </c>
      <c r="AB126" s="295">
        <f t="shared" si="88"/>
        <v>11</v>
      </c>
      <c r="AC126" s="296">
        <f t="shared" si="89"/>
        <v>6</v>
      </c>
      <c r="AD126" s="295">
        <f t="shared" si="90"/>
        <v>11</v>
      </c>
      <c r="AE126" s="296">
        <f t="shared" si="91"/>
        <v>5</v>
      </c>
      <c r="AF126" s="295">
        <f t="shared" si="92"/>
        <v>0</v>
      </c>
      <c r="AG126" s="296">
        <f t="shared" si="93"/>
        <v>0</v>
      </c>
      <c r="AH126" s="295">
        <f t="shared" si="94"/>
        <v>0</v>
      </c>
      <c r="AI126" s="296">
        <f t="shared" si="95"/>
        <v>0</v>
      </c>
    </row>
    <row r="127" spans="2:35" ht="16.5" thickBot="1">
      <c r="B127" s="299" t="s">
        <v>270</v>
      </c>
      <c r="C127" s="300" t="str">
        <f>IF(C118&gt;"",C118,"")</f>
        <v>Elias Brander</v>
      </c>
      <c r="D127" s="301" t="str">
        <f>IF(C119&gt;"",C119,"")</f>
        <v>Janne Relander</v>
      </c>
      <c r="E127" s="302"/>
      <c r="F127" s="303"/>
      <c r="G127" s="331">
        <v>-7</v>
      </c>
      <c r="H127" s="332"/>
      <c r="I127" s="331">
        <v>8</v>
      </c>
      <c r="J127" s="332"/>
      <c r="K127" s="331">
        <v>6</v>
      </c>
      <c r="L127" s="332"/>
      <c r="M127" s="331">
        <v>-3</v>
      </c>
      <c r="N127" s="332"/>
      <c r="O127" s="331">
        <v>6</v>
      </c>
      <c r="P127" s="332"/>
      <c r="Q127" s="304">
        <f t="shared" si="82"/>
        <v>3</v>
      </c>
      <c r="R127" s="305">
        <f t="shared" si="83"/>
        <v>2</v>
      </c>
      <c r="S127" s="306"/>
      <c r="T127" s="307"/>
      <c r="U127"/>
      <c r="V127" s="286">
        <f t="shared" si="84"/>
        <v>43</v>
      </c>
      <c r="W127" s="287">
        <f t="shared" si="84"/>
        <v>42</v>
      </c>
      <c r="X127" s="288">
        <f t="shared" si="85"/>
        <v>1</v>
      </c>
      <c r="Y127"/>
      <c r="Z127" s="308">
        <f t="shared" si="86"/>
        <v>7</v>
      </c>
      <c r="AA127" s="309">
        <f t="shared" si="87"/>
        <v>11</v>
      </c>
      <c r="AB127" s="308">
        <f t="shared" si="88"/>
        <v>11</v>
      </c>
      <c r="AC127" s="309">
        <f t="shared" si="89"/>
        <v>8</v>
      </c>
      <c r="AD127" s="308">
        <f t="shared" si="90"/>
        <v>11</v>
      </c>
      <c r="AE127" s="309">
        <f t="shared" si="91"/>
        <v>6</v>
      </c>
      <c r="AF127" s="308">
        <f t="shared" si="92"/>
        <v>3</v>
      </c>
      <c r="AG127" s="309">
        <f t="shared" si="93"/>
        <v>11</v>
      </c>
      <c r="AH127" s="308">
        <f t="shared" si="94"/>
        <v>11</v>
      </c>
      <c r="AI127" s="309">
        <f t="shared" si="95"/>
        <v>6</v>
      </c>
    </row>
    <row r="128" ht="13.5" thickTop="1"/>
  </sheetData>
  <mergeCells count="371"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S82:T82"/>
    <mergeCell ref="S83:T83"/>
    <mergeCell ref="G85:H85"/>
    <mergeCell ref="I85:J85"/>
    <mergeCell ref="K85:L85"/>
    <mergeCell ref="M85:N85"/>
    <mergeCell ref="O85:P85"/>
    <mergeCell ref="Q85:R85"/>
    <mergeCell ref="M79:N79"/>
    <mergeCell ref="S79:T79"/>
    <mergeCell ref="S80:T80"/>
    <mergeCell ref="S81:T81"/>
    <mergeCell ref="E79:F79"/>
    <mergeCell ref="G79:H79"/>
    <mergeCell ref="I79:J79"/>
    <mergeCell ref="K79:L79"/>
    <mergeCell ref="K77:N77"/>
    <mergeCell ref="O77:Q77"/>
    <mergeCell ref="R77:T77"/>
    <mergeCell ref="E78:G78"/>
    <mergeCell ref="H78:J78"/>
    <mergeCell ref="K78:N78"/>
    <mergeCell ref="R78:T78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R95:T95"/>
    <mergeCell ref="E96:G96"/>
    <mergeCell ref="H96:J96"/>
    <mergeCell ref="K96:N96"/>
    <mergeCell ref="R96:T96"/>
    <mergeCell ref="E97:F97"/>
    <mergeCell ref="G97:H97"/>
    <mergeCell ref="I97:J97"/>
    <mergeCell ref="K97:L97"/>
    <mergeCell ref="M97:N97"/>
    <mergeCell ref="S97:T97"/>
    <mergeCell ref="S98:T98"/>
    <mergeCell ref="S99:T99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  <mergeCell ref="K113:N113"/>
    <mergeCell ref="O113:Q113"/>
    <mergeCell ref="R113:T113"/>
    <mergeCell ref="E114:G114"/>
    <mergeCell ref="H114:J114"/>
    <mergeCell ref="K114:N114"/>
    <mergeCell ref="R114:T114"/>
    <mergeCell ref="E115:F115"/>
    <mergeCell ref="G115:H115"/>
    <mergeCell ref="I115:J115"/>
    <mergeCell ref="K115:L115"/>
    <mergeCell ref="M115:N115"/>
    <mergeCell ref="S115:T115"/>
    <mergeCell ref="S116:T116"/>
    <mergeCell ref="S117:T117"/>
    <mergeCell ref="S118:T118"/>
    <mergeCell ref="S119:T119"/>
    <mergeCell ref="G121:H121"/>
    <mergeCell ref="I121:J121"/>
    <mergeCell ref="K121:L121"/>
    <mergeCell ref="M121:N121"/>
    <mergeCell ref="O121:P121"/>
    <mergeCell ref="Q121:R121"/>
    <mergeCell ref="O122:P122"/>
    <mergeCell ref="G123:H123"/>
    <mergeCell ref="I123:J123"/>
    <mergeCell ref="K123:L123"/>
    <mergeCell ref="M123:N123"/>
    <mergeCell ref="O123:P123"/>
    <mergeCell ref="G122:H122"/>
    <mergeCell ref="I122:J122"/>
    <mergeCell ref="K122:L122"/>
    <mergeCell ref="M122:N122"/>
    <mergeCell ref="O124:P124"/>
    <mergeCell ref="G125:H125"/>
    <mergeCell ref="I125:J125"/>
    <mergeCell ref="K125:L125"/>
    <mergeCell ref="M125:N125"/>
    <mergeCell ref="O125:P125"/>
    <mergeCell ref="G124:H124"/>
    <mergeCell ref="I124:J124"/>
    <mergeCell ref="K124:L124"/>
    <mergeCell ref="M124:N124"/>
    <mergeCell ref="O126:P126"/>
    <mergeCell ref="G127:H127"/>
    <mergeCell ref="I127:J127"/>
    <mergeCell ref="K127:L127"/>
    <mergeCell ref="M127:N127"/>
    <mergeCell ref="O127:P127"/>
    <mergeCell ref="G126:H126"/>
    <mergeCell ref="I126:J126"/>
    <mergeCell ref="K126:L126"/>
    <mergeCell ref="M126:N126"/>
  </mergeCells>
  <printOptions/>
  <pageMargins left="0.75" right="0.75" top="1" bottom="1" header="0.5" footer="0.5"/>
  <pageSetup horizontalDpi="600" verticalDpi="600" orientation="landscape" paperSize="9" scale="60" r:id="rId1"/>
  <rowBreaks count="3" manualBreakCount="3">
    <brk id="38" max="19" man="1"/>
    <brk id="75" max="19" man="1"/>
    <brk id="111" max="19" man="1"/>
  </rowBreaks>
  <colBreaks count="1" manualBreakCount="1">
    <brk id="2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Normal="60" zoomScaleSheetLayoutView="100" workbookViewId="0" topLeftCell="A1">
      <selection activeCell="J21" sqref="J21"/>
    </sheetView>
  </sheetViews>
  <sheetFormatPr defaultColWidth="9.140625" defaultRowHeight="12.75"/>
  <cols>
    <col min="1" max="1" width="4.00390625" style="20" customWidth="1"/>
    <col min="2" max="2" width="18.7109375" style="20" customWidth="1"/>
    <col min="3" max="3" width="10.421875" style="20" bestFit="1" customWidth="1"/>
    <col min="4" max="6" width="17.57421875" style="20" bestFit="1" customWidth="1"/>
    <col min="7" max="7" width="14.7109375" style="20" bestFit="1" customWidth="1"/>
    <col min="8" max="9" width="9.140625" style="20" customWidth="1"/>
    <col min="10" max="10" width="25.8515625" style="20" customWidth="1"/>
    <col min="11" max="11" width="15.57421875" style="20" customWidth="1"/>
    <col min="12" max="12" width="8.7109375" style="20" customWidth="1"/>
    <col min="13" max="13" width="9.140625" style="20" hidden="1" customWidth="1"/>
    <col min="14" max="14" width="9.140625" style="20" customWidth="1"/>
    <col min="15" max="15" width="3.421875" style="20" customWidth="1"/>
    <col min="16" max="16" width="9.140625" style="20" customWidth="1"/>
    <col min="17" max="17" width="0.85546875" style="20" customWidth="1"/>
    <col min="18" max="18" width="7.57421875" style="20" customWidth="1"/>
    <col min="19" max="19" width="9.140625" style="20" hidden="1" customWidth="1"/>
    <col min="20" max="20" width="7.8515625" style="20" customWidth="1"/>
    <col min="21" max="21" width="9.140625" style="20" hidden="1" customWidth="1"/>
    <col min="22" max="23" width="4.140625" style="20" customWidth="1"/>
    <col min="24" max="24" width="5.8515625" style="20" customWidth="1"/>
    <col min="25" max="25" width="5.140625" style="20" customWidth="1"/>
    <col min="26" max="26" width="5.57421875" style="20" customWidth="1"/>
    <col min="27" max="27" width="5.28125" style="20" customWidth="1"/>
    <col min="28" max="16384" width="9.140625" style="20" customWidth="1"/>
  </cols>
  <sheetData>
    <row r="1" spans="2:4" ht="18">
      <c r="B1" s="33" t="s">
        <v>44</v>
      </c>
      <c r="C1" s="33" t="s">
        <v>410</v>
      </c>
      <c r="D1" s="33"/>
    </row>
    <row r="3" spans="1:4" ht="12.75">
      <c r="A3" s="10">
        <v>1</v>
      </c>
      <c r="B3" s="132" t="s">
        <v>372</v>
      </c>
      <c r="C3" s="10" t="s">
        <v>325</v>
      </c>
      <c r="D3" s="20" t="s">
        <v>372</v>
      </c>
    </row>
    <row r="4" spans="1:5" ht="12.75">
      <c r="A4" s="10">
        <f aca="true" t="shared" si="0" ref="A4:A18">A3+1</f>
        <v>2</v>
      </c>
      <c r="C4" s="10"/>
      <c r="D4" s="25"/>
      <c r="E4" s="20" t="s">
        <v>372</v>
      </c>
    </row>
    <row r="5" spans="1:5" ht="12.75">
      <c r="A5" s="10">
        <f t="shared" si="0"/>
        <v>3</v>
      </c>
      <c r="B5" s="10" t="s">
        <v>278</v>
      </c>
      <c r="C5" s="10" t="s">
        <v>219</v>
      </c>
      <c r="D5" s="29" t="s">
        <v>278</v>
      </c>
      <c r="E5" s="28" t="s">
        <v>780</v>
      </c>
    </row>
    <row r="6" spans="1:6" ht="12.75">
      <c r="A6" s="10">
        <f t="shared" si="0"/>
        <v>4</v>
      </c>
      <c r="B6" s="10" t="s">
        <v>239</v>
      </c>
      <c r="C6" s="10" t="s">
        <v>219</v>
      </c>
      <c r="D6" s="26" t="s">
        <v>784</v>
      </c>
      <c r="E6" s="27"/>
      <c r="F6" s="20" t="s">
        <v>372</v>
      </c>
    </row>
    <row r="7" spans="1:6" ht="12.75">
      <c r="A7" s="10">
        <f t="shared" si="0"/>
        <v>5</v>
      </c>
      <c r="B7" s="10" t="s">
        <v>272</v>
      </c>
      <c r="C7" s="10" t="s">
        <v>222</v>
      </c>
      <c r="D7" s="20" t="s">
        <v>272</v>
      </c>
      <c r="E7" s="27"/>
      <c r="F7" s="25" t="s">
        <v>782</v>
      </c>
    </row>
    <row r="8" spans="1:6" ht="12.75">
      <c r="A8" s="10">
        <f t="shared" si="0"/>
        <v>6</v>
      </c>
      <c r="B8" s="10" t="s">
        <v>458</v>
      </c>
      <c r="C8" s="10" t="s">
        <v>5</v>
      </c>
      <c r="D8" s="25" t="s">
        <v>775</v>
      </c>
      <c r="E8" s="29" t="s">
        <v>272</v>
      </c>
      <c r="F8" s="27"/>
    </row>
    <row r="9" spans="1:6" ht="12.75">
      <c r="A9" s="10">
        <f t="shared" si="0"/>
        <v>7</v>
      </c>
      <c r="B9" s="10" t="s">
        <v>25</v>
      </c>
      <c r="C9" s="10" t="s">
        <v>15</v>
      </c>
      <c r="D9" s="29" t="s">
        <v>25</v>
      </c>
      <c r="E9" s="26" t="s">
        <v>778</v>
      </c>
      <c r="F9" s="27"/>
    </row>
    <row r="10" spans="1:7" ht="12.75">
      <c r="A10" s="10">
        <f t="shared" si="0"/>
        <v>8</v>
      </c>
      <c r="B10" s="10" t="s">
        <v>43</v>
      </c>
      <c r="C10" s="10" t="s">
        <v>15</v>
      </c>
      <c r="D10" s="26" t="s">
        <v>774</v>
      </c>
      <c r="F10" s="27"/>
      <c r="G10" s="322" t="s">
        <v>326</v>
      </c>
    </row>
    <row r="11" spans="1:7" ht="12.75">
      <c r="A11" s="10">
        <f t="shared" si="0"/>
        <v>9</v>
      </c>
      <c r="B11" s="10" t="s">
        <v>72</v>
      </c>
      <c r="C11" s="10" t="s">
        <v>15</v>
      </c>
      <c r="D11" s="20" t="s">
        <v>20</v>
      </c>
      <c r="F11" s="27"/>
      <c r="G11" s="28" t="s">
        <v>783</v>
      </c>
    </row>
    <row r="12" spans="1:7" ht="12.75">
      <c r="A12" s="10">
        <f t="shared" si="0"/>
        <v>10</v>
      </c>
      <c r="B12" s="10" t="s">
        <v>20</v>
      </c>
      <c r="C12" s="10" t="s">
        <v>219</v>
      </c>
      <c r="D12" s="25" t="s">
        <v>772</v>
      </c>
      <c r="E12" s="20" t="s">
        <v>228</v>
      </c>
      <c r="F12" s="27"/>
      <c r="G12" s="27"/>
    </row>
    <row r="13" spans="1:7" ht="12.75">
      <c r="A13" s="10">
        <f t="shared" si="0"/>
        <v>11</v>
      </c>
      <c r="B13" s="10" t="s">
        <v>63</v>
      </c>
      <c r="C13" s="10" t="s">
        <v>224</v>
      </c>
      <c r="D13" s="29" t="s">
        <v>228</v>
      </c>
      <c r="E13" s="25" t="s">
        <v>777</v>
      </c>
      <c r="F13" s="27"/>
      <c r="G13" s="27"/>
    </row>
    <row r="14" spans="1:7" ht="12.75">
      <c r="A14" s="10">
        <f t="shared" si="0"/>
        <v>12</v>
      </c>
      <c r="B14" s="10" t="s">
        <v>228</v>
      </c>
      <c r="C14" s="10" t="s">
        <v>229</v>
      </c>
      <c r="D14" s="26" t="s">
        <v>773</v>
      </c>
      <c r="E14" s="27"/>
      <c r="F14" s="29" t="s">
        <v>326</v>
      </c>
      <c r="G14" s="27"/>
    </row>
    <row r="15" spans="1:7" ht="12.75">
      <c r="A15" s="10">
        <f t="shared" si="0"/>
        <v>13</v>
      </c>
      <c r="B15" s="10" t="s">
        <v>24</v>
      </c>
      <c r="C15" s="10" t="s">
        <v>14</v>
      </c>
      <c r="D15" s="20" t="s">
        <v>24</v>
      </c>
      <c r="E15" s="27"/>
      <c r="F15" s="26" t="s">
        <v>781</v>
      </c>
      <c r="G15" s="27"/>
    </row>
    <row r="16" spans="1:7" ht="12.75">
      <c r="A16" s="10">
        <f t="shared" si="0"/>
        <v>14</v>
      </c>
      <c r="B16" s="10" t="s">
        <v>54</v>
      </c>
      <c r="C16" s="10" t="s">
        <v>15</v>
      </c>
      <c r="D16" s="25" t="s">
        <v>776</v>
      </c>
      <c r="E16" s="29" t="s">
        <v>326</v>
      </c>
      <c r="G16" s="27"/>
    </row>
    <row r="17" spans="1:7" ht="12.75">
      <c r="A17" s="10">
        <f t="shared" si="0"/>
        <v>15</v>
      </c>
      <c r="B17" s="10"/>
      <c r="C17" s="10"/>
      <c r="E17" s="26" t="s">
        <v>779</v>
      </c>
      <c r="G17" s="27"/>
    </row>
    <row r="18" spans="1:7" ht="12.75">
      <c r="A18" s="10">
        <f t="shared" si="0"/>
        <v>16</v>
      </c>
      <c r="B18" s="10" t="s">
        <v>326</v>
      </c>
      <c r="C18" s="10" t="s">
        <v>325</v>
      </c>
      <c r="D18" s="26"/>
      <c r="G18" s="27"/>
    </row>
    <row r="21" spans="2:3" ht="18">
      <c r="B21" s="33"/>
      <c r="C21" s="3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19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AI109"/>
  <sheetViews>
    <sheetView zoomScale="75" zoomScaleNormal="75" workbookViewId="0" topLeftCell="A70">
      <selection activeCell="C99" sqref="C99:D99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291</v>
      </c>
      <c r="C1" s="33"/>
    </row>
    <row r="3" ht="13.5" thickBot="1"/>
    <row r="4" spans="2:35" ht="16.5" thickTop="1">
      <c r="B4" s="211"/>
      <c r="C4" s="212"/>
      <c r="D4" s="213"/>
      <c r="E4" s="213"/>
      <c r="F4" s="213"/>
      <c r="G4" s="214"/>
      <c r="H4" s="213"/>
      <c r="I4" s="215" t="s">
        <v>251</v>
      </c>
      <c r="J4" s="216"/>
      <c r="K4" s="354" t="s">
        <v>203</v>
      </c>
      <c r="L4" s="355"/>
      <c r="M4" s="355"/>
      <c r="N4" s="356"/>
      <c r="O4" s="357" t="s">
        <v>252</v>
      </c>
      <c r="P4" s="358"/>
      <c r="Q4" s="358"/>
      <c r="R4" s="359" t="s">
        <v>71</v>
      </c>
      <c r="S4" s="360"/>
      <c r="T4" s="36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7"/>
      <c r="C5" s="218"/>
      <c r="D5" s="219" t="s">
        <v>253</v>
      </c>
      <c r="E5" s="362"/>
      <c r="F5" s="363"/>
      <c r="G5" s="364"/>
      <c r="H5" s="365" t="s">
        <v>254</v>
      </c>
      <c r="I5" s="366"/>
      <c r="J5" s="366"/>
      <c r="K5" s="367"/>
      <c r="L5" s="367"/>
      <c r="M5" s="367"/>
      <c r="N5" s="368"/>
      <c r="O5" s="220" t="s">
        <v>255</v>
      </c>
      <c r="P5" s="221"/>
      <c r="Q5" s="221"/>
      <c r="R5" s="369"/>
      <c r="S5" s="369"/>
      <c r="T5" s="37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2"/>
      <c r="C6" s="223" t="s">
        <v>256</v>
      </c>
      <c r="D6" s="224" t="s">
        <v>257</v>
      </c>
      <c r="E6" s="350" t="s">
        <v>57</v>
      </c>
      <c r="F6" s="351"/>
      <c r="G6" s="350" t="s">
        <v>156</v>
      </c>
      <c r="H6" s="351"/>
      <c r="I6" s="350" t="s">
        <v>157</v>
      </c>
      <c r="J6" s="351"/>
      <c r="K6" s="350" t="s">
        <v>220</v>
      </c>
      <c r="L6" s="351"/>
      <c r="M6" s="350"/>
      <c r="N6" s="351"/>
      <c r="O6" s="225" t="s">
        <v>171</v>
      </c>
      <c r="P6" s="226" t="s">
        <v>258</v>
      </c>
      <c r="Q6" s="227" t="s">
        <v>259</v>
      </c>
      <c r="R6" s="228"/>
      <c r="S6" s="352" t="s">
        <v>1</v>
      </c>
      <c r="T6" s="353"/>
      <c r="U6"/>
      <c r="V6" s="229" t="s">
        <v>260</v>
      </c>
      <c r="W6" s="230"/>
      <c r="X6" s="231" t="s">
        <v>261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2" t="s">
        <v>57</v>
      </c>
      <c r="C7" s="233" t="s">
        <v>372</v>
      </c>
      <c r="D7" s="234" t="s">
        <v>325</v>
      </c>
      <c r="E7" s="235"/>
      <c r="F7" s="236"/>
      <c r="G7" s="237">
        <f>+Q17</f>
        <v>3</v>
      </c>
      <c r="H7" s="238">
        <f>+R17</f>
        <v>1</v>
      </c>
      <c r="I7" s="237">
        <f>Q13</f>
      </c>
      <c r="J7" s="238">
        <f>R13</f>
      </c>
      <c r="K7" s="237">
        <f>Q15</f>
        <v>3</v>
      </c>
      <c r="L7" s="238">
        <f>R15</f>
        <v>0</v>
      </c>
      <c r="M7" s="237"/>
      <c r="N7" s="238"/>
      <c r="O7" s="239">
        <f>IF(SUM(E7:N7)=0,"",COUNTIF(F7:F10,"3"))</f>
        <v>2</v>
      </c>
      <c r="P7" s="240">
        <f>IF(SUM(F7:O7)=0,"",COUNTIF(E7:E10,"3"))</f>
        <v>0</v>
      </c>
      <c r="Q7" s="241">
        <f>IF(SUM(E7:N7)=0,"",SUM(F7:F10))</f>
        <v>6</v>
      </c>
      <c r="R7" s="242">
        <f>IF(SUM(E7:N7)=0,"",SUM(E7:E10))</f>
        <v>1</v>
      </c>
      <c r="S7" s="341">
        <v>1</v>
      </c>
      <c r="T7" s="342"/>
      <c r="U7"/>
      <c r="V7" s="243">
        <f>+V13+V15+V17</f>
        <v>71</v>
      </c>
      <c r="W7" s="244">
        <f>+W13+W15+W17</f>
        <v>39</v>
      </c>
      <c r="X7" s="245">
        <f>+V7-W7</f>
        <v>32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156</v>
      </c>
      <c r="C8" s="233" t="s">
        <v>197</v>
      </c>
      <c r="D8" s="247" t="s">
        <v>15</v>
      </c>
      <c r="E8" s="248">
        <f>+R17</f>
        <v>1</v>
      </c>
      <c r="F8" s="249">
        <f>+Q17</f>
        <v>3</v>
      </c>
      <c r="G8" s="250"/>
      <c r="H8" s="251"/>
      <c r="I8" s="248">
        <f>Q16</f>
      </c>
      <c r="J8" s="249">
        <f>R16</f>
      </c>
      <c r="K8" s="248">
        <f>Q14</f>
        <v>3</v>
      </c>
      <c r="L8" s="249">
        <f>R14</f>
        <v>0</v>
      </c>
      <c r="M8" s="248"/>
      <c r="N8" s="249"/>
      <c r="O8" s="239">
        <f>IF(SUM(E8:N8)=0,"",COUNTIF(H7:H10,"3"))</f>
        <v>1</v>
      </c>
      <c r="P8" s="240">
        <f>IF(SUM(F8:O8)=0,"",COUNTIF(G7:G10,"3"))</f>
        <v>1</v>
      </c>
      <c r="Q8" s="241">
        <f>IF(SUM(E8:N8)=0,"",SUM(H7:H10))</f>
        <v>4</v>
      </c>
      <c r="R8" s="242">
        <f>IF(SUM(E8:N8)=0,"",SUM(G7:G10))</f>
        <v>3</v>
      </c>
      <c r="S8" s="341">
        <v>2</v>
      </c>
      <c r="T8" s="342"/>
      <c r="U8"/>
      <c r="V8" s="243">
        <f>+V14+V16+W17</f>
        <v>59</v>
      </c>
      <c r="W8" s="244">
        <f>+W14+W16+V17</f>
        <v>50</v>
      </c>
      <c r="X8" s="245">
        <f>+V8-W8</f>
        <v>9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6" t="s">
        <v>157</v>
      </c>
      <c r="C9" s="233" t="s">
        <v>73</v>
      </c>
      <c r="D9" s="247" t="s">
        <v>224</v>
      </c>
      <c r="E9" s="248">
        <f>+R13</f>
      </c>
      <c r="F9" s="249">
        <f>+Q13</f>
      </c>
      <c r="G9" s="248">
        <f>R16</f>
      </c>
      <c r="H9" s="249">
        <f>Q16</f>
      </c>
      <c r="I9" s="250"/>
      <c r="J9" s="251"/>
      <c r="K9" s="248">
        <f>Q18</f>
      </c>
      <c r="L9" s="249">
        <f>R18</f>
      </c>
      <c r="M9" s="248"/>
      <c r="N9" s="249"/>
      <c r="O9" s="239">
        <f>IF(SUM(E9:N9)=0,"",COUNTIF(J7:J10,"3"))</f>
      </c>
      <c r="P9" s="240">
        <f>IF(SUM(F9:O9)=0,"",COUNTIF(I7:I10,"3"))</f>
      </c>
      <c r="Q9" s="241">
        <f>IF(SUM(E9:N9)=0,"",SUM(J7:J10))</f>
      </c>
      <c r="R9" s="242">
        <f>IF(SUM(E9:N9)=0,"",SUM(I7:I10))</f>
      </c>
      <c r="S9" s="341"/>
      <c r="T9" s="342"/>
      <c r="U9"/>
      <c r="V9" s="243">
        <f>+W13+W16+V18</f>
        <v>0</v>
      </c>
      <c r="W9" s="244">
        <f>+V13+V16+W18</f>
        <v>0</v>
      </c>
      <c r="X9" s="245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2" t="s">
        <v>220</v>
      </c>
      <c r="C10" s="233" t="s">
        <v>460</v>
      </c>
      <c r="D10" s="247" t="s">
        <v>15</v>
      </c>
      <c r="E10" s="255">
        <f>R15</f>
        <v>0</v>
      </c>
      <c r="F10" s="256">
        <f>Q15</f>
        <v>3</v>
      </c>
      <c r="G10" s="255">
        <f>R14</f>
        <v>0</v>
      </c>
      <c r="H10" s="256">
        <f>Q14</f>
        <v>3</v>
      </c>
      <c r="I10" s="255">
        <f>R18</f>
      </c>
      <c r="J10" s="256">
        <f>Q18</f>
      </c>
      <c r="K10" s="257"/>
      <c r="L10" s="258"/>
      <c r="M10" s="255"/>
      <c r="N10" s="256"/>
      <c r="O10" s="259">
        <f>IF(SUM(E10:N10)=0,"",COUNTIF(L7:L10,"3"))</f>
        <v>0</v>
      </c>
      <c r="P10" s="260">
        <f>IF(SUM(F10:O10)=0,"",COUNTIF(K7:K10,"3"))</f>
        <v>2</v>
      </c>
      <c r="Q10" s="261">
        <f>IF(SUM(E10:N11)=0,"",SUM(L7:L10))</f>
        <v>0</v>
      </c>
      <c r="R10" s="262">
        <f>IF(SUM(E10:N10)=0,"",SUM(K7:K10))</f>
        <v>6</v>
      </c>
      <c r="S10" s="343">
        <v>3</v>
      </c>
      <c r="T10" s="344"/>
      <c r="U10"/>
      <c r="V10" s="243">
        <f>+W14+W15+W18</f>
        <v>25</v>
      </c>
      <c r="W10" s="244">
        <f>+V14+V15+V18</f>
        <v>66</v>
      </c>
      <c r="X10" s="245">
        <f>+V10-W10</f>
        <v>-41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3"/>
      <c r="C11" s="264" t="s">
        <v>262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6"/>
      <c r="T11" s="267"/>
      <c r="U11"/>
      <c r="V11" s="268"/>
      <c r="W11" s="269" t="s">
        <v>263</v>
      </c>
      <c r="X11" s="270">
        <f>SUM(X7:X10)</f>
        <v>0</v>
      </c>
      <c r="Y11" s="269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1"/>
      <c r="C12" s="272" t="s">
        <v>264</v>
      </c>
      <c r="D12" s="273"/>
      <c r="E12" s="273"/>
      <c r="F12" s="274"/>
      <c r="G12" s="345" t="s">
        <v>2</v>
      </c>
      <c r="H12" s="346"/>
      <c r="I12" s="347" t="s">
        <v>3</v>
      </c>
      <c r="J12" s="346"/>
      <c r="K12" s="347" t="s">
        <v>4</v>
      </c>
      <c r="L12" s="346"/>
      <c r="M12" s="347" t="s">
        <v>26</v>
      </c>
      <c r="N12" s="346"/>
      <c r="O12" s="347" t="s">
        <v>27</v>
      </c>
      <c r="P12" s="346"/>
      <c r="Q12" s="348" t="s">
        <v>0</v>
      </c>
      <c r="R12" s="349"/>
      <c r="S12"/>
      <c r="T12" s="275"/>
      <c r="U12"/>
      <c r="V12" s="276" t="s">
        <v>260</v>
      </c>
      <c r="W12" s="277"/>
      <c r="X12" s="231" t="s">
        <v>261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8" t="s">
        <v>265</v>
      </c>
      <c r="C13" s="279" t="str">
        <f>IF(C7&gt;"",C7,"")</f>
        <v>Sami Ruohonen</v>
      </c>
      <c r="D13" s="280" t="str">
        <f>IF(C9&gt;"",C9,"")</f>
        <v>Asko Keinonen</v>
      </c>
      <c r="E13" s="265"/>
      <c r="F13" s="281"/>
      <c r="G13" s="339"/>
      <c r="H13" s="340"/>
      <c r="I13" s="336"/>
      <c r="J13" s="337"/>
      <c r="K13" s="336"/>
      <c r="L13" s="337"/>
      <c r="M13" s="336"/>
      <c r="N13" s="337"/>
      <c r="O13" s="338"/>
      <c r="P13" s="337"/>
      <c r="Q13" s="282">
        <f aca="true" t="shared" si="0" ref="Q13:Q18">IF(COUNT(G13:O13)=0,"",COUNTIF(G13:O13,"&gt;=0"))</f>
      </c>
      <c r="R13" s="283">
        <f aca="true" t="shared" si="1" ref="R13:R18">IF(COUNT(G13:O13)=0,"",(IF(LEFT(G13,1)="-",1,0)+IF(LEFT(I13,1)="-",1,0)+IF(LEFT(K13,1)="-",1,0)+IF(LEFT(M13,1)="-",1,0)+IF(LEFT(O13,1)="-",1,0)))</f>
      </c>
      <c r="S13" s="284"/>
      <c r="T13" s="285"/>
      <c r="U13"/>
      <c r="V13" s="286">
        <f aca="true" t="shared" si="2" ref="V13:W18">+Z13+AB13+AD13+AF13+AH13</f>
        <v>0</v>
      </c>
      <c r="W13" s="287">
        <f t="shared" si="2"/>
        <v>0</v>
      </c>
      <c r="X13" s="288">
        <f aca="true" t="shared" si="3" ref="X13:X18">+V13-W13</f>
        <v>0</v>
      </c>
      <c r="Y13"/>
      <c r="Z13" s="289">
        <f aca="true" t="shared" si="4" ref="Z13:Z18">IF(G13="",0,IF(LEFT(G13,1)="-",ABS(G13),(IF(G13&gt;9,G13+2,11))))</f>
        <v>0</v>
      </c>
      <c r="AA13" s="290">
        <f aca="true" t="shared" si="5" ref="AA13:AA18">IF(G13="",0,IF(LEFT(G13,1)="-",(IF(ABS(G13)&gt;9,(ABS(G13)+2),11)),G13))</f>
        <v>0</v>
      </c>
      <c r="AB13" s="289">
        <f aca="true" t="shared" si="6" ref="AB13:AB18">IF(I13="",0,IF(LEFT(I13,1)="-",ABS(I13),(IF(I13&gt;9,I13+2,11))))</f>
        <v>0</v>
      </c>
      <c r="AC13" s="290">
        <f aca="true" t="shared" si="7" ref="AC13:AC18">IF(I13="",0,IF(LEFT(I13,1)="-",(IF(ABS(I13)&gt;9,(ABS(I13)+2),11)),I13))</f>
        <v>0</v>
      </c>
      <c r="AD13" s="289">
        <f aca="true" t="shared" si="8" ref="AD13:AD18">IF(K13="",0,IF(LEFT(K13,1)="-",ABS(K13),(IF(K13&gt;9,K13+2,11))))</f>
        <v>0</v>
      </c>
      <c r="AE13" s="290">
        <f aca="true" t="shared" si="9" ref="AE13:AE18">IF(K13="",0,IF(LEFT(K13,1)="-",(IF(ABS(K13)&gt;9,(ABS(K13)+2),11)),K13))</f>
        <v>0</v>
      </c>
      <c r="AF13" s="289">
        <f aca="true" t="shared" si="10" ref="AF13:AF18">IF(M13="",0,IF(LEFT(M13,1)="-",ABS(M13),(IF(M13&gt;9,M13+2,11))))</f>
        <v>0</v>
      </c>
      <c r="AG13" s="290">
        <f aca="true" t="shared" si="11" ref="AG13:AG18">IF(M13="",0,IF(LEFT(M13,1)="-",(IF(ABS(M13)&gt;9,(ABS(M13)+2),11)),M13))</f>
        <v>0</v>
      </c>
      <c r="AH13" s="289">
        <f aca="true" t="shared" si="12" ref="AH13:AH18">IF(O13="",0,IF(LEFT(O13,1)="-",ABS(O13),(IF(O13&gt;9,O13+2,11))))</f>
        <v>0</v>
      </c>
      <c r="AI13" s="290">
        <f aca="true" t="shared" si="13" ref="AI13:AI18">IF(O13="",0,IF(LEFT(O13,1)="-",(IF(ABS(O13)&gt;9,(ABS(O13)+2),11)),O13))</f>
        <v>0</v>
      </c>
    </row>
    <row r="14" spans="2:35" ht="15.75">
      <c r="B14" s="278" t="s">
        <v>266</v>
      </c>
      <c r="C14" s="279" t="str">
        <f>IF(C8&gt;"",C8,"")</f>
        <v>Anton Mäkinen</v>
      </c>
      <c r="D14" s="291" t="str">
        <f>IF(C10&gt;"",C10,"")</f>
        <v>Frey Hewitt</v>
      </c>
      <c r="E14" s="292"/>
      <c r="F14" s="281"/>
      <c r="G14" s="329">
        <v>1</v>
      </c>
      <c r="H14" s="330"/>
      <c r="I14" s="329">
        <v>7</v>
      </c>
      <c r="J14" s="330"/>
      <c r="K14" s="329">
        <v>4</v>
      </c>
      <c r="L14" s="330"/>
      <c r="M14" s="329"/>
      <c r="N14" s="330"/>
      <c r="O14" s="329"/>
      <c r="P14" s="330"/>
      <c r="Q14" s="282">
        <f t="shared" si="0"/>
        <v>3</v>
      </c>
      <c r="R14" s="283">
        <f t="shared" si="1"/>
        <v>0</v>
      </c>
      <c r="S14" s="293"/>
      <c r="T14" s="294"/>
      <c r="U14"/>
      <c r="V14" s="286">
        <f t="shared" si="2"/>
        <v>33</v>
      </c>
      <c r="W14" s="287">
        <f t="shared" si="2"/>
        <v>12</v>
      </c>
      <c r="X14" s="288">
        <f t="shared" si="3"/>
        <v>21</v>
      </c>
      <c r="Y14"/>
      <c r="Z14" s="295">
        <f t="shared" si="4"/>
        <v>11</v>
      </c>
      <c r="AA14" s="296">
        <f t="shared" si="5"/>
        <v>1</v>
      </c>
      <c r="AB14" s="295">
        <f t="shared" si="6"/>
        <v>11</v>
      </c>
      <c r="AC14" s="296">
        <f t="shared" si="7"/>
        <v>7</v>
      </c>
      <c r="AD14" s="295">
        <f t="shared" si="8"/>
        <v>11</v>
      </c>
      <c r="AE14" s="296">
        <f t="shared" si="9"/>
        <v>4</v>
      </c>
      <c r="AF14" s="295">
        <f t="shared" si="10"/>
        <v>0</v>
      </c>
      <c r="AG14" s="296">
        <f t="shared" si="11"/>
        <v>0</v>
      </c>
      <c r="AH14" s="295">
        <f t="shared" si="12"/>
        <v>0</v>
      </c>
      <c r="AI14" s="296">
        <f t="shared" si="13"/>
        <v>0</v>
      </c>
    </row>
    <row r="15" spans="2:35" ht="16.5" thickBot="1">
      <c r="B15" s="278" t="s">
        <v>267</v>
      </c>
      <c r="C15" s="297" t="str">
        <f>IF(C7&gt;"",C7,"")</f>
        <v>Sami Ruohonen</v>
      </c>
      <c r="D15" s="298" t="str">
        <f>IF(C10&gt;"",C10,"")</f>
        <v>Frey Hewitt</v>
      </c>
      <c r="E15" s="273"/>
      <c r="F15" s="274"/>
      <c r="G15" s="334">
        <v>3</v>
      </c>
      <c r="H15" s="335"/>
      <c r="I15" s="334">
        <v>3</v>
      </c>
      <c r="J15" s="335"/>
      <c r="K15" s="334">
        <v>7</v>
      </c>
      <c r="L15" s="335"/>
      <c r="M15" s="334"/>
      <c r="N15" s="335"/>
      <c r="O15" s="334"/>
      <c r="P15" s="335"/>
      <c r="Q15" s="282">
        <f t="shared" si="0"/>
        <v>3</v>
      </c>
      <c r="R15" s="283">
        <f t="shared" si="1"/>
        <v>0</v>
      </c>
      <c r="S15" s="293"/>
      <c r="T15" s="294"/>
      <c r="U15"/>
      <c r="V15" s="286">
        <f t="shared" si="2"/>
        <v>33</v>
      </c>
      <c r="W15" s="287">
        <f t="shared" si="2"/>
        <v>13</v>
      </c>
      <c r="X15" s="288">
        <f t="shared" si="3"/>
        <v>20</v>
      </c>
      <c r="Y15"/>
      <c r="Z15" s="295">
        <f t="shared" si="4"/>
        <v>11</v>
      </c>
      <c r="AA15" s="296">
        <f t="shared" si="5"/>
        <v>3</v>
      </c>
      <c r="AB15" s="295">
        <f t="shared" si="6"/>
        <v>11</v>
      </c>
      <c r="AC15" s="296">
        <f t="shared" si="7"/>
        <v>3</v>
      </c>
      <c r="AD15" s="295">
        <f t="shared" si="8"/>
        <v>11</v>
      </c>
      <c r="AE15" s="296">
        <f t="shared" si="9"/>
        <v>7</v>
      </c>
      <c r="AF15" s="295">
        <f t="shared" si="10"/>
        <v>0</v>
      </c>
      <c r="AG15" s="296">
        <f t="shared" si="11"/>
        <v>0</v>
      </c>
      <c r="AH15" s="295">
        <f t="shared" si="12"/>
        <v>0</v>
      </c>
      <c r="AI15" s="296">
        <f t="shared" si="13"/>
        <v>0</v>
      </c>
    </row>
    <row r="16" spans="2:35" ht="15.75">
      <c r="B16" s="278" t="s">
        <v>268</v>
      </c>
      <c r="C16" s="279" t="str">
        <f>IF(C8&gt;"",C8,"")</f>
        <v>Anton Mäkinen</v>
      </c>
      <c r="D16" s="291" t="str">
        <f>IF(C9&gt;"",C9,"")</f>
        <v>Asko Keinonen</v>
      </c>
      <c r="E16" s="265"/>
      <c r="F16" s="281"/>
      <c r="G16" s="336"/>
      <c r="H16" s="337"/>
      <c r="I16" s="336"/>
      <c r="J16" s="337"/>
      <c r="K16" s="336"/>
      <c r="L16" s="337"/>
      <c r="M16" s="336"/>
      <c r="N16" s="337"/>
      <c r="O16" s="336"/>
      <c r="P16" s="337"/>
      <c r="Q16" s="282">
        <f t="shared" si="0"/>
      </c>
      <c r="R16" s="283">
        <f t="shared" si="1"/>
      </c>
      <c r="S16" s="293"/>
      <c r="T16" s="294"/>
      <c r="U16"/>
      <c r="V16" s="286">
        <f t="shared" si="2"/>
        <v>0</v>
      </c>
      <c r="W16" s="287">
        <f t="shared" si="2"/>
        <v>0</v>
      </c>
      <c r="X16" s="288">
        <f t="shared" si="3"/>
        <v>0</v>
      </c>
      <c r="Y16"/>
      <c r="Z16" s="295">
        <f t="shared" si="4"/>
        <v>0</v>
      </c>
      <c r="AA16" s="296">
        <f t="shared" si="5"/>
        <v>0</v>
      </c>
      <c r="AB16" s="295">
        <f t="shared" si="6"/>
        <v>0</v>
      </c>
      <c r="AC16" s="296">
        <f t="shared" si="7"/>
        <v>0</v>
      </c>
      <c r="AD16" s="295">
        <f t="shared" si="8"/>
        <v>0</v>
      </c>
      <c r="AE16" s="296">
        <f t="shared" si="9"/>
        <v>0</v>
      </c>
      <c r="AF16" s="295">
        <f t="shared" si="10"/>
        <v>0</v>
      </c>
      <c r="AG16" s="296">
        <f t="shared" si="11"/>
        <v>0</v>
      </c>
      <c r="AH16" s="295">
        <f t="shared" si="12"/>
        <v>0</v>
      </c>
      <c r="AI16" s="296">
        <f t="shared" si="13"/>
        <v>0</v>
      </c>
    </row>
    <row r="17" spans="2:35" ht="15.75">
      <c r="B17" s="278" t="s">
        <v>269</v>
      </c>
      <c r="C17" s="279" t="str">
        <f>IF(C7&gt;"",C7,"")</f>
        <v>Sami Ruohonen</v>
      </c>
      <c r="D17" s="291" t="str">
        <f>IF(C8&gt;"",C8,"")</f>
        <v>Anton Mäkinen</v>
      </c>
      <c r="E17" s="292"/>
      <c r="F17" s="281"/>
      <c r="G17" s="329">
        <v>5</v>
      </c>
      <c r="H17" s="330"/>
      <c r="I17" s="329">
        <v>-5</v>
      </c>
      <c r="J17" s="330"/>
      <c r="K17" s="333">
        <v>5</v>
      </c>
      <c r="L17" s="330"/>
      <c r="M17" s="329">
        <v>5</v>
      </c>
      <c r="N17" s="330"/>
      <c r="O17" s="329"/>
      <c r="P17" s="330"/>
      <c r="Q17" s="282">
        <f t="shared" si="0"/>
        <v>3</v>
      </c>
      <c r="R17" s="283">
        <f t="shared" si="1"/>
        <v>1</v>
      </c>
      <c r="S17" s="293"/>
      <c r="T17" s="294"/>
      <c r="U17"/>
      <c r="V17" s="286">
        <f t="shared" si="2"/>
        <v>38</v>
      </c>
      <c r="W17" s="287">
        <f t="shared" si="2"/>
        <v>26</v>
      </c>
      <c r="X17" s="288">
        <f t="shared" si="3"/>
        <v>12</v>
      </c>
      <c r="Y17"/>
      <c r="Z17" s="295">
        <f t="shared" si="4"/>
        <v>11</v>
      </c>
      <c r="AA17" s="296">
        <f t="shared" si="5"/>
        <v>5</v>
      </c>
      <c r="AB17" s="295">
        <f t="shared" si="6"/>
        <v>5</v>
      </c>
      <c r="AC17" s="296">
        <f t="shared" si="7"/>
        <v>11</v>
      </c>
      <c r="AD17" s="295">
        <f t="shared" si="8"/>
        <v>11</v>
      </c>
      <c r="AE17" s="296">
        <f t="shared" si="9"/>
        <v>5</v>
      </c>
      <c r="AF17" s="295">
        <f t="shared" si="10"/>
        <v>11</v>
      </c>
      <c r="AG17" s="296">
        <f t="shared" si="11"/>
        <v>5</v>
      </c>
      <c r="AH17" s="295">
        <f t="shared" si="12"/>
        <v>0</v>
      </c>
      <c r="AI17" s="296">
        <f t="shared" si="13"/>
        <v>0</v>
      </c>
    </row>
    <row r="18" spans="2:35" ht="16.5" thickBot="1">
      <c r="B18" s="299" t="s">
        <v>270</v>
      </c>
      <c r="C18" s="300" t="str">
        <f>IF(C9&gt;"",C9,"")</f>
        <v>Asko Keinonen</v>
      </c>
      <c r="D18" s="301" t="str">
        <f>IF(C10&gt;"",C10,"")</f>
        <v>Frey Hewitt</v>
      </c>
      <c r="E18" s="302"/>
      <c r="F18" s="303"/>
      <c r="G18" s="331"/>
      <c r="H18" s="332"/>
      <c r="I18" s="331"/>
      <c r="J18" s="332"/>
      <c r="K18" s="331"/>
      <c r="L18" s="332"/>
      <c r="M18" s="331"/>
      <c r="N18" s="332"/>
      <c r="O18" s="331"/>
      <c r="P18" s="332"/>
      <c r="Q18" s="304">
        <f t="shared" si="0"/>
      </c>
      <c r="R18" s="305">
        <f t="shared" si="1"/>
      </c>
      <c r="S18" s="306"/>
      <c r="T18" s="307"/>
      <c r="U18"/>
      <c r="V18" s="286">
        <f t="shared" si="2"/>
        <v>0</v>
      </c>
      <c r="W18" s="287">
        <f t="shared" si="2"/>
        <v>0</v>
      </c>
      <c r="X18" s="288">
        <f t="shared" si="3"/>
        <v>0</v>
      </c>
      <c r="Y18"/>
      <c r="Z18" s="308">
        <f t="shared" si="4"/>
        <v>0</v>
      </c>
      <c r="AA18" s="309">
        <f t="shared" si="5"/>
        <v>0</v>
      </c>
      <c r="AB18" s="308">
        <f t="shared" si="6"/>
        <v>0</v>
      </c>
      <c r="AC18" s="309">
        <f t="shared" si="7"/>
        <v>0</v>
      </c>
      <c r="AD18" s="308">
        <f t="shared" si="8"/>
        <v>0</v>
      </c>
      <c r="AE18" s="309">
        <f t="shared" si="9"/>
        <v>0</v>
      </c>
      <c r="AF18" s="308">
        <f t="shared" si="10"/>
        <v>0</v>
      </c>
      <c r="AG18" s="309">
        <f t="shared" si="11"/>
        <v>0</v>
      </c>
      <c r="AH18" s="308">
        <f t="shared" si="12"/>
        <v>0</v>
      </c>
      <c r="AI18" s="309">
        <f t="shared" si="13"/>
        <v>0</v>
      </c>
    </row>
    <row r="19" ht="13.5" thickTop="1"/>
    <row r="21" ht="13.5" thickBot="1"/>
    <row r="22" spans="2:35" ht="16.5" thickTop="1">
      <c r="B22" s="211"/>
      <c r="C22" s="212"/>
      <c r="D22" s="213"/>
      <c r="E22" s="213"/>
      <c r="F22" s="213"/>
      <c r="G22" s="214"/>
      <c r="H22" s="213"/>
      <c r="I22" s="215" t="s">
        <v>251</v>
      </c>
      <c r="J22" s="216"/>
      <c r="K22" s="354" t="s">
        <v>203</v>
      </c>
      <c r="L22" s="355"/>
      <c r="M22" s="355"/>
      <c r="N22" s="356"/>
      <c r="O22" s="357" t="s">
        <v>252</v>
      </c>
      <c r="P22" s="358"/>
      <c r="Q22" s="358"/>
      <c r="R22" s="359" t="s">
        <v>69</v>
      </c>
      <c r="S22" s="360"/>
      <c r="T22" s="3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7"/>
      <c r="C23" s="218"/>
      <c r="D23" s="219" t="s">
        <v>253</v>
      </c>
      <c r="E23" s="362"/>
      <c r="F23" s="363"/>
      <c r="G23" s="364"/>
      <c r="H23" s="365" t="s">
        <v>254</v>
      </c>
      <c r="I23" s="366"/>
      <c r="J23" s="366"/>
      <c r="K23" s="367"/>
      <c r="L23" s="367"/>
      <c r="M23" s="367"/>
      <c r="N23" s="368"/>
      <c r="O23" s="220" t="s">
        <v>255</v>
      </c>
      <c r="P23" s="221"/>
      <c r="Q23" s="221"/>
      <c r="R23" s="369"/>
      <c r="S23" s="369"/>
      <c r="T23" s="37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2"/>
      <c r="C24" s="223" t="s">
        <v>256</v>
      </c>
      <c r="D24" s="224" t="s">
        <v>257</v>
      </c>
      <c r="E24" s="350" t="s">
        <v>57</v>
      </c>
      <c r="F24" s="351"/>
      <c r="G24" s="350" t="s">
        <v>156</v>
      </c>
      <c r="H24" s="351"/>
      <c r="I24" s="350" t="s">
        <v>157</v>
      </c>
      <c r="J24" s="351"/>
      <c r="K24" s="350" t="s">
        <v>220</v>
      </c>
      <c r="L24" s="351"/>
      <c r="M24" s="350"/>
      <c r="N24" s="351"/>
      <c r="O24" s="225" t="s">
        <v>171</v>
      </c>
      <c r="P24" s="226" t="s">
        <v>258</v>
      </c>
      <c r="Q24" s="227" t="s">
        <v>259</v>
      </c>
      <c r="R24" s="228"/>
      <c r="S24" s="352" t="s">
        <v>1</v>
      </c>
      <c r="T24" s="353"/>
      <c r="U24"/>
      <c r="V24" s="229" t="s">
        <v>260</v>
      </c>
      <c r="W24" s="230"/>
      <c r="X24" s="231" t="s">
        <v>261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2" t="s">
        <v>57</v>
      </c>
      <c r="C25" s="233" t="s">
        <v>458</v>
      </c>
      <c r="D25" s="234" t="s">
        <v>5</v>
      </c>
      <c r="E25" s="235"/>
      <c r="F25" s="236"/>
      <c r="G25" s="237">
        <f>+Q35</f>
        <v>3</v>
      </c>
      <c r="H25" s="238">
        <f>+R35</f>
        <v>2</v>
      </c>
      <c r="I25" s="237">
        <f>Q31</f>
        <v>0</v>
      </c>
      <c r="J25" s="238">
        <f>R31</f>
        <v>3</v>
      </c>
      <c r="K25" s="237">
        <f>Q33</f>
        <v>3</v>
      </c>
      <c r="L25" s="238">
        <f>R33</f>
        <v>1</v>
      </c>
      <c r="M25" s="237"/>
      <c r="N25" s="238"/>
      <c r="O25" s="239">
        <f>IF(SUM(E25:N25)=0,"",COUNTIF(F25:F28,"3"))</f>
        <v>2</v>
      </c>
      <c r="P25" s="240">
        <f>IF(SUM(F25:O25)=0,"",COUNTIF(E25:E28,"3"))</f>
        <v>1</v>
      </c>
      <c r="Q25" s="241">
        <f>IF(SUM(E25:N25)=0,"",SUM(F25:F28))</f>
        <v>6</v>
      </c>
      <c r="R25" s="242">
        <f>IF(SUM(E25:N25)=0,"",SUM(E25:E28))</f>
        <v>6</v>
      </c>
      <c r="S25" s="341"/>
      <c r="T25" s="342"/>
      <c r="U25"/>
      <c r="V25" s="243">
        <f>+V31+V33+V35</f>
        <v>119</v>
      </c>
      <c r="W25" s="244">
        <f>+W31+W33+W35</f>
        <v>119</v>
      </c>
      <c r="X25" s="245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6" t="s">
        <v>156</v>
      </c>
      <c r="C26" s="233" t="s">
        <v>388</v>
      </c>
      <c r="D26" s="234" t="s">
        <v>229</v>
      </c>
      <c r="E26" s="248">
        <f>+R35</f>
        <v>2</v>
      </c>
      <c r="F26" s="249">
        <f>+Q35</f>
        <v>3</v>
      </c>
      <c r="G26" s="250"/>
      <c r="H26" s="251"/>
      <c r="I26" s="248">
        <f>Q34</f>
        <v>1</v>
      </c>
      <c r="J26" s="249">
        <f>R34</f>
        <v>3</v>
      </c>
      <c r="K26" s="248">
        <f>Q32</f>
        <v>1</v>
      </c>
      <c r="L26" s="249">
        <f>R32</f>
        <v>3</v>
      </c>
      <c r="M26" s="248"/>
      <c r="N26" s="249"/>
      <c r="O26" s="239">
        <f>IF(SUM(E26:N26)=0,"",COUNTIF(H25:H28,"3"))</f>
        <v>0</v>
      </c>
      <c r="P26" s="240">
        <f>IF(SUM(F26:O26)=0,"",COUNTIF(G25:G28,"3"))</f>
        <v>3</v>
      </c>
      <c r="Q26" s="241">
        <f>IF(SUM(E26:N26)=0,"",SUM(H25:H28))</f>
        <v>4</v>
      </c>
      <c r="R26" s="242">
        <f>IF(SUM(E26:N26)=0,"",SUM(G25:G28))</f>
        <v>9</v>
      </c>
      <c r="S26" s="341"/>
      <c r="T26" s="342"/>
      <c r="U26"/>
      <c r="V26" s="243">
        <f>+V32+V34+W35</f>
        <v>111</v>
      </c>
      <c r="W26" s="244">
        <f>+W32+W34+V35</f>
        <v>129</v>
      </c>
      <c r="X26" s="245">
        <f>+V26-W26</f>
        <v>-18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6" t="s">
        <v>157</v>
      </c>
      <c r="C27" s="233" t="s">
        <v>377</v>
      </c>
      <c r="D27" s="247" t="s">
        <v>332</v>
      </c>
      <c r="E27" s="248">
        <f>+R31</f>
        <v>3</v>
      </c>
      <c r="F27" s="249">
        <f>+Q31</f>
        <v>0</v>
      </c>
      <c r="G27" s="248">
        <f>R34</f>
        <v>3</v>
      </c>
      <c r="H27" s="249">
        <f>Q34</f>
        <v>1</v>
      </c>
      <c r="I27" s="250"/>
      <c r="J27" s="251"/>
      <c r="K27" s="248">
        <f>Q36</f>
        <v>3</v>
      </c>
      <c r="L27" s="249">
        <f>R36</f>
        <v>0</v>
      </c>
      <c r="M27" s="248"/>
      <c r="N27" s="249"/>
      <c r="O27" s="239">
        <f>IF(SUM(E27:N27)=0,"",COUNTIF(J25:J28,"3"))</f>
        <v>3</v>
      </c>
      <c r="P27" s="240">
        <f>IF(SUM(F27:O27)=0,"",COUNTIF(I25:I28,"3"))</f>
        <v>0</v>
      </c>
      <c r="Q27" s="241">
        <f>IF(SUM(E27:N27)=0,"",SUM(J25:J28))</f>
        <v>9</v>
      </c>
      <c r="R27" s="242">
        <f>IF(SUM(E27:N27)=0,"",SUM(I25:I28))</f>
        <v>1</v>
      </c>
      <c r="S27" s="341"/>
      <c r="T27" s="342"/>
      <c r="U27"/>
      <c r="V27" s="243">
        <f>+W31+W34+V36</f>
        <v>104</v>
      </c>
      <c r="W27" s="244">
        <f>+V31+V34+W36</f>
        <v>68</v>
      </c>
      <c r="X27" s="245">
        <f>+V27-W27</f>
        <v>36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2" t="s">
        <v>220</v>
      </c>
      <c r="C28" s="253" t="s">
        <v>394</v>
      </c>
      <c r="D28" s="254" t="s">
        <v>240</v>
      </c>
      <c r="E28" s="255">
        <f>R33</f>
        <v>1</v>
      </c>
      <c r="F28" s="256">
        <f>Q33</f>
        <v>3</v>
      </c>
      <c r="G28" s="255">
        <f>R32</f>
        <v>3</v>
      </c>
      <c r="H28" s="256">
        <f>Q32</f>
        <v>1</v>
      </c>
      <c r="I28" s="255">
        <f>R36</f>
        <v>0</v>
      </c>
      <c r="J28" s="256">
        <f>Q36</f>
        <v>3</v>
      </c>
      <c r="K28" s="257"/>
      <c r="L28" s="258"/>
      <c r="M28" s="255"/>
      <c r="N28" s="256"/>
      <c r="O28" s="259">
        <f>IF(SUM(E28:N28)=0,"",COUNTIF(L25:L28,"3"))</f>
        <v>1</v>
      </c>
      <c r="P28" s="260">
        <f>IF(SUM(F28:O28)=0,"",COUNTIF(K25:K28,"3"))</f>
        <v>2</v>
      </c>
      <c r="Q28" s="261">
        <f>IF(SUM(E28:N29)=0,"",SUM(L25:L28))</f>
        <v>4</v>
      </c>
      <c r="R28" s="262">
        <f>IF(SUM(E28:N28)=0,"",SUM(K25:K28))</f>
        <v>7</v>
      </c>
      <c r="S28" s="343"/>
      <c r="T28" s="344"/>
      <c r="U28"/>
      <c r="V28" s="243">
        <f>+W32+W33+W36</f>
        <v>98</v>
      </c>
      <c r="W28" s="244">
        <f>+V32+V33+V36</f>
        <v>116</v>
      </c>
      <c r="X28" s="245">
        <f>+V28-W28</f>
        <v>-18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3"/>
      <c r="C29" s="264" t="s">
        <v>262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6"/>
      <c r="T29" s="267"/>
      <c r="U29"/>
      <c r="V29" s="268"/>
      <c r="W29" s="269" t="s">
        <v>263</v>
      </c>
      <c r="X29" s="270">
        <f>SUM(X25:X28)</f>
        <v>0</v>
      </c>
      <c r="Y29" s="269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1"/>
      <c r="C30" s="272" t="s">
        <v>264</v>
      </c>
      <c r="D30" s="273"/>
      <c r="E30" s="273"/>
      <c r="F30" s="274"/>
      <c r="G30" s="345" t="s">
        <v>2</v>
      </c>
      <c r="H30" s="346"/>
      <c r="I30" s="347" t="s">
        <v>3</v>
      </c>
      <c r="J30" s="346"/>
      <c r="K30" s="347" t="s">
        <v>4</v>
      </c>
      <c r="L30" s="346"/>
      <c r="M30" s="347" t="s">
        <v>26</v>
      </c>
      <c r="N30" s="346"/>
      <c r="O30" s="347" t="s">
        <v>27</v>
      </c>
      <c r="P30" s="346"/>
      <c r="Q30" s="348" t="s">
        <v>0</v>
      </c>
      <c r="R30" s="349"/>
      <c r="S30"/>
      <c r="T30" s="275"/>
      <c r="U30"/>
      <c r="V30" s="276" t="s">
        <v>260</v>
      </c>
      <c r="W30" s="277"/>
      <c r="X30" s="231" t="s">
        <v>261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8" t="s">
        <v>265</v>
      </c>
      <c r="C31" s="279" t="str">
        <f>IF(C25&gt;"",C25,"")</f>
        <v>Aleksi Mustonen</v>
      </c>
      <c r="D31" s="280" t="str">
        <f>IF(C27&gt;"",C27,"")</f>
        <v>Ivan Tselisev</v>
      </c>
      <c r="E31" s="265"/>
      <c r="F31" s="281"/>
      <c r="G31" s="339">
        <v>-9</v>
      </c>
      <c r="H31" s="340"/>
      <c r="I31" s="336">
        <v>-8</v>
      </c>
      <c r="J31" s="337"/>
      <c r="K31" s="336">
        <v>-6</v>
      </c>
      <c r="L31" s="337"/>
      <c r="M31" s="336"/>
      <c r="N31" s="337"/>
      <c r="O31" s="338"/>
      <c r="P31" s="337"/>
      <c r="Q31" s="282">
        <f aca="true" t="shared" si="14" ref="Q31:Q36">IF(COUNT(G31:O31)=0,"",COUNTIF(G31:O31,"&gt;=0"))</f>
        <v>0</v>
      </c>
      <c r="R31" s="283">
        <f aca="true" t="shared" si="15" ref="R31:R36">IF(COUNT(G31:O31)=0,"",(IF(LEFT(G31,1)="-",1,0)+IF(LEFT(I31,1)="-",1,0)+IF(LEFT(K31,1)="-",1,0)+IF(LEFT(M31,1)="-",1,0)+IF(LEFT(O31,1)="-",1,0)))</f>
        <v>3</v>
      </c>
      <c r="S31" s="284"/>
      <c r="T31" s="285"/>
      <c r="U31"/>
      <c r="V31" s="286">
        <f aca="true" t="shared" si="16" ref="V31:W36">+Z31+AB31+AD31+AF31+AH31</f>
        <v>23</v>
      </c>
      <c r="W31" s="287">
        <f t="shared" si="16"/>
        <v>33</v>
      </c>
      <c r="X31" s="288">
        <f aca="true" t="shared" si="17" ref="X31:X36">+V31-W31</f>
        <v>-10</v>
      </c>
      <c r="Y31"/>
      <c r="Z31" s="289">
        <f aca="true" t="shared" si="18" ref="Z31:Z36">IF(G31="",0,IF(LEFT(G31,1)="-",ABS(G31),(IF(G31&gt;9,G31+2,11))))</f>
        <v>9</v>
      </c>
      <c r="AA31" s="290">
        <f aca="true" t="shared" si="19" ref="AA31:AA36">IF(G31="",0,IF(LEFT(G31,1)="-",(IF(ABS(G31)&gt;9,(ABS(G31)+2),11)),G31))</f>
        <v>11</v>
      </c>
      <c r="AB31" s="289">
        <f aca="true" t="shared" si="20" ref="AB31:AB36">IF(I31="",0,IF(LEFT(I31,1)="-",ABS(I31),(IF(I31&gt;9,I31+2,11))))</f>
        <v>8</v>
      </c>
      <c r="AC31" s="290">
        <f aca="true" t="shared" si="21" ref="AC31:AC36">IF(I31="",0,IF(LEFT(I31,1)="-",(IF(ABS(I31)&gt;9,(ABS(I31)+2),11)),I31))</f>
        <v>11</v>
      </c>
      <c r="AD31" s="289">
        <f aca="true" t="shared" si="22" ref="AD31:AD36">IF(K31="",0,IF(LEFT(K31,1)="-",ABS(K31),(IF(K31&gt;9,K31+2,11))))</f>
        <v>6</v>
      </c>
      <c r="AE31" s="290">
        <f aca="true" t="shared" si="23" ref="AE31:AE36">IF(K31="",0,IF(LEFT(K31,1)="-",(IF(ABS(K31)&gt;9,(ABS(K31)+2),11)),K31))</f>
        <v>11</v>
      </c>
      <c r="AF31" s="289">
        <f aca="true" t="shared" si="24" ref="AF31:AF36">IF(M31="",0,IF(LEFT(M31,1)="-",ABS(M31),(IF(M31&gt;9,M31+2,11))))</f>
        <v>0</v>
      </c>
      <c r="AG31" s="290">
        <f aca="true" t="shared" si="25" ref="AG31:AG36">IF(M31="",0,IF(LEFT(M31,1)="-",(IF(ABS(M31)&gt;9,(ABS(M31)+2),11)),M31))</f>
        <v>0</v>
      </c>
      <c r="AH31" s="289">
        <f aca="true" t="shared" si="26" ref="AH31:AH36">IF(O31="",0,IF(LEFT(O31,1)="-",ABS(O31),(IF(O31&gt;9,O31+2,11))))</f>
        <v>0</v>
      </c>
      <c r="AI31" s="290">
        <f aca="true" t="shared" si="27" ref="AI31:AI36">IF(O31="",0,IF(LEFT(O31,1)="-",(IF(ABS(O31)&gt;9,(ABS(O31)+2),11)),O31))</f>
        <v>0</v>
      </c>
    </row>
    <row r="32" spans="2:35" ht="15.75">
      <c r="B32" s="278" t="s">
        <v>266</v>
      </c>
      <c r="C32" s="279" t="str">
        <f>IF(C26&gt;"",C26,"")</f>
        <v>Konsta Kähtävä</v>
      </c>
      <c r="D32" s="291" t="str">
        <f>IF(C28&gt;"",C28,"")</f>
        <v>Kristel Treiman</v>
      </c>
      <c r="E32" s="292"/>
      <c r="F32" s="281"/>
      <c r="G32" s="329">
        <v>9</v>
      </c>
      <c r="H32" s="330"/>
      <c r="I32" s="329">
        <v>-8</v>
      </c>
      <c r="J32" s="330"/>
      <c r="K32" s="329">
        <v>-8</v>
      </c>
      <c r="L32" s="330"/>
      <c r="M32" s="329">
        <v>-9</v>
      </c>
      <c r="N32" s="330"/>
      <c r="O32" s="329"/>
      <c r="P32" s="330"/>
      <c r="Q32" s="282">
        <f t="shared" si="14"/>
        <v>1</v>
      </c>
      <c r="R32" s="283">
        <f t="shared" si="15"/>
        <v>3</v>
      </c>
      <c r="S32" s="293"/>
      <c r="T32" s="294"/>
      <c r="U32"/>
      <c r="V32" s="286">
        <f t="shared" si="16"/>
        <v>36</v>
      </c>
      <c r="W32" s="287">
        <f t="shared" si="16"/>
        <v>42</v>
      </c>
      <c r="X32" s="288">
        <f t="shared" si="17"/>
        <v>-6</v>
      </c>
      <c r="Y32"/>
      <c r="Z32" s="295">
        <f t="shared" si="18"/>
        <v>11</v>
      </c>
      <c r="AA32" s="296">
        <f t="shared" si="19"/>
        <v>9</v>
      </c>
      <c r="AB32" s="295">
        <f t="shared" si="20"/>
        <v>8</v>
      </c>
      <c r="AC32" s="296">
        <f t="shared" si="21"/>
        <v>11</v>
      </c>
      <c r="AD32" s="295">
        <f t="shared" si="22"/>
        <v>8</v>
      </c>
      <c r="AE32" s="296">
        <f t="shared" si="23"/>
        <v>11</v>
      </c>
      <c r="AF32" s="295">
        <f t="shared" si="24"/>
        <v>9</v>
      </c>
      <c r="AG32" s="296">
        <f t="shared" si="25"/>
        <v>11</v>
      </c>
      <c r="AH32" s="295">
        <f t="shared" si="26"/>
        <v>0</v>
      </c>
      <c r="AI32" s="296">
        <f t="shared" si="27"/>
        <v>0</v>
      </c>
    </row>
    <row r="33" spans="2:35" ht="16.5" thickBot="1">
      <c r="B33" s="278" t="s">
        <v>267</v>
      </c>
      <c r="C33" s="297" t="str">
        <f>IF(C25&gt;"",C25,"")</f>
        <v>Aleksi Mustonen</v>
      </c>
      <c r="D33" s="298" t="str">
        <f>IF(C28&gt;"",C28,"")</f>
        <v>Kristel Treiman</v>
      </c>
      <c r="E33" s="273"/>
      <c r="F33" s="274"/>
      <c r="G33" s="334">
        <v>6</v>
      </c>
      <c r="H33" s="335"/>
      <c r="I33" s="334">
        <v>10</v>
      </c>
      <c r="J33" s="335"/>
      <c r="K33" s="334">
        <v>-11</v>
      </c>
      <c r="L33" s="335"/>
      <c r="M33" s="334">
        <v>11</v>
      </c>
      <c r="N33" s="335"/>
      <c r="O33" s="334"/>
      <c r="P33" s="335"/>
      <c r="Q33" s="282">
        <f t="shared" si="14"/>
        <v>3</v>
      </c>
      <c r="R33" s="283">
        <f t="shared" si="15"/>
        <v>1</v>
      </c>
      <c r="S33" s="293"/>
      <c r="T33" s="294"/>
      <c r="U33"/>
      <c r="V33" s="286">
        <f t="shared" si="16"/>
        <v>47</v>
      </c>
      <c r="W33" s="287">
        <f t="shared" si="16"/>
        <v>40</v>
      </c>
      <c r="X33" s="288">
        <f t="shared" si="17"/>
        <v>7</v>
      </c>
      <c r="Y33"/>
      <c r="Z33" s="295">
        <f t="shared" si="18"/>
        <v>11</v>
      </c>
      <c r="AA33" s="296">
        <f t="shared" si="19"/>
        <v>6</v>
      </c>
      <c r="AB33" s="295">
        <f t="shared" si="20"/>
        <v>12</v>
      </c>
      <c r="AC33" s="296">
        <f t="shared" si="21"/>
        <v>10</v>
      </c>
      <c r="AD33" s="295">
        <f t="shared" si="22"/>
        <v>11</v>
      </c>
      <c r="AE33" s="296">
        <f t="shared" si="23"/>
        <v>13</v>
      </c>
      <c r="AF33" s="295">
        <f t="shared" si="24"/>
        <v>13</v>
      </c>
      <c r="AG33" s="296">
        <f t="shared" si="25"/>
        <v>11</v>
      </c>
      <c r="AH33" s="295">
        <f t="shared" si="26"/>
        <v>0</v>
      </c>
      <c r="AI33" s="296">
        <f t="shared" si="27"/>
        <v>0</v>
      </c>
    </row>
    <row r="34" spans="2:35" ht="15.75">
      <c r="B34" s="278" t="s">
        <v>268</v>
      </c>
      <c r="C34" s="279" t="str">
        <f>IF(C26&gt;"",C26,"")</f>
        <v>Konsta Kähtävä</v>
      </c>
      <c r="D34" s="291" t="str">
        <f>IF(C27&gt;"",C27,"")</f>
        <v>Ivan Tselisev</v>
      </c>
      <c r="E34" s="265"/>
      <c r="F34" s="281"/>
      <c r="G34" s="336">
        <v>-10</v>
      </c>
      <c r="H34" s="337"/>
      <c r="I34" s="336">
        <v>-3</v>
      </c>
      <c r="J34" s="337"/>
      <c r="K34" s="336">
        <v>4</v>
      </c>
      <c r="L34" s="337"/>
      <c r="M34" s="336">
        <v>-5</v>
      </c>
      <c r="N34" s="337"/>
      <c r="O34" s="336"/>
      <c r="P34" s="337"/>
      <c r="Q34" s="282">
        <f t="shared" si="14"/>
        <v>1</v>
      </c>
      <c r="R34" s="283">
        <f t="shared" si="15"/>
        <v>3</v>
      </c>
      <c r="S34" s="293"/>
      <c r="T34" s="294"/>
      <c r="U34"/>
      <c r="V34" s="286">
        <f t="shared" si="16"/>
        <v>29</v>
      </c>
      <c r="W34" s="287">
        <f t="shared" si="16"/>
        <v>38</v>
      </c>
      <c r="X34" s="288">
        <f t="shared" si="17"/>
        <v>-9</v>
      </c>
      <c r="Y34"/>
      <c r="Z34" s="295">
        <f t="shared" si="18"/>
        <v>10</v>
      </c>
      <c r="AA34" s="296">
        <f t="shared" si="19"/>
        <v>12</v>
      </c>
      <c r="AB34" s="295">
        <f t="shared" si="20"/>
        <v>3</v>
      </c>
      <c r="AC34" s="296">
        <f t="shared" si="21"/>
        <v>11</v>
      </c>
      <c r="AD34" s="295">
        <f t="shared" si="22"/>
        <v>11</v>
      </c>
      <c r="AE34" s="296">
        <f t="shared" si="23"/>
        <v>4</v>
      </c>
      <c r="AF34" s="295">
        <f t="shared" si="24"/>
        <v>5</v>
      </c>
      <c r="AG34" s="296">
        <f t="shared" si="25"/>
        <v>11</v>
      </c>
      <c r="AH34" s="295">
        <f t="shared" si="26"/>
        <v>0</v>
      </c>
      <c r="AI34" s="296">
        <f t="shared" si="27"/>
        <v>0</v>
      </c>
    </row>
    <row r="35" spans="2:35" ht="15.75">
      <c r="B35" s="278" t="s">
        <v>269</v>
      </c>
      <c r="C35" s="279" t="str">
        <f>IF(C25&gt;"",C25,"")</f>
        <v>Aleksi Mustonen</v>
      </c>
      <c r="D35" s="291" t="str">
        <f>IF(C26&gt;"",C26,"")</f>
        <v>Konsta Kähtävä</v>
      </c>
      <c r="E35" s="292"/>
      <c r="F35" s="281"/>
      <c r="G35" s="329">
        <v>-8</v>
      </c>
      <c r="H35" s="330"/>
      <c r="I35" s="329">
        <v>-7</v>
      </c>
      <c r="J35" s="330"/>
      <c r="K35" s="333">
        <v>6</v>
      </c>
      <c r="L35" s="330"/>
      <c r="M35" s="329">
        <v>10</v>
      </c>
      <c r="N35" s="330"/>
      <c r="O35" s="329">
        <v>8</v>
      </c>
      <c r="P35" s="330"/>
      <c r="Q35" s="282">
        <f t="shared" si="14"/>
        <v>3</v>
      </c>
      <c r="R35" s="283">
        <f t="shared" si="15"/>
        <v>2</v>
      </c>
      <c r="S35" s="293"/>
      <c r="T35" s="294"/>
      <c r="U35"/>
      <c r="V35" s="286">
        <f t="shared" si="16"/>
        <v>49</v>
      </c>
      <c r="W35" s="287">
        <f t="shared" si="16"/>
        <v>46</v>
      </c>
      <c r="X35" s="288">
        <f t="shared" si="17"/>
        <v>3</v>
      </c>
      <c r="Y35"/>
      <c r="Z35" s="295">
        <f t="shared" si="18"/>
        <v>8</v>
      </c>
      <c r="AA35" s="296">
        <f t="shared" si="19"/>
        <v>11</v>
      </c>
      <c r="AB35" s="295">
        <f t="shared" si="20"/>
        <v>7</v>
      </c>
      <c r="AC35" s="296">
        <f t="shared" si="21"/>
        <v>11</v>
      </c>
      <c r="AD35" s="295">
        <f t="shared" si="22"/>
        <v>11</v>
      </c>
      <c r="AE35" s="296">
        <f t="shared" si="23"/>
        <v>6</v>
      </c>
      <c r="AF35" s="295">
        <f t="shared" si="24"/>
        <v>12</v>
      </c>
      <c r="AG35" s="296">
        <f t="shared" si="25"/>
        <v>10</v>
      </c>
      <c r="AH35" s="295">
        <f t="shared" si="26"/>
        <v>11</v>
      </c>
      <c r="AI35" s="296">
        <f t="shared" si="27"/>
        <v>8</v>
      </c>
    </row>
    <row r="36" spans="2:35" ht="16.5" thickBot="1">
      <c r="B36" s="299" t="s">
        <v>270</v>
      </c>
      <c r="C36" s="300" t="str">
        <f>IF(C27&gt;"",C27,"")</f>
        <v>Ivan Tselisev</v>
      </c>
      <c r="D36" s="301" t="str">
        <f>IF(C28&gt;"",C28,"")</f>
        <v>Kristel Treiman</v>
      </c>
      <c r="E36" s="302"/>
      <c r="F36" s="303"/>
      <c r="G36" s="331">
        <v>3</v>
      </c>
      <c r="H36" s="332"/>
      <c r="I36" s="331">
        <v>8</v>
      </c>
      <c r="J36" s="332"/>
      <c r="K36" s="331">
        <v>5</v>
      </c>
      <c r="L36" s="332"/>
      <c r="M36" s="331"/>
      <c r="N36" s="332"/>
      <c r="O36" s="331"/>
      <c r="P36" s="332"/>
      <c r="Q36" s="304">
        <f t="shared" si="14"/>
        <v>3</v>
      </c>
      <c r="R36" s="305">
        <f t="shared" si="15"/>
        <v>0</v>
      </c>
      <c r="S36" s="306"/>
      <c r="T36" s="307"/>
      <c r="U36"/>
      <c r="V36" s="286">
        <f t="shared" si="16"/>
        <v>33</v>
      </c>
      <c r="W36" s="287">
        <f t="shared" si="16"/>
        <v>16</v>
      </c>
      <c r="X36" s="288">
        <f t="shared" si="17"/>
        <v>17</v>
      </c>
      <c r="Y36"/>
      <c r="Z36" s="308">
        <f t="shared" si="18"/>
        <v>11</v>
      </c>
      <c r="AA36" s="309">
        <f t="shared" si="19"/>
        <v>3</v>
      </c>
      <c r="AB36" s="308">
        <f t="shared" si="20"/>
        <v>11</v>
      </c>
      <c r="AC36" s="309">
        <f t="shared" si="21"/>
        <v>8</v>
      </c>
      <c r="AD36" s="308">
        <f t="shared" si="22"/>
        <v>11</v>
      </c>
      <c r="AE36" s="309">
        <f t="shared" si="23"/>
        <v>5</v>
      </c>
      <c r="AF36" s="308">
        <f t="shared" si="24"/>
        <v>0</v>
      </c>
      <c r="AG36" s="309">
        <f t="shared" si="25"/>
        <v>0</v>
      </c>
      <c r="AH36" s="308">
        <f t="shared" si="26"/>
        <v>0</v>
      </c>
      <c r="AI36" s="309">
        <f t="shared" si="27"/>
        <v>0</v>
      </c>
    </row>
    <row r="37" ht="13.5" thickTop="1"/>
    <row r="38" spans="3:4" ht="12.75">
      <c r="C38" s="320"/>
      <c r="D38" s="321"/>
    </row>
    <row r="39" ht="13.5" thickBot="1"/>
    <row r="40" spans="2:35" ht="16.5" thickTop="1">
      <c r="B40" s="211"/>
      <c r="C40" s="212"/>
      <c r="D40" s="213"/>
      <c r="E40" s="213"/>
      <c r="F40" s="213"/>
      <c r="G40" s="214"/>
      <c r="H40" s="213"/>
      <c r="I40" s="215" t="s">
        <v>251</v>
      </c>
      <c r="J40" s="216"/>
      <c r="K40" s="354" t="s">
        <v>203</v>
      </c>
      <c r="L40" s="355"/>
      <c r="M40" s="355"/>
      <c r="N40" s="356"/>
      <c r="O40" s="357" t="s">
        <v>252</v>
      </c>
      <c r="P40" s="358"/>
      <c r="Q40" s="358"/>
      <c r="R40" s="359" t="s">
        <v>65</v>
      </c>
      <c r="S40" s="360"/>
      <c r="T40" s="36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7"/>
      <c r="C41" s="218"/>
      <c r="D41" s="219" t="s">
        <v>253</v>
      </c>
      <c r="E41" s="362"/>
      <c r="F41" s="363"/>
      <c r="G41" s="364"/>
      <c r="H41" s="365" t="s">
        <v>254</v>
      </c>
      <c r="I41" s="366"/>
      <c r="J41" s="366"/>
      <c r="K41" s="367"/>
      <c r="L41" s="367"/>
      <c r="M41" s="367"/>
      <c r="N41" s="368"/>
      <c r="O41" s="220" t="s">
        <v>255</v>
      </c>
      <c r="P41" s="221"/>
      <c r="Q41" s="221"/>
      <c r="R41" s="369"/>
      <c r="S41" s="369"/>
      <c r="T41" s="370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2"/>
      <c r="C42" s="223" t="s">
        <v>256</v>
      </c>
      <c r="D42" s="224" t="s">
        <v>257</v>
      </c>
      <c r="E42" s="350" t="s">
        <v>57</v>
      </c>
      <c r="F42" s="351"/>
      <c r="G42" s="350" t="s">
        <v>156</v>
      </c>
      <c r="H42" s="351"/>
      <c r="I42" s="350" t="s">
        <v>157</v>
      </c>
      <c r="J42" s="351"/>
      <c r="K42" s="350" t="s">
        <v>220</v>
      </c>
      <c r="L42" s="351"/>
      <c r="M42" s="350"/>
      <c r="N42" s="351"/>
      <c r="O42" s="225" t="s">
        <v>171</v>
      </c>
      <c r="P42" s="226" t="s">
        <v>258</v>
      </c>
      <c r="Q42" s="227" t="s">
        <v>259</v>
      </c>
      <c r="R42" s="228"/>
      <c r="S42" s="352" t="s">
        <v>1</v>
      </c>
      <c r="T42" s="353"/>
      <c r="U42"/>
      <c r="V42" s="229" t="s">
        <v>260</v>
      </c>
      <c r="W42" s="230"/>
      <c r="X42" s="231" t="s">
        <v>261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2" t="s">
        <v>57</v>
      </c>
      <c r="C43" s="233" t="s">
        <v>239</v>
      </c>
      <c r="D43" s="234" t="s">
        <v>219</v>
      </c>
      <c r="E43" s="235"/>
      <c r="F43" s="236"/>
      <c r="G43" s="237">
        <f>+Q53</f>
        <v>3</v>
      </c>
      <c r="H43" s="238">
        <f>+R53</f>
        <v>0</v>
      </c>
      <c r="I43" s="237">
        <f>Q49</f>
        <v>3</v>
      </c>
      <c r="J43" s="238">
        <f>R49</f>
        <v>0</v>
      </c>
      <c r="K43" s="237">
        <f>Q51</f>
      </c>
      <c r="L43" s="238">
        <f>R51</f>
      </c>
      <c r="M43" s="237"/>
      <c r="N43" s="238"/>
      <c r="O43" s="239">
        <f>IF(SUM(E43:N43)=0,"",COUNTIF(F43:F46,"3"))</f>
        <v>2</v>
      </c>
      <c r="P43" s="240">
        <f>IF(SUM(F43:O43)=0,"",COUNTIF(E43:E46,"3"))</f>
        <v>0</v>
      </c>
      <c r="Q43" s="241">
        <f>IF(SUM(E43:N43)=0,"",SUM(F43:F46))</f>
        <v>6</v>
      </c>
      <c r="R43" s="242">
        <f>IF(SUM(E43:N43)=0,"",SUM(E43:E46))</f>
        <v>0</v>
      </c>
      <c r="S43" s="341">
        <v>1</v>
      </c>
      <c r="T43" s="342"/>
      <c r="U43"/>
      <c r="V43" s="243">
        <f>+V49+V51+V53</f>
        <v>66</v>
      </c>
      <c r="W43" s="244">
        <f>+W49+W51+W53</f>
        <v>25</v>
      </c>
      <c r="X43" s="245">
        <f>+V43-W43</f>
        <v>41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6" t="s">
        <v>156</v>
      </c>
      <c r="C44" s="233" t="s">
        <v>390</v>
      </c>
      <c r="D44" s="247" t="s">
        <v>14</v>
      </c>
      <c r="E44" s="248">
        <f>+R53</f>
        <v>0</v>
      </c>
      <c r="F44" s="249">
        <f>+Q53</f>
        <v>3</v>
      </c>
      <c r="G44" s="250"/>
      <c r="H44" s="251"/>
      <c r="I44" s="248">
        <f>Q52</f>
        <v>1</v>
      </c>
      <c r="J44" s="249">
        <f>R52</f>
        <v>3</v>
      </c>
      <c r="K44" s="248">
        <f>Q50</f>
      </c>
      <c r="L44" s="249">
        <f>R50</f>
      </c>
      <c r="M44" s="248"/>
      <c r="N44" s="249"/>
      <c r="O44" s="239">
        <f>IF(SUM(E44:N44)=0,"",COUNTIF(H43:H46,"3"))</f>
        <v>0</v>
      </c>
      <c r="P44" s="240">
        <f>IF(SUM(F44:O44)=0,"",COUNTIF(G43:G46,"3"))</f>
        <v>2</v>
      </c>
      <c r="Q44" s="241">
        <f>IF(SUM(E44:N44)=0,"",SUM(H43:H46))</f>
        <v>1</v>
      </c>
      <c r="R44" s="242">
        <f>IF(SUM(E44:N44)=0,"",SUM(G43:G46))</f>
        <v>6</v>
      </c>
      <c r="S44" s="341">
        <v>3</v>
      </c>
      <c r="T44" s="342"/>
      <c r="U44"/>
      <c r="V44" s="243">
        <f>+V50+V52+W53</f>
        <v>36</v>
      </c>
      <c r="W44" s="244">
        <f>+W50+W52+V53</f>
        <v>72</v>
      </c>
      <c r="X44" s="245">
        <f>+V44-W44</f>
        <v>-36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6" t="s">
        <v>157</v>
      </c>
      <c r="C45" s="233" t="s">
        <v>459</v>
      </c>
      <c r="D45" s="247" t="s">
        <v>15</v>
      </c>
      <c r="E45" s="248">
        <f>+R49</f>
        <v>0</v>
      </c>
      <c r="F45" s="249">
        <f>+Q49</f>
        <v>3</v>
      </c>
      <c r="G45" s="248">
        <f>R52</f>
        <v>3</v>
      </c>
      <c r="H45" s="249">
        <f>Q52</f>
        <v>1</v>
      </c>
      <c r="I45" s="250"/>
      <c r="J45" s="251"/>
      <c r="K45" s="248">
        <f>Q54</f>
      </c>
      <c r="L45" s="249">
        <f>R54</f>
      </c>
      <c r="M45" s="248"/>
      <c r="N45" s="249"/>
      <c r="O45" s="239">
        <f>IF(SUM(E45:N45)=0,"",COUNTIF(J43:J46,"3"))</f>
        <v>1</v>
      </c>
      <c r="P45" s="240">
        <f>IF(SUM(F45:O45)=0,"",COUNTIF(I43:I46,"3"))</f>
        <v>1</v>
      </c>
      <c r="Q45" s="241">
        <f>IF(SUM(E45:N45)=0,"",SUM(J43:J46))</f>
        <v>3</v>
      </c>
      <c r="R45" s="242">
        <f>IF(SUM(E45:N45)=0,"",SUM(I43:I46))</f>
        <v>4</v>
      </c>
      <c r="S45" s="341">
        <v>2</v>
      </c>
      <c r="T45" s="342"/>
      <c r="U45"/>
      <c r="V45" s="243">
        <f>+W49+W52+V54</f>
        <v>49</v>
      </c>
      <c r="W45" s="244">
        <f>+V49+V52+W54</f>
        <v>54</v>
      </c>
      <c r="X45" s="245">
        <f>+V45-W45</f>
        <v>-5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2" t="s">
        <v>220</v>
      </c>
      <c r="C46" s="253"/>
      <c r="D46" s="254"/>
      <c r="E46" s="255">
        <f>R51</f>
      </c>
      <c r="F46" s="256">
        <f>Q51</f>
      </c>
      <c r="G46" s="255">
        <f>R50</f>
      </c>
      <c r="H46" s="256">
        <f>Q50</f>
      </c>
      <c r="I46" s="255">
        <f>R54</f>
      </c>
      <c r="J46" s="256">
        <f>Q54</f>
      </c>
      <c r="K46" s="257"/>
      <c r="L46" s="258"/>
      <c r="M46" s="255"/>
      <c r="N46" s="256"/>
      <c r="O46" s="259">
        <f>IF(SUM(E46:N46)=0,"",COUNTIF(L43:L46,"3"))</f>
      </c>
      <c r="P46" s="260">
        <f>IF(SUM(F46:O46)=0,"",COUNTIF(K43:K46,"3"))</f>
      </c>
      <c r="Q46" s="261">
        <f>IF(SUM(E46:N47)=0,"",SUM(L43:L46))</f>
      </c>
      <c r="R46" s="262">
        <f>IF(SUM(E46:N46)=0,"",SUM(K43:K46))</f>
      </c>
      <c r="S46" s="343"/>
      <c r="T46" s="344"/>
      <c r="U46"/>
      <c r="V46" s="243">
        <f>+W50+W51+W54</f>
        <v>0</v>
      </c>
      <c r="W46" s="244">
        <f>+V50+V51+V54</f>
        <v>0</v>
      </c>
      <c r="X46" s="245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3"/>
      <c r="C47" s="264" t="s">
        <v>262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6"/>
      <c r="T47" s="267"/>
      <c r="U47"/>
      <c r="V47" s="268"/>
      <c r="W47" s="269" t="s">
        <v>263</v>
      </c>
      <c r="X47" s="270">
        <f>SUM(X43:X46)</f>
        <v>0</v>
      </c>
      <c r="Y47" s="269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1"/>
      <c r="C48" s="272" t="s">
        <v>264</v>
      </c>
      <c r="D48" s="273"/>
      <c r="E48" s="273"/>
      <c r="F48" s="274"/>
      <c r="G48" s="345" t="s">
        <v>2</v>
      </c>
      <c r="H48" s="346"/>
      <c r="I48" s="347" t="s">
        <v>3</v>
      </c>
      <c r="J48" s="346"/>
      <c r="K48" s="347" t="s">
        <v>4</v>
      </c>
      <c r="L48" s="346"/>
      <c r="M48" s="347" t="s">
        <v>26</v>
      </c>
      <c r="N48" s="346"/>
      <c r="O48" s="347" t="s">
        <v>27</v>
      </c>
      <c r="P48" s="346"/>
      <c r="Q48" s="348" t="s">
        <v>0</v>
      </c>
      <c r="R48" s="349"/>
      <c r="S48"/>
      <c r="T48" s="275"/>
      <c r="U48"/>
      <c r="V48" s="276" t="s">
        <v>260</v>
      </c>
      <c r="W48" s="277"/>
      <c r="X48" s="231" t="s">
        <v>261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8" t="s">
        <v>265</v>
      </c>
      <c r="C49" s="279" t="str">
        <f>IF(C43&gt;"",C43,"")</f>
        <v>Mikhail Kantonistov</v>
      </c>
      <c r="D49" s="280" t="str">
        <f>IF(C45&gt;"",C45,"")</f>
        <v>Elias Eerola</v>
      </c>
      <c r="E49" s="265"/>
      <c r="F49" s="281"/>
      <c r="G49" s="339">
        <v>3</v>
      </c>
      <c r="H49" s="340"/>
      <c r="I49" s="336">
        <v>6</v>
      </c>
      <c r="J49" s="337"/>
      <c r="K49" s="336">
        <v>1</v>
      </c>
      <c r="L49" s="337"/>
      <c r="M49" s="336"/>
      <c r="N49" s="337"/>
      <c r="O49" s="338"/>
      <c r="P49" s="337"/>
      <c r="Q49" s="282">
        <f aca="true" t="shared" si="28" ref="Q49:Q54">IF(COUNT(G49:O49)=0,"",COUNTIF(G49:O49,"&gt;=0"))</f>
        <v>3</v>
      </c>
      <c r="R49" s="283">
        <f aca="true" t="shared" si="29" ref="R49:R54">IF(COUNT(G49:O49)=0,"",(IF(LEFT(G49,1)="-",1,0)+IF(LEFT(I49,1)="-",1,0)+IF(LEFT(K49,1)="-",1,0)+IF(LEFT(M49,1)="-",1,0)+IF(LEFT(O49,1)="-",1,0)))</f>
        <v>0</v>
      </c>
      <c r="S49" s="284"/>
      <c r="T49" s="285"/>
      <c r="U49"/>
      <c r="V49" s="286">
        <f aca="true" t="shared" si="30" ref="V49:W54">+Z49+AB49+AD49+AF49+AH49</f>
        <v>33</v>
      </c>
      <c r="W49" s="287">
        <f t="shared" si="30"/>
        <v>10</v>
      </c>
      <c r="X49" s="288">
        <f aca="true" t="shared" si="31" ref="X49:X54">+V49-W49</f>
        <v>23</v>
      </c>
      <c r="Y49"/>
      <c r="Z49" s="289">
        <f aca="true" t="shared" si="32" ref="Z49:Z54">IF(G49="",0,IF(LEFT(G49,1)="-",ABS(G49),(IF(G49&gt;9,G49+2,11))))</f>
        <v>11</v>
      </c>
      <c r="AA49" s="290">
        <f aca="true" t="shared" si="33" ref="AA49:AA54">IF(G49="",0,IF(LEFT(G49,1)="-",(IF(ABS(G49)&gt;9,(ABS(G49)+2),11)),G49))</f>
        <v>3</v>
      </c>
      <c r="AB49" s="289">
        <f aca="true" t="shared" si="34" ref="AB49:AB54">IF(I49="",0,IF(LEFT(I49,1)="-",ABS(I49),(IF(I49&gt;9,I49+2,11))))</f>
        <v>11</v>
      </c>
      <c r="AC49" s="290">
        <f aca="true" t="shared" si="35" ref="AC49:AC54">IF(I49="",0,IF(LEFT(I49,1)="-",(IF(ABS(I49)&gt;9,(ABS(I49)+2),11)),I49))</f>
        <v>6</v>
      </c>
      <c r="AD49" s="289">
        <f aca="true" t="shared" si="36" ref="AD49:AD54">IF(K49="",0,IF(LEFT(K49,1)="-",ABS(K49),(IF(K49&gt;9,K49+2,11))))</f>
        <v>11</v>
      </c>
      <c r="AE49" s="290">
        <f aca="true" t="shared" si="37" ref="AE49:AE54">IF(K49="",0,IF(LEFT(K49,1)="-",(IF(ABS(K49)&gt;9,(ABS(K49)+2),11)),K49))</f>
        <v>1</v>
      </c>
      <c r="AF49" s="289">
        <f aca="true" t="shared" si="38" ref="AF49:AF54">IF(M49="",0,IF(LEFT(M49,1)="-",ABS(M49),(IF(M49&gt;9,M49+2,11))))</f>
        <v>0</v>
      </c>
      <c r="AG49" s="290">
        <f aca="true" t="shared" si="39" ref="AG49:AG54">IF(M49="",0,IF(LEFT(M49,1)="-",(IF(ABS(M49)&gt;9,(ABS(M49)+2),11)),M49))</f>
        <v>0</v>
      </c>
      <c r="AH49" s="289">
        <f aca="true" t="shared" si="40" ref="AH49:AH54">IF(O49="",0,IF(LEFT(O49,1)="-",ABS(O49),(IF(O49&gt;9,O49+2,11))))</f>
        <v>0</v>
      </c>
      <c r="AI49" s="290">
        <f aca="true" t="shared" si="41" ref="AI49:AI54">IF(O49="",0,IF(LEFT(O49,1)="-",(IF(ABS(O49)&gt;9,(ABS(O49)+2),11)),O49))</f>
        <v>0</v>
      </c>
    </row>
    <row r="50" spans="2:35" ht="15.75">
      <c r="B50" s="278" t="s">
        <v>266</v>
      </c>
      <c r="C50" s="279" t="str">
        <f>IF(C44&gt;"",C44,"")</f>
        <v>Konsta Kollanus</v>
      </c>
      <c r="D50" s="291">
        <f>IF(C46&gt;"",C46,"")</f>
      </c>
      <c r="E50" s="292"/>
      <c r="F50" s="281"/>
      <c r="G50" s="329"/>
      <c r="H50" s="330"/>
      <c r="I50" s="329"/>
      <c r="J50" s="330"/>
      <c r="K50" s="329"/>
      <c r="L50" s="330"/>
      <c r="M50" s="329"/>
      <c r="N50" s="330"/>
      <c r="O50" s="329"/>
      <c r="P50" s="330"/>
      <c r="Q50" s="282">
        <f t="shared" si="28"/>
      </c>
      <c r="R50" s="283">
        <f t="shared" si="29"/>
      </c>
      <c r="S50" s="293"/>
      <c r="T50" s="294"/>
      <c r="U50"/>
      <c r="V50" s="286">
        <f t="shared" si="30"/>
        <v>0</v>
      </c>
      <c r="W50" s="287">
        <f t="shared" si="30"/>
        <v>0</v>
      </c>
      <c r="X50" s="288">
        <f t="shared" si="31"/>
        <v>0</v>
      </c>
      <c r="Y50"/>
      <c r="Z50" s="295">
        <f t="shared" si="32"/>
        <v>0</v>
      </c>
      <c r="AA50" s="296">
        <f t="shared" si="33"/>
        <v>0</v>
      </c>
      <c r="AB50" s="295">
        <f t="shared" si="34"/>
        <v>0</v>
      </c>
      <c r="AC50" s="296">
        <f t="shared" si="35"/>
        <v>0</v>
      </c>
      <c r="AD50" s="295">
        <f t="shared" si="36"/>
        <v>0</v>
      </c>
      <c r="AE50" s="296">
        <f t="shared" si="37"/>
        <v>0</v>
      </c>
      <c r="AF50" s="295">
        <f t="shared" si="38"/>
        <v>0</v>
      </c>
      <c r="AG50" s="296">
        <f t="shared" si="39"/>
        <v>0</v>
      </c>
      <c r="AH50" s="295">
        <f t="shared" si="40"/>
        <v>0</v>
      </c>
      <c r="AI50" s="296">
        <f t="shared" si="41"/>
        <v>0</v>
      </c>
    </row>
    <row r="51" spans="2:35" ht="16.5" thickBot="1">
      <c r="B51" s="278" t="s">
        <v>267</v>
      </c>
      <c r="C51" s="297" t="str">
        <f>IF(C43&gt;"",C43,"")</f>
        <v>Mikhail Kantonistov</v>
      </c>
      <c r="D51" s="298">
        <f>IF(C46&gt;"",C46,"")</f>
      </c>
      <c r="E51" s="273"/>
      <c r="F51" s="274"/>
      <c r="G51" s="334"/>
      <c r="H51" s="335"/>
      <c r="I51" s="334"/>
      <c r="J51" s="335"/>
      <c r="K51" s="334"/>
      <c r="L51" s="335"/>
      <c r="M51" s="334"/>
      <c r="N51" s="335"/>
      <c r="O51" s="334"/>
      <c r="P51" s="335"/>
      <c r="Q51" s="282">
        <f t="shared" si="28"/>
      </c>
      <c r="R51" s="283">
        <f t="shared" si="29"/>
      </c>
      <c r="S51" s="293"/>
      <c r="T51" s="294"/>
      <c r="U51"/>
      <c r="V51" s="286">
        <f t="shared" si="30"/>
        <v>0</v>
      </c>
      <c r="W51" s="287">
        <f t="shared" si="30"/>
        <v>0</v>
      </c>
      <c r="X51" s="288">
        <f t="shared" si="31"/>
        <v>0</v>
      </c>
      <c r="Y51"/>
      <c r="Z51" s="295">
        <f t="shared" si="32"/>
        <v>0</v>
      </c>
      <c r="AA51" s="296">
        <f t="shared" si="33"/>
        <v>0</v>
      </c>
      <c r="AB51" s="295">
        <f t="shared" si="34"/>
        <v>0</v>
      </c>
      <c r="AC51" s="296">
        <f t="shared" si="35"/>
        <v>0</v>
      </c>
      <c r="AD51" s="295">
        <f t="shared" si="36"/>
        <v>0</v>
      </c>
      <c r="AE51" s="296">
        <f t="shared" si="37"/>
        <v>0</v>
      </c>
      <c r="AF51" s="295">
        <f t="shared" si="38"/>
        <v>0</v>
      </c>
      <c r="AG51" s="296">
        <f t="shared" si="39"/>
        <v>0</v>
      </c>
      <c r="AH51" s="295">
        <f t="shared" si="40"/>
        <v>0</v>
      </c>
      <c r="AI51" s="296">
        <f t="shared" si="41"/>
        <v>0</v>
      </c>
    </row>
    <row r="52" spans="2:35" ht="15.75">
      <c r="B52" s="278" t="s">
        <v>268</v>
      </c>
      <c r="C52" s="279" t="str">
        <f>IF(C44&gt;"",C44,"")</f>
        <v>Konsta Kollanus</v>
      </c>
      <c r="D52" s="291" t="str">
        <f>IF(C45&gt;"",C45,"")</f>
        <v>Elias Eerola</v>
      </c>
      <c r="E52" s="265"/>
      <c r="F52" s="281"/>
      <c r="G52" s="336">
        <v>6</v>
      </c>
      <c r="H52" s="337"/>
      <c r="I52" s="336">
        <v>-4</v>
      </c>
      <c r="J52" s="337"/>
      <c r="K52" s="336">
        <v>-1</v>
      </c>
      <c r="L52" s="337"/>
      <c r="M52" s="336">
        <v>-5</v>
      </c>
      <c r="N52" s="337"/>
      <c r="O52" s="336"/>
      <c r="P52" s="337"/>
      <c r="Q52" s="282">
        <f t="shared" si="28"/>
        <v>1</v>
      </c>
      <c r="R52" s="283">
        <f t="shared" si="29"/>
        <v>3</v>
      </c>
      <c r="S52" s="293"/>
      <c r="T52" s="294"/>
      <c r="U52"/>
      <c r="V52" s="286">
        <f t="shared" si="30"/>
        <v>21</v>
      </c>
      <c r="W52" s="287">
        <f t="shared" si="30"/>
        <v>39</v>
      </c>
      <c r="X52" s="288">
        <f t="shared" si="31"/>
        <v>-18</v>
      </c>
      <c r="Y52"/>
      <c r="Z52" s="295">
        <f t="shared" si="32"/>
        <v>11</v>
      </c>
      <c r="AA52" s="296">
        <f t="shared" si="33"/>
        <v>6</v>
      </c>
      <c r="AB52" s="295">
        <f t="shared" si="34"/>
        <v>4</v>
      </c>
      <c r="AC52" s="296">
        <f t="shared" si="35"/>
        <v>11</v>
      </c>
      <c r="AD52" s="295">
        <f t="shared" si="36"/>
        <v>1</v>
      </c>
      <c r="AE52" s="296">
        <f t="shared" si="37"/>
        <v>11</v>
      </c>
      <c r="AF52" s="295">
        <f t="shared" si="38"/>
        <v>5</v>
      </c>
      <c r="AG52" s="296">
        <f t="shared" si="39"/>
        <v>11</v>
      </c>
      <c r="AH52" s="295">
        <f t="shared" si="40"/>
        <v>0</v>
      </c>
      <c r="AI52" s="296">
        <f t="shared" si="41"/>
        <v>0</v>
      </c>
    </row>
    <row r="53" spans="2:35" ht="15.75">
      <c r="B53" s="278" t="s">
        <v>269</v>
      </c>
      <c r="C53" s="279" t="str">
        <f>IF(C43&gt;"",C43,"")</f>
        <v>Mikhail Kantonistov</v>
      </c>
      <c r="D53" s="291" t="str">
        <f>IF(C44&gt;"",C44,"")</f>
        <v>Konsta Kollanus</v>
      </c>
      <c r="E53" s="292"/>
      <c r="F53" s="281"/>
      <c r="G53" s="329">
        <v>6</v>
      </c>
      <c r="H53" s="330"/>
      <c r="I53" s="329">
        <v>4</v>
      </c>
      <c r="J53" s="330"/>
      <c r="K53" s="333">
        <v>5</v>
      </c>
      <c r="L53" s="330"/>
      <c r="M53" s="329"/>
      <c r="N53" s="330"/>
      <c r="O53" s="329"/>
      <c r="P53" s="330"/>
      <c r="Q53" s="282">
        <f t="shared" si="28"/>
        <v>3</v>
      </c>
      <c r="R53" s="283">
        <f t="shared" si="29"/>
        <v>0</v>
      </c>
      <c r="S53" s="293"/>
      <c r="T53" s="294"/>
      <c r="U53"/>
      <c r="V53" s="286">
        <f t="shared" si="30"/>
        <v>33</v>
      </c>
      <c r="W53" s="287">
        <f t="shared" si="30"/>
        <v>15</v>
      </c>
      <c r="X53" s="288">
        <f t="shared" si="31"/>
        <v>18</v>
      </c>
      <c r="Y53"/>
      <c r="Z53" s="295">
        <f t="shared" si="32"/>
        <v>11</v>
      </c>
      <c r="AA53" s="296">
        <f t="shared" si="33"/>
        <v>6</v>
      </c>
      <c r="AB53" s="295">
        <f t="shared" si="34"/>
        <v>11</v>
      </c>
      <c r="AC53" s="296">
        <f t="shared" si="35"/>
        <v>4</v>
      </c>
      <c r="AD53" s="295">
        <f t="shared" si="36"/>
        <v>11</v>
      </c>
      <c r="AE53" s="296">
        <f t="shared" si="37"/>
        <v>5</v>
      </c>
      <c r="AF53" s="295">
        <f t="shared" si="38"/>
        <v>0</v>
      </c>
      <c r="AG53" s="296">
        <f t="shared" si="39"/>
        <v>0</v>
      </c>
      <c r="AH53" s="295">
        <f t="shared" si="40"/>
        <v>0</v>
      </c>
      <c r="AI53" s="296">
        <f t="shared" si="41"/>
        <v>0</v>
      </c>
    </row>
    <row r="54" spans="2:35" ht="16.5" thickBot="1">
      <c r="B54" s="299" t="s">
        <v>270</v>
      </c>
      <c r="C54" s="300" t="str">
        <f>IF(C45&gt;"",C45,"")</f>
        <v>Elias Eerola</v>
      </c>
      <c r="D54" s="301">
        <f>IF(C46&gt;"",C46,"")</f>
      </c>
      <c r="E54" s="302"/>
      <c r="F54" s="303"/>
      <c r="G54" s="331"/>
      <c r="H54" s="332"/>
      <c r="I54" s="331"/>
      <c r="J54" s="332"/>
      <c r="K54" s="331"/>
      <c r="L54" s="332"/>
      <c r="M54" s="331"/>
      <c r="N54" s="332"/>
      <c r="O54" s="331"/>
      <c r="P54" s="332"/>
      <c r="Q54" s="304">
        <f t="shared" si="28"/>
      </c>
      <c r="R54" s="305">
        <f t="shared" si="29"/>
      </c>
      <c r="S54" s="306"/>
      <c r="T54" s="307"/>
      <c r="U54"/>
      <c r="V54" s="286">
        <f t="shared" si="30"/>
        <v>0</v>
      </c>
      <c r="W54" s="287">
        <f t="shared" si="30"/>
        <v>0</v>
      </c>
      <c r="X54" s="288">
        <f t="shared" si="31"/>
        <v>0</v>
      </c>
      <c r="Y54"/>
      <c r="Z54" s="308">
        <f t="shared" si="32"/>
        <v>0</v>
      </c>
      <c r="AA54" s="309">
        <f t="shared" si="33"/>
        <v>0</v>
      </c>
      <c r="AB54" s="308">
        <f t="shared" si="34"/>
        <v>0</v>
      </c>
      <c r="AC54" s="309">
        <f t="shared" si="35"/>
        <v>0</v>
      </c>
      <c r="AD54" s="308">
        <f t="shared" si="36"/>
        <v>0</v>
      </c>
      <c r="AE54" s="309">
        <f t="shared" si="37"/>
        <v>0</v>
      </c>
      <c r="AF54" s="308">
        <f t="shared" si="38"/>
        <v>0</v>
      </c>
      <c r="AG54" s="309">
        <f t="shared" si="39"/>
        <v>0</v>
      </c>
      <c r="AH54" s="308">
        <f t="shared" si="40"/>
        <v>0</v>
      </c>
      <c r="AI54" s="309">
        <f t="shared" si="41"/>
        <v>0</v>
      </c>
    </row>
    <row r="55" ht="13.5" thickTop="1"/>
    <row r="56" spans="2:4" ht="12.75">
      <c r="B56" s="130"/>
      <c r="C56" s="320"/>
      <c r="D56" s="321"/>
    </row>
    <row r="57" ht="13.5" thickBot="1"/>
    <row r="58" spans="2:35" ht="16.5" thickTop="1">
      <c r="B58" s="211"/>
      <c r="C58" s="212"/>
      <c r="D58" s="213"/>
      <c r="E58" s="213"/>
      <c r="F58" s="213"/>
      <c r="G58" s="214"/>
      <c r="H58" s="213"/>
      <c r="I58" s="215" t="s">
        <v>251</v>
      </c>
      <c r="J58" s="216"/>
      <c r="K58" s="354" t="s">
        <v>203</v>
      </c>
      <c r="L58" s="355"/>
      <c r="M58" s="355"/>
      <c r="N58" s="356"/>
      <c r="O58" s="357" t="s">
        <v>252</v>
      </c>
      <c r="P58" s="358"/>
      <c r="Q58" s="358"/>
      <c r="R58" s="359" t="s">
        <v>68</v>
      </c>
      <c r="S58" s="360"/>
      <c r="T58" s="36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7"/>
      <c r="C59" s="218"/>
      <c r="D59" s="219" t="s">
        <v>253</v>
      </c>
      <c r="E59" s="362"/>
      <c r="F59" s="363"/>
      <c r="G59" s="364"/>
      <c r="H59" s="365" t="s">
        <v>254</v>
      </c>
      <c r="I59" s="366"/>
      <c r="J59" s="366"/>
      <c r="K59" s="367"/>
      <c r="L59" s="367"/>
      <c r="M59" s="367"/>
      <c r="N59" s="368"/>
      <c r="O59" s="220" t="s">
        <v>255</v>
      </c>
      <c r="P59" s="221"/>
      <c r="Q59" s="221"/>
      <c r="R59" s="369"/>
      <c r="S59" s="369"/>
      <c r="T59" s="370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2"/>
      <c r="C60" s="223" t="s">
        <v>256</v>
      </c>
      <c r="D60" s="224" t="s">
        <v>257</v>
      </c>
      <c r="E60" s="350" t="s">
        <v>57</v>
      </c>
      <c r="F60" s="351"/>
      <c r="G60" s="350" t="s">
        <v>156</v>
      </c>
      <c r="H60" s="351"/>
      <c r="I60" s="350" t="s">
        <v>157</v>
      </c>
      <c r="J60" s="351"/>
      <c r="K60" s="350" t="s">
        <v>220</v>
      </c>
      <c r="L60" s="351"/>
      <c r="M60" s="350"/>
      <c r="N60" s="351"/>
      <c r="O60" s="225" t="s">
        <v>171</v>
      </c>
      <c r="P60" s="226" t="s">
        <v>258</v>
      </c>
      <c r="Q60" s="227" t="s">
        <v>259</v>
      </c>
      <c r="R60" s="228"/>
      <c r="S60" s="352" t="s">
        <v>1</v>
      </c>
      <c r="T60" s="353"/>
      <c r="U60"/>
      <c r="V60" s="229" t="s">
        <v>260</v>
      </c>
      <c r="W60" s="230"/>
      <c r="X60" s="231" t="s">
        <v>261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2" t="s">
        <v>57</v>
      </c>
      <c r="C61" s="233" t="s">
        <v>278</v>
      </c>
      <c r="D61" s="234" t="s">
        <v>219</v>
      </c>
      <c r="E61" s="235"/>
      <c r="F61" s="236"/>
      <c r="G61" s="237">
        <f>+Q71</f>
      </c>
      <c r="H61" s="238">
        <f>+R71</f>
      </c>
      <c r="I61" s="237">
        <f>Q67</f>
        <v>3</v>
      </c>
      <c r="J61" s="238">
        <f>R67</f>
        <v>0</v>
      </c>
      <c r="K61" s="237">
        <f>Q69</f>
        <v>3</v>
      </c>
      <c r="L61" s="238">
        <f>R69</f>
        <v>0</v>
      </c>
      <c r="M61" s="237"/>
      <c r="N61" s="238"/>
      <c r="O61" s="239">
        <f>IF(SUM(E61:N61)=0,"",COUNTIF(F61:F64,"3"))</f>
        <v>2</v>
      </c>
      <c r="P61" s="240">
        <f>IF(SUM(F61:O61)=0,"",COUNTIF(E61:E64,"3"))</f>
        <v>0</v>
      </c>
      <c r="Q61" s="241">
        <f>IF(SUM(E61:N61)=0,"",SUM(F61:F64))</f>
        <v>6</v>
      </c>
      <c r="R61" s="242">
        <f>IF(SUM(E61:N61)=0,"",SUM(E61:E64))</f>
        <v>0</v>
      </c>
      <c r="S61" s="341">
        <v>1</v>
      </c>
      <c r="T61" s="342"/>
      <c r="U61"/>
      <c r="V61" s="243">
        <f>+V67+V69+V71</f>
        <v>66</v>
      </c>
      <c r="W61" s="244">
        <f>+W67+W69+W71</f>
        <v>39</v>
      </c>
      <c r="X61" s="245">
        <f>+V61-W61</f>
        <v>27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6" t="s">
        <v>156</v>
      </c>
      <c r="C62" s="233"/>
      <c r="D62" s="247"/>
      <c r="E62" s="248">
        <f>+R71</f>
      </c>
      <c r="F62" s="249">
        <f>+Q71</f>
      </c>
      <c r="G62" s="250"/>
      <c r="H62" s="251"/>
      <c r="I62" s="248">
        <f>Q70</f>
      </c>
      <c r="J62" s="249">
        <f>R70</f>
      </c>
      <c r="K62" s="248">
        <f>Q68</f>
      </c>
      <c r="L62" s="249">
        <f>R68</f>
      </c>
      <c r="M62" s="248"/>
      <c r="N62" s="249"/>
      <c r="O62" s="239">
        <f>IF(SUM(E62:N62)=0,"",COUNTIF(H61:H64,"3"))</f>
      </c>
      <c r="P62" s="240">
        <f>IF(SUM(F62:O62)=0,"",COUNTIF(G61:G64,"3"))</f>
      </c>
      <c r="Q62" s="241">
        <f>IF(SUM(E62:N62)=0,"",SUM(H61:H64))</f>
      </c>
      <c r="R62" s="242">
        <f>IF(SUM(E62:N62)=0,"",SUM(G61:G64))</f>
      </c>
      <c r="S62" s="341"/>
      <c r="T62" s="342"/>
      <c r="U62"/>
      <c r="V62" s="243">
        <f>+V68+V70+W71</f>
        <v>0</v>
      </c>
      <c r="W62" s="244">
        <f>+W68+W70+V71</f>
        <v>0</v>
      </c>
      <c r="X62" s="245">
        <f>+V62-W62</f>
        <v>0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6" t="s">
        <v>157</v>
      </c>
      <c r="C63" s="233" t="s">
        <v>391</v>
      </c>
      <c r="D63" s="247" t="s">
        <v>392</v>
      </c>
      <c r="E63" s="248">
        <f>+R67</f>
        <v>0</v>
      </c>
      <c r="F63" s="249">
        <f>+Q67</f>
        <v>3</v>
      </c>
      <c r="G63" s="248">
        <f>R70</f>
      </c>
      <c r="H63" s="249">
        <f>Q70</f>
      </c>
      <c r="I63" s="250"/>
      <c r="J63" s="251"/>
      <c r="K63" s="248">
        <f>Q72</f>
        <v>1</v>
      </c>
      <c r="L63" s="249">
        <f>R72</f>
        <v>3</v>
      </c>
      <c r="M63" s="248"/>
      <c r="N63" s="249"/>
      <c r="O63" s="239">
        <f>IF(SUM(E63:N63)=0,"",COUNTIF(J61:J64,"3"))</f>
        <v>0</v>
      </c>
      <c r="P63" s="240">
        <f>IF(SUM(F63:O63)=0,"",COUNTIF(I61:I64,"3"))</f>
        <v>2</v>
      </c>
      <c r="Q63" s="241">
        <f>IF(SUM(E63:N63)=0,"",SUM(J61:J64))</f>
        <v>1</v>
      </c>
      <c r="R63" s="242">
        <f>IF(SUM(E63:N63)=0,"",SUM(I61:I64))</f>
        <v>6</v>
      </c>
      <c r="S63" s="341">
        <v>3</v>
      </c>
      <c r="T63" s="342"/>
      <c r="U63"/>
      <c r="V63" s="243">
        <f>+W67+W70+V72</f>
        <v>52</v>
      </c>
      <c r="W63" s="244">
        <f>+V67+V70+W72</f>
        <v>76</v>
      </c>
      <c r="X63" s="245">
        <f>+V63-W63</f>
        <v>-24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2" t="s">
        <v>220</v>
      </c>
      <c r="C64" s="253" t="s">
        <v>309</v>
      </c>
      <c r="D64" s="254" t="s">
        <v>240</v>
      </c>
      <c r="E64" s="255">
        <f>R69</f>
        <v>0</v>
      </c>
      <c r="F64" s="256">
        <f>Q69</f>
        <v>3</v>
      </c>
      <c r="G64" s="255">
        <f>R68</f>
      </c>
      <c r="H64" s="256">
        <f>Q68</f>
      </c>
      <c r="I64" s="255">
        <f>R72</f>
        <v>3</v>
      </c>
      <c r="J64" s="256">
        <f>Q72</f>
        <v>1</v>
      </c>
      <c r="K64" s="257"/>
      <c r="L64" s="258"/>
      <c r="M64" s="255"/>
      <c r="N64" s="256"/>
      <c r="O64" s="259">
        <f>IF(SUM(E64:N64)=0,"",COUNTIF(L61:L64,"3"))</f>
        <v>1</v>
      </c>
      <c r="P64" s="260">
        <f>IF(SUM(F64:O64)=0,"",COUNTIF(K61:K64,"3"))</f>
        <v>1</v>
      </c>
      <c r="Q64" s="261">
        <f>IF(SUM(E64:N65)=0,"",SUM(L61:L64))</f>
        <v>3</v>
      </c>
      <c r="R64" s="262">
        <f>IF(SUM(E64:N64)=0,"",SUM(K61:K64))</f>
        <v>4</v>
      </c>
      <c r="S64" s="343">
        <v>2</v>
      </c>
      <c r="T64" s="344"/>
      <c r="U64"/>
      <c r="V64" s="243">
        <f>+W68+W69+W72</f>
        <v>63</v>
      </c>
      <c r="W64" s="244">
        <f>+V68+V69+V72</f>
        <v>66</v>
      </c>
      <c r="X64" s="245">
        <f>+V64-W64</f>
        <v>-3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3"/>
      <c r="C65" s="264" t="s">
        <v>262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6"/>
      <c r="T65" s="267"/>
      <c r="U65"/>
      <c r="V65" s="268"/>
      <c r="W65" s="269" t="s">
        <v>263</v>
      </c>
      <c r="X65" s="270">
        <f>SUM(X61:X64)</f>
        <v>0</v>
      </c>
      <c r="Y65" s="269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1"/>
      <c r="C66" s="272" t="s">
        <v>264</v>
      </c>
      <c r="D66" s="273"/>
      <c r="E66" s="273"/>
      <c r="F66" s="274"/>
      <c r="G66" s="345" t="s">
        <v>2</v>
      </c>
      <c r="H66" s="346"/>
      <c r="I66" s="347" t="s">
        <v>3</v>
      </c>
      <c r="J66" s="346"/>
      <c r="K66" s="347" t="s">
        <v>4</v>
      </c>
      <c r="L66" s="346"/>
      <c r="M66" s="347" t="s">
        <v>26</v>
      </c>
      <c r="N66" s="346"/>
      <c r="O66" s="347" t="s">
        <v>27</v>
      </c>
      <c r="P66" s="346"/>
      <c r="Q66" s="348" t="s">
        <v>0</v>
      </c>
      <c r="R66" s="349"/>
      <c r="S66"/>
      <c r="T66" s="275"/>
      <c r="U66"/>
      <c r="V66" s="276" t="s">
        <v>260</v>
      </c>
      <c r="W66" s="277"/>
      <c r="X66" s="231" t="s">
        <v>261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8" t="s">
        <v>265</v>
      </c>
      <c r="C67" s="279" t="str">
        <f>IF(C61&gt;"",C61,"")</f>
        <v>Jan Nyberg</v>
      </c>
      <c r="D67" s="280" t="str">
        <f>IF(C63&gt;"",C63,"")</f>
        <v>Niko Pihajoki</v>
      </c>
      <c r="E67" s="265"/>
      <c r="F67" s="281"/>
      <c r="G67" s="339">
        <v>6</v>
      </c>
      <c r="H67" s="340"/>
      <c r="I67" s="336">
        <v>7</v>
      </c>
      <c r="J67" s="337"/>
      <c r="K67" s="336">
        <v>6</v>
      </c>
      <c r="L67" s="337"/>
      <c r="M67" s="336"/>
      <c r="N67" s="337"/>
      <c r="O67" s="338"/>
      <c r="P67" s="337"/>
      <c r="Q67" s="282">
        <f aca="true" t="shared" si="42" ref="Q67:Q72">IF(COUNT(G67:O67)=0,"",COUNTIF(G67:O67,"&gt;=0"))</f>
        <v>3</v>
      </c>
      <c r="R67" s="283">
        <f aca="true" t="shared" si="43" ref="R67:R72">IF(COUNT(G67:O67)=0,"",(IF(LEFT(G67,1)="-",1,0)+IF(LEFT(I67,1)="-",1,0)+IF(LEFT(K67,1)="-",1,0)+IF(LEFT(M67,1)="-",1,0)+IF(LEFT(O67,1)="-",1,0)))</f>
        <v>0</v>
      </c>
      <c r="S67" s="284"/>
      <c r="T67" s="285"/>
      <c r="U67"/>
      <c r="V67" s="286">
        <f aca="true" t="shared" si="44" ref="V67:W72">+Z67+AB67+AD67+AF67+AH67</f>
        <v>33</v>
      </c>
      <c r="W67" s="287">
        <f t="shared" si="44"/>
        <v>19</v>
      </c>
      <c r="X67" s="288">
        <f aca="true" t="shared" si="45" ref="X67:X72">+V67-W67</f>
        <v>14</v>
      </c>
      <c r="Y67"/>
      <c r="Z67" s="289">
        <f aca="true" t="shared" si="46" ref="Z67:Z72">IF(G67="",0,IF(LEFT(G67,1)="-",ABS(G67),(IF(G67&gt;9,G67+2,11))))</f>
        <v>11</v>
      </c>
      <c r="AA67" s="290">
        <f aca="true" t="shared" si="47" ref="AA67:AA72">IF(G67="",0,IF(LEFT(G67,1)="-",(IF(ABS(G67)&gt;9,(ABS(G67)+2),11)),G67))</f>
        <v>6</v>
      </c>
      <c r="AB67" s="289">
        <f aca="true" t="shared" si="48" ref="AB67:AB72">IF(I67="",0,IF(LEFT(I67,1)="-",ABS(I67),(IF(I67&gt;9,I67+2,11))))</f>
        <v>11</v>
      </c>
      <c r="AC67" s="290">
        <f aca="true" t="shared" si="49" ref="AC67:AC72">IF(I67="",0,IF(LEFT(I67,1)="-",(IF(ABS(I67)&gt;9,(ABS(I67)+2),11)),I67))</f>
        <v>7</v>
      </c>
      <c r="AD67" s="289">
        <f aca="true" t="shared" si="50" ref="AD67:AD72">IF(K67="",0,IF(LEFT(K67,1)="-",ABS(K67),(IF(K67&gt;9,K67+2,11))))</f>
        <v>11</v>
      </c>
      <c r="AE67" s="290">
        <f aca="true" t="shared" si="51" ref="AE67:AE72">IF(K67="",0,IF(LEFT(K67,1)="-",(IF(ABS(K67)&gt;9,(ABS(K67)+2),11)),K67))</f>
        <v>6</v>
      </c>
      <c r="AF67" s="289">
        <f aca="true" t="shared" si="52" ref="AF67:AF72">IF(M67="",0,IF(LEFT(M67,1)="-",ABS(M67),(IF(M67&gt;9,M67+2,11))))</f>
        <v>0</v>
      </c>
      <c r="AG67" s="290">
        <f aca="true" t="shared" si="53" ref="AG67:AG72">IF(M67="",0,IF(LEFT(M67,1)="-",(IF(ABS(M67)&gt;9,(ABS(M67)+2),11)),M67))</f>
        <v>0</v>
      </c>
      <c r="AH67" s="289">
        <f aca="true" t="shared" si="54" ref="AH67:AH72">IF(O67="",0,IF(LEFT(O67,1)="-",ABS(O67),(IF(O67&gt;9,O67+2,11))))</f>
        <v>0</v>
      </c>
      <c r="AI67" s="290">
        <f aca="true" t="shared" si="55" ref="AI67:AI72">IF(O67="",0,IF(LEFT(O67,1)="-",(IF(ABS(O67)&gt;9,(ABS(O67)+2),11)),O67))</f>
        <v>0</v>
      </c>
    </row>
    <row r="68" spans="2:35" ht="15.75">
      <c r="B68" s="278" t="s">
        <v>266</v>
      </c>
      <c r="C68" s="279">
        <f>IF(C62&gt;"",C62,"")</f>
      </c>
      <c r="D68" s="291" t="str">
        <f>IF(C64&gt;"",C64,"")</f>
        <v>Johanna Christiansson</v>
      </c>
      <c r="E68" s="292"/>
      <c r="F68" s="281"/>
      <c r="G68" s="329"/>
      <c r="H68" s="330"/>
      <c r="I68" s="329"/>
      <c r="J68" s="330"/>
      <c r="K68" s="329"/>
      <c r="L68" s="330"/>
      <c r="M68" s="329"/>
      <c r="N68" s="330"/>
      <c r="O68" s="329"/>
      <c r="P68" s="330"/>
      <c r="Q68" s="282">
        <f t="shared" si="42"/>
      </c>
      <c r="R68" s="283">
        <f t="shared" si="43"/>
      </c>
      <c r="S68" s="293"/>
      <c r="T68" s="294"/>
      <c r="U68"/>
      <c r="V68" s="286">
        <f t="shared" si="44"/>
        <v>0</v>
      </c>
      <c r="W68" s="287">
        <f t="shared" si="44"/>
        <v>0</v>
      </c>
      <c r="X68" s="288">
        <f t="shared" si="45"/>
        <v>0</v>
      </c>
      <c r="Y68"/>
      <c r="Z68" s="295">
        <f t="shared" si="46"/>
        <v>0</v>
      </c>
      <c r="AA68" s="296">
        <f t="shared" si="47"/>
        <v>0</v>
      </c>
      <c r="AB68" s="295">
        <f t="shared" si="48"/>
        <v>0</v>
      </c>
      <c r="AC68" s="296">
        <f t="shared" si="49"/>
        <v>0</v>
      </c>
      <c r="AD68" s="295">
        <f t="shared" si="50"/>
        <v>0</v>
      </c>
      <c r="AE68" s="296">
        <f t="shared" si="51"/>
        <v>0</v>
      </c>
      <c r="AF68" s="295">
        <f t="shared" si="52"/>
        <v>0</v>
      </c>
      <c r="AG68" s="296">
        <f t="shared" si="53"/>
        <v>0</v>
      </c>
      <c r="AH68" s="295">
        <f t="shared" si="54"/>
        <v>0</v>
      </c>
      <c r="AI68" s="296">
        <f t="shared" si="55"/>
        <v>0</v>
      </c>
    </row>
    <row r="69" spans="2:35" ht="16.5" thickBot="1">
      <c r="B69" s="278" t="s">
        <v>267</v>
      </c>
      <c r="C69" s="297" t="str">
        <f>IF(C61&gt;"",C61,"")</f>
        <v>Jan Nyberg</v>
      </c>
      <c r="D69" s="298" t="str">
        <f>IF(C64&gt;"",C64,"")</f>
        <v>Johanna Christiansson</v>
      </c>
      <c r="E69" s="273"/>
      <c r="F69" s="274"/>
      <c r="G69" s="334">
        <v>9</v>
      </c>
      <c r="H69" s="335"/>
      <c r="I69" s="334">
        <v>6</v>
      </c>
      <c r="J69" s="335"/>
      <c r="K69" s="334">
        <v>5</v>
      </c>
      <c r="L69" s="335"/>
      <c r="M69" s="334"/>
      <c r="N69" s="335"/>
      <c r="O69" s="334"/>
      <c r="P69" s="335"/>
      <c r="Q69" s="282">
        <f t="shared" si="42"/>
        <v>3</v>
      </c>
      <c r="R69" s="283">
        <f t="shared" si="43"/>
        <v>0</v>
      </c>
      <c r="S69" s="293"/>
      <c r="T69" s="294"/>
      <c r="U69"/>
      <c r="V69" s="286">
        <f t="shared" si="44"/>
        <v>33</v>
      </c>
      <c r="W69" s="287">
        <f t="shared" si="44"/>
        <v>20</v>
      </c>
      <c r="X69" s="288">
        <f t="shared" si="45"/>
        <v>13</v>
      </c>
      <c r="Y69"/>
      <c r="Z69" s="295">
        <f t="shared" si="46"/>
        <v>11</v>
      </c>
      <c r="AA69" s="296">
        <f t="shared" si="47"/>
        <v>9</v>
      </c>
      <c r="AB69" s="295">
        <f t="shared" si="48"/>
        <v>11</v>
      </c>
      <c r="AC69" s="296">
        <f t="shared" si="49"/>
        <v>6</v>
      </c>
      <c r="AD69" s="295">
        <f t="shared" si="50"/>
        <v>11</v>
      </c>
      <c r="AE69" s="296">
        <f t="shared" si="51"/>
        <v>5</v>
      </c>
      <c r="AF69" s="295">
        <f t="shared" si="52"/>
        <v>0</v>
      </c>
      <c r="AG69" s="296">
        <f t="shared" si="53"/>
        <v>0</v>
      </c>
      <c r="AH69" s="295">
        <f t="shared" si="54"/>
        <v>0</v>
      </c>
      <c r="AI69" s="296">
        <f t="shared" si="55"/>
        <v>0</v>
      </c>
    </row>
    <row r="70" spans="2:35" ht="15.75">
      <c r="B70" s="278" t="s">
        <v>268</v>
      </c>
      <c r="C70" s="279">
        <f>IF(C62&gt;"",C62,"")</f>
      </c>
      <c r="D70" s="291" t="str">
        <f>IF(C63&gt;"",C63,"")</f>
        <v>Niko Pihajoki</v>
      </c>
      <c r="E70" s="265"/>
      <c r="F70" s="281"/>
      <c r="G70" s="336"/>
      <c r="H70" s="337"/>
      <c r="I70" s="336"/>
      <c r="J70" s="337"/>
      <c r="K70" s="336"/>
      <c r="L70" s="337"/>
      <c r="M70" s="336"/>
      <c r="N70" s="337"/>
      <c r="O70" s="336"/>
      <c r="P70" s="337"/>
      <c r="Q70" s="282">
        <f t="shared" si="42"/>
      </c>
      <c r="R70" s="283">
        <f t="shared" si="43"/>
      </c>
      <c r="S70" s="293"/>
      <c r="T70" s="294"/>
      <c r="U70"/>
      <c r="V70" s="286">
        <f t="shared" si="44"/>
        <v>0</v>
      </c>
      <c r="W70" s="287">
        <f t="shared" si="44"/>
        <v>0</v>
      </c>
      <c r="X70" s="288">
        <f t="shared" si="45"/>
        <v>0</v>
      </c>
      <c r="Y70"/>
      <c r="Z70" s="295">
        <f t="shared" si="46"/>
        <v>0</v>
      </c>
      <c r="AA70" s="296">
        <f t="shared" si="47"/>
        <v>0</v>
      </c>
      <c r="AB70" s="295">
        <f t="shared" si="48"/>
        <v>0</v>
      </c>
      <c r="AC70" s="296">
        <f t="shared" si="49"/>
        <v>0</v>
      </c>
      <c r="AD70" s="295">
        <f t="shared" si="50"/>
        <v>0</v>
      </c>
      <c r="AE70" s="296">
        <f t="shared" si="51"/>
        <v>0</v>
      </c>
      <c r="AF70" s="295">
        <f t="shared" si="52"/>
        <v>0</v>
      </c>
      <c r="AG70" s="296">
        <f t="shared" si="53"/>
        <v>0</v>
      </c>
      <c r="AH70" s="295">
        <f t="shared" si="54"/>
        <v>0</v>
      </c>
      <c r="AI70" s="296">
        <f t="shared" si="55"/>
        <v>0</v>
      </c>
    </row>
    <row r="71" spans="2:35" ht="15.75">
      <c r="B71" s="278" t="s">
        <v>269</v>
      </c>
      <c r="C71" s="279" t="str">
        <f>IF(C61&gt;"",C61,"")</f>
        <v>Jan Nyberg</v>
      </c>
      <c r="D71" s="291">
        <f>IF(C62&gt;"",C62,"")</f>
      </c>
      <c r="E71" s="292"/>
      <c r="F71" s="281"/>
      <c r="G71" s="329"/>
      <c r="H71" s="330"/>
      <c r="I71" s="329"/>
      <c r="J71" s="330"/>
      <c r="K71" s="333"/>
      <c r="L71" s="330"/>
      <c r="M71" s="329"/>
      <c r="N71" s="330"/>
      <c r="O71" s="329"/>
      <c r="P71" s="330"/>
      <c r="Q71" s="282">
        <f t="shared" si="42"/>
      </c>
      <c r="R71" s="283">
        <f t="shared" si="43"/>
      </c>
      <c r="S71" s="293"/>
      <c r="T71" s="294"/>
      <c r="U71"/>
      <c r="V71" s="286">
        <f t="shared" si="44"/>
        <v>0</v>
      </c>
      <c r="W71" s="287">
        <f t="shared" si="44"/>
        <v>0</v>
      </c>
      <c r="X71" s="288">
        <f t="shared" si="45"/>
        <v>0</v>
      </c>
      <c r="Y71"/>
      <c r="Z71" s="295">
        <f t="shared" si="46"/>
        <v>0</v>
      </c>
      <c r="AA71" s="296">
        <f t="shared" si="47"/>
        <v>0</v>
      </c>
      <c r="AB71" s="295">
        <f t="shared" si="48"/>
        <v>0</v>
      </c>
      <c r="AC71" s="296">
        <f t="shared" si="49"/>
        <v>0</v>
      </c>
      <c r="AD71" s="295">
        <f t="shared" si="50"/>
        <v>0</v>
      </c>
      <c r="AE71" s="296">
        <f t="shared" si="51"/>
        <v>0</v>
      </c>
      <c r="AF71" s="295">
        <f t="shared" si="52"/>
        <v>0</v>
      </c>
      <c r="AG71" s="296">
        <f t="shared" si="53"/>
        <v>0</v>
      </c>
      <c r="AH71" s="295">
        <f t="shared" si="54"/>
        <v>0</v>
      </c>
      <c r="AI71" s="296">
        <f t="shared" si="55"/>
        <v>0</v>
      </c>
    </row>
    <row r="72" spans="2:35" ht="16.5" thickBot="1">
      <c r="B72" s="299" t="s">
        <v>270</v>
      </c>
      <c r="C72" s="300" t="str">
        <f>IF(C63&gt;"",C63,"")</f>
        <v>Niko Pihajoki</v>
      </c>
      <c r="D72" s="301" t="str">
        <f>IF(C64&gt;"",C64,"")</f>
        <v>Johanna Christiansson</v>
      </c>
      <c r="E72" s="302"/>
      <c r="F72" s="303"/>
      <c r="G72" s="331">
        <v>10</v>
      </c>
      <c r="H72" s="332"/>
      <c r="I72" s="331">
        <v>-9</v>
      </c>
      <c r="J72" s="332"/>
      <c r="K72" s="331">
        <v>-4</v>
      </c>
      <c r="L72" s="332"/>
      <c r="M72" s="331">
        <v>-8</v>
      </c>
      <c r="N72" s="332"/>
      <c r="O72" s="331"/>
      <c r="P72" s="332"/>
      <c r="Q72" s="304">
        <f t="shared" si="42"/>
        <v>1</v>
      </c>
      <c r="R72" s="305">
        <f t="shared" si="43"/>
        <v>3</v>
      </c>
      <c r="S72" s="306"/>
      <c r="T72" s="307"/>
      <c r="U72"/>
      <c r="V72" s="286">
        <f t="shared" si="44"/>
        <v>33</v>
      </c>
      <c r="W72" s="287">
        <f t="shared" si="44"/>
        <v>43</v>
      </c>
      <c r="X72" s="288">
        <f t="shared" si="45"/>
        <v>-10</v>
      </c>
      <c r="Y72"/>
      <c r="Z72" s="308">
        <f t="shared" si="46"/>
        <v>12</v>
      </c>
      <c r="AA72" s="309">
        <f t="shared" si="47"/>
        <v>10</v>
      </c>
      <c r="AB72" s="308">
        <f t="shared" si="48"/>
        <v>9</v>
      </c>
      <c r="AC72" s="309">
        <f t="shared" si="49"/>
        <v>11</v>
      </c>
      <c r="AD72" s="308">
        <f t="shared" si="50"/>
        <v>4</v>
      </c>
      <c r="AE72" s="309">
        <f t="shared" si="51"/>
        <v>11</v>
      </c>
      <c r="AF72" s="308">
        <f t="shared" si="52"/>
        <v>8</v>
      </c>
      <c r="AG72" s="309">
        <f t="shared" si="53"/>
        <v>11</v>
      </c>
      <c r="AH72" s="308">
        <f t="shared" si="54"/>
        <v>0</v>
      </c>
      <c r="AI72" s="309">
        <f t="shared" si="55"/>
        <v>0</v>
      </c>
    </row>
    <row r="73" ht="13.5" thickTop="1"/>
    <row r="76" ht="13.5" thickBot="1"/>
    <row r="77" spans="2:35" ht="16.5" thickTop="1">
      <c r="B77" s="211"/>
      <c r="C77" s="212"/>
      <c r="D77" s="213"/>
      <c r="E77" s="213"/>
      <c r="F77" s="213"/>
      <c r="G77" s="214"/>
      <c r="H77" s="213"/>
      <c r="I77" s="215" t="s">
        <v>251</v>
      </c>
      <c r="J77" s="216"/>
      <c r="K77" s="354" t="s">
        <v>203</v>
      </c>
      <c r="L77" s="355"/>
      <c r="M77" s="355"/>
      <c r="N77" s="356"/>
      <c r="O77" s="357" t="s">
        <v>252</v>
      </c>
      <c r="P77" s="358"/>
      <c r="Q77" s="358"/>
      <c r="R77" s="359" t="s">
        <v>271</v>
      </c>
      <c r="S77" s="360"/>
      <c r="T77" s="36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7"/>
      <c r="C78" s="218"/>
      <c r="D78" s="219" t="s">
        <v>253</v>
      </c>
      <c r="E78" s="362"/>
      <c r="F78" s="363"/>
      <c r="G78" s="364"/>
      <c r="H78" s="365" t="s">
        <v>254</v>
      </c>
      <c r="I78" s="366"/>
      <c r="J78" s="366"/>
      <c r="K78" s="367"/>
      <c r="L78" s="367"/>
      <c r="M78" s="367"/>
      <c r="N78" s="368"/>
      <c r="O78" s="220" t="s">
        <v>255</v>
      </c>
      <c r="P78" s="221"/>
      <c r="Q78" s="221"/>
      <c r="R78" s="369"/>
      <c r="S78" s="369"/>
      <c r="T78" s="370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2"/>
      <c r="C79" s="223" t="s">
        <v>256</v>
      </c>
      <c r="D79" s="224" t="s">
        <v>257</v>
      </c>
      <c r="E79" s="350" t="s">
        <v>57</v>
      </c>
      <c r="F79" s="351"/>
      <c r="G79" s="350" t="s">
        <v>156</v>
      </c>
      <c r="H79" s="351"/>
      <c r="I79" s="350" t="s">
        <v>157</v>
      </c>
      <c r="J79" s="351"/>
      <c r="K79" s="350" t="s">
        <v>220</v>
      </c>
      <c r="L79" s="351"/>
      <c r="M79" s="350"/>
      <c r="N79" s="351"/>
      <c r="O79" s="225" t="s">
        <v>171</v>
      </c>
      <c r="P79" s="226" t="s">
        <v>258</v>
      </c>
      <c r="Q79" s="227" t="s">
        <v>259</v>
      </c>
      <c r="R79" s="228"/>
      <c r="S79" s="352" t="s">
        <v>1</v>
      </c>
      <c r="T79" s="353"/>
      <c r="U79"/>
      <c r="V79" s="229" t="s">
        <v>260</v>
      </c>
      <c r="W79" s="230"/>
      <c r="X79" s="231" t="s">
        <v>261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2" t="s">
        <v>57</v>
      </c>
      <c r="C80" s="233" t="s">
        <v>74</v>
      </c>
      <c r="D80" s="234" t="s">
        <v>5</v>
      </c>
      <c r="E80" s="235"/>
      <c r="F80" s="236"/>
      <c r="G80" s="237">
        <f>+Q90</f>
        <v>3</v>
      </c>
      <c r="H80" s="238">
        <f>+R90</f>
        <v>1</v>
      </c>
      <c r="I80" s="237">
        <f>Q86</f>
        <v>3</v>
      </c>
      <c r="J80" s="238">
        <f>R86</f>
        <v>0</v>
      </c>
      <c r="K80" s="237">
        <f>Q88</f>
        <v>3</v>
      </c>
      <c r="L80" s="238">
        <f>R88</f>
        <v>0</v>
      </c>
      <c r="M80" s="237"/>
      <c r="N80" s="238"/>
      <c r="O80" s="239">
        <f>IF(SUM(E80:N80)=0,"",COUNTIF(F80:F83,"3"))</f>
        <v>3</v>
      </c>
      <c r="P80" s="240">
        <f>IF(SUM(F80:O80)=0,"",COUNTIF(E80:E83,"3"))</f>
        <v>0</v>
      </c>
      <c r="Q80" s="241">
        <f>IF(SUM(E80:N80)=0,"",SUM(F80:F83))</f>
        <v>9</v>
      </c>
      <c r="R80" s="242">
        <f>IF(SUM(E80:N80)=0,"",SUM(E80:E83))</f>
        <v>1</v>
      </c>
      <c r="S80" s="341"/>
      <c r="T80" s="342"/>
      <c r="U80"/>
      <c r="V80" s="243">
        <f>+V86+V88+V90</f>
        <v>107</v>
      </c>
      <c r="W80" s="244">
        <f>+W86+W88+W90</f>
        <v>77</v>
      </c>
      <c r="X80" s="245">
        <f>+V80-W80</f>
        <v>30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6" t="s">
        <v>156</v>
      </c>
      <c r="C81" s="233" t="s">
        <v>63</v>
      </c>
      <c r="D81" s="247" t="s">
        <v>224</v>
      </c>
      <c r="E81" s="248">
        <f>+R90</f>
        <v>1</v>
      </c>
      <c r="F81" s="249">
        <f>+Q90</f>
        <v>3</v>
      </c>
      <c r="G81" s="250"/>
      <c r="H81" s="251"/>
      <c r="I81" s="248">
        <f>Q89</f>
        <v>1</v>
      </c>
      <c r="J81" s="249">
        <f>R89</f>
        <v>3</v>
      </c>
      <c r="K81" s="248">
        <f>Q87</f>
        <v>3</v>
      </c>
      <c r="L81" s="249">
        <f>R87</f>
        <v>1</v>
      </c>
      <c r="M81" s="248"/>
      <c r="N81" s="249"/>
      <c r="O81" s="239">
        <f>IF(SUM(E81:N81)=0,"",COUNTIF(H80:H83,"3"))</f>
        <v>1</v>
      </c>
      <c r="P81" s="240">
        <f>IF(SUM(F81:O81)=0,"",COUNTIF(G80:G83,"3"))</f>
        <v>2</v>
      </c>
      <c r="Q81" s="241">
        <f>IF(SUM(E81:N81)=0,"",SUM(H80:H83))</f>
        <v>5</v>
      </c>
      <c r="R81" s="242">
        <f>IF(SUM(E81:N81)=0,"",SUM(G80:G83))</f>
        <v>7</v>
      </c>
      <c r="S81" s="341"/>
      <c r="T81" s="342"/>
      <c r="U81"/>
      <c r="V81" s="243">
        <f>+V87+V89+W90</f>
        <v>114</v>
      </c>
      <c r="W81" s="244">
        <f>+W87+W89+V90</f>
        <v>117</v>
      </c>
      <c r="X81" s="245">
        <f>+V81-W81</f>
        <v>-3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6" t="s">
        <v>157</v>
      </c>
      <c r="C82" s="233" t="s">
        <v>243</v>
      </c>
      <c r="D82" s="247" t="s">
        <v>323</v>
      </c>
      <c r="E82" s="248">
        <f>+R86</f>
        <v>0</v>
      </c>
      <c r="F82" s="249">
        <f>+Q86</f>
        <v>3</v>
      </c>
      <c r="G82" s="248">
        <f>R89</f>
        <v>3</v>
      </c>
      <c r="H82" s="249">
        <f>Q89</f>
        <v>1</v>
      </c>
      <c r="I82" s="250"/>
      <c r="J82" s="251"/>
      <c r="K82" s="248">
        <f>Q91</f>
        <v>3</v>
      </c>
      <c r="L82" s="249">
        <f>R91</f>
        <v>0</v>
      </c>
      <c r="M82" s="248"/>
      <c r="N82" s="249"/>
      <c r="O82" s="239">
        <f>IF(SUM(E82:N82)=0,"",COUNTIF(J80:J83,"3"))</f>
        <v>2</v>
      </c>
      <c r="P82" s="240">
        <f>IF(SUM(F82:O82)=0,"",COUNTIF(I80:I83,"3"))</f>
        <v>1</v>
      </c>
      <c r="Q82" s="241">
        <f>IF(SUM(E82:N82)=0,"",SUM(J80:J83))</f>
        <v>6</v>
      </c>
      <c r="R82" s="242">
        <f>IF(SUM(E82:N82)=0,"",SUM(I80:I83))</f>
        <v>4</v>
      </c>
      <c r="S82" s="341"/>
      <c r="T82" s="342"/>
      <c r="U82"/>
      <c r="V82" s="243">
        <f>+W86+W89+V91</f>
        <v>103</v>
      </c>
      <c r="W82" s="244">
        <f>+V86+V89+W91</f>
        <v>92</v>
      </c>
      <c r="X82" s="245">
        <f>+V82-W82</f>
        <v>11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2" t="s">
        <v>220</v>
      </c>
      <c r="C83" s="233" t="s">
        <v>246</v>
      </c>
      <c r="D83" s="247" t="s">
        <v>219</v>
      </c>
      <c r="E83" s="255">
        <f>R88</f>
        <v>0</v>
      </c>
      <c r="F83" s="256">
        <f>Q88</f>
        <v>3</v>
      </c>
      <c r="G83" s="255">
        <f>R87</f>
        <v>1</v>
      </c>
      <c r="H83" s="256">
        <f>Q87</f>
        <v>3</v>
      </c>
      <c r="I83" s="255">
        <f>R91</f>
        <v>0</v>
      </c>
      <c r="J83" s="256">
        <f>Q91</f>
        <v>3</v>
      </c>
      <c r="K83" s="257"/>
      <c r="L83" s="258"/>
      <c r="M83" s="255"/>
      <c r="N83" s="256"/>
      <c r="O83" s="259">
        <f>IF(SUM(E83:N83)=0,"",COUNTIF(L80:L83,"3"))</f>
        <v>0</v>
      </c>
      <c r="P83" s="260">
        <f>IF(SUM(F83:O83)=0,"",COUNTIF(K80:K83,"3"))</f>
        <v>3</v>
      </c>
      <c r="Q83" s="261">
        <f>IF(SUM(E83:N84)=0,"",SUM(L80:L83))</f>
        <v>1</v>
      </c>
      <c r="R83" s="262">
        <f>IF(SUM(E83:N83)=0,"",SUM(K80:K83))</f>
        <v>9</v>
      </c>
      <c r="S83" s="343"/>
      <c r="T83" s="344"/>
      <c r="U83"/>
      <c r="V83" s="243">
        <f>+W87+W88+W91</f>
        <v>69</v>
      </c>
      <c r="W83" s="244">
        <f>+V87+V88+V91</f>
        <v>107</v>
      </c>
      <c r="X83" s="245">
        <f>+V83-W83</f>
        <v>-38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3"/>
      <c r="C84" s="264" t="s">
        <v>262</v>
      </c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6"/>
      <c r="T84" s="267"/>
      <c r="U84"/>
      <c r="V84" s="268"/>
      <c r="W84" s="269" t="s">
        <v>263</v>
      </c>
      <c r="X84" s="270">
        <f>SUM(X80:X83)</f>
        <v>0</v>
      </c>
      <c r="Y84" s="269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1"/>
      <c r="C85" s="272" t="s">
        <v>264</v>
      </c>
      <c r="D85" s="273"/>
      <c r="E85" s="273"/>
      <c r="F85" s="274"/>
      <c r="G85" s="345" t="s">
        <v>2</v>
      </c>
      <c r="H85" s="346"/>
      <c r="I85" s="347" t="s">
        <v>3</v>
      </c>
      <c r="J85" s="346"/>
      <c r="K85" s="347" t="s">
        <v>4</v>
      </c>
      <c r="L85" s="346"/>
      <c r="M85" s="347" t="s">
        <v>26</v>
      </c>
      <c r="N85" s="346"/>
      <c r="O85" s="347" t="s">
        <v>27</v>
      </c>
      <c r="P85" s="346"/>
      <c r="Q85" s="348" t="s">
        <v>0</v>
      </c>
      <c r="R85" s="349"/>
      <c r="S85"/>
      <c r="T85" s="275"/>
      <c r="U85"/>
      <c r="V85" s="276" t="s">
        <v>260</v>
      </c>
      <c r="W85" s="277"/>
      <c r="X85" s="231" t="s">
        <v>261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78" t="s">
        <v>265</v>
      </c>
      <c r="C86" s="279" t="str">
        <f>IF(C80&gt;"",C80,"")</f>
        <v>Jussi Mäkelä</v>
      </c>
      <c r="D86" s="280" t="str">
        <f>IF(C82&gt;"",C82,"")</f>
        <v>Elias Brander</v>
      </c>
      <c r="E86" s="265"/>
      <c r="F86" s="281"/>
      <c r="G86" s="339">
        <v>7</v>
      </c>
      <c r="H86" s="340"/>
      <c r="I86" s="336">
        <v>9</v>
      </c>
      <c r="J86" s="337"/>
      <c r="K86" s="336">
        <v>8</v>
      </c>
      <c r="L86" s="337"/>
      <c r="M86" s="336"/>
      <c r="N86" s="337"/>
      <c r="O86" s="338"/>
      <c r="P86" s="337"/>
      <c r="Q86" s="282">
        <f aca="true" t="shared" si="56" ref="Q86:Q91">IF(COUNT(G86:O86)=0,"",COUNTIF(G86:O86,"&gt;=0"))</f>
        <v>3</v>
      </c>
      <c r="R86" s="283">
        <f aca="true" t="shared" si="57" ref="R86:R91">IF(COUNT(G86:O86)=0,"",(IF(LEFT(G86,1)="-",1,0)+IF(LEFT(I86,1)="-",1,0)+IF(LEFT(K86,1)="-",1,0)+IF(LEFT(M86,1)="-",1,0)+IF(LEFT(O86,1)="-",1,0)))</f>
        <v>0</v>
      </c>
      <c r="S86" s="284"/>
      <c r="T86" s="285"/>
      <c r="U86"/>
      <c r="V86" s="286">
        <f aca="true" t="shared" si="58" ref="V86:W91">+Z86+AB86+AD86+AF86+AH86</f>
        <v>33</v>
      </c>
      <c r="W86" s="287">
        <f t="shared" si="58"/>
        <v>24</v>
      </c>
      <c r="X86" s="288">
        <f aca="true" t="shared" si="59" ref="X86:X91">+V86-W86</f>
        <v>9</v>
      </c>
      <c r="Y86"/>
      <c r="Z86" s="289">
        <f aca="true" t="shared" si="60" ref="Z86:Z91">IF(G86="",0,IF(LEFT(G86,1)="-",ABS(G86),(IF(G86&gt;9,G86+2,11))))</f>
        <v>11</v>
      </c>
      <c r="AA86" s="290">
        <f aca="true" t="shared" si="61" ref="AA86:AA91">IF(G86="",0,IF(LEFT(G86,1)="-",(IF(ABS(G86)&gt;9,(ABS(G86)+2),11)),G86))</f>
        <v>7</v>
      </c>
      <c r="AB86" s="289">
        <f aca="true" t="shared" si="62" ref="AB86:AB91">IF(I86="",0,IF(LEFT(I86,1)="-",ABS(I86),(IF(I86&gt;9,I86+2,11))))</f>
        <v>11</v>
      </c>
      <c r="AC86" s="290">
        <f aca="true" t="shared" si="63" ref="AC86:AC91">IF(I86="",0,IF(LEFT(I86,1)="-",(IF(ABS(I86)&gt;9,(ABS(I86)+2),11)),I86))</f>
        <v>9</v>
      </c>
      <c r="AD86" s="289">
        <f aca="true" t="shared" si="64" ref="AD86:AD91">IF(K86="",0,IF(LEFT(K86,1)="-",ABS(K86),(IF(K86&gt;9,K86+2,11))))</f>
        <v>11</v>
      </c>
      <c r="AE86" s="290">
        <f aca="true" t="shared" si="65" ref="AE86:AE91">IF(K86="",0,IF(LEFT(K86,1)="-",(IF(ABS(K86)&gt;9,(ABS(K86)+2),11)),K86))</f>
        <v>8</v>
      </c>
      <c r="AF86" s="289">
        <f aca="true" t="shared" si="66" ref="AF86:AF91">IF(M86="",0,IF(LEFT(M86,1)="-",ABS(M86),(IF(M86&gt;9,M86+2,11))))</f>
        <v>0</v>
      </c>
      <c r="AG86" s="290">
        <f aca="true" t="shared" si="67" ref="AG86:AG91">IF(M86="",0,IF(LEFT(M86,1)="-",(IF(ABS(M86)&gt;9,(ABS(M86)+2),11)),M86))</f>
        <v>0</v>
      </c>
      <c r="AH86" s="289">
        <f aca="true" t="shared" si="68" ref="AH86:AH91">IF(O86="",0,IF(LEFT(O86,1)="-",ABS(O86),(IF(O86&gt;9,O86+2,11))))</f>
        <v>0</v>
      </c>
      <c r="AI86" s="290">
        <f aca="true" t="shared" si="69" ref="AI86:AI91">IF(O86="",0,IF(LEFT(O86,1)="-",(IF(ABS(O86)&gt;9,(ABS(O86)+2),11)),O86))</f>
        <v>0</v>
      </c>
    </row>
    <row r="87" spans="2:35" ht="15.75">
      <c r="B87" s="278" t="s">
        <v>266</v>
      </c>
      <c r="C87" s="279" t="str">
        <f>IF(C81&gt;"",C81,"")</f>
        <v>Toni Pitkänen</v>
      </c>
      <c r="D87" s="291" t="str">
        <f>IF(C83&gt;"",C83,"")</f>
        <v>Joonas Kivimäki</v>
      </c>
      <c r="E87" s="292"/>
      <c r="F87" s="281"/>
      <c r="G87" s="329">
        <v>-7</v>
      </c>
      <c r="H87" s="330"/>
      <c r="I87" s="329">
        <v>7</v>
      </c>
      <c r="J87" s="330"/>
      <c r="K87" s="329">
        <v>4</v>
      </c>
      <c r="L87" s="330"/>
      <c r="M87" s="329">
        <v>9</v>
      </c>
      <c r="N87" s="330"/>
      <c r="O87" s="329"/>
      <c r="P87" s="330"/>
      <c r="Q87" s="282">
        <f t="shared" si="56"/>
        <v>3</v>
      </c>
      <c r="R87" s="283">
        <f t="shared" si="57"/>
        <v>1</v>
      </c>
      <c r="S87" s="293"/>
      <c r="T87" s="294"/>
      <c r="U87"/>
      <c r="V87" s="286">
        <f t="shared" si="58"/>
        <v>40</v>
      </c>
      <c r="W87" s="287">
        <f t="shared" si="58"/>
        <v>31</v>
      </c>
      <c r="X87" s="288">
        <f t="shared" si="59"/>
        <v>9</v>
      </c>
      <c r="Y87"/>
      <c r="Z87" s="295">
        <f t="shared" si="60"/>
        <v>7</v>
      </c>
      <c r="AA87" s="296">
        <f t="shared" si="61"/>
        <v>11</v>
      </c>
      <c r="AB87" s="295">
        <f t="shared" si="62"/>
        <v>11</v>
      </c>
      <c r="AC87" s="296">
        <f t="shared" si="63"/>
        <v>7</v>
      </c>
      <c r="AD87" s="295">
        <f t="shared" si="64"/>
        <v>11</v>
      </c>
      <c r="AE87" s="296">
        <f t="shared" si="65"/>
        <v>4</v>
      </c>
      <c r="AF87" s="295">
        <f t="shared" si="66"/>
        <v>11</v>
      </c>
      <c r="AG87" s="296">
        <f t="shared" si="67"/>
        <v>9</v>
      </c>
      <c r="AH87" s="295">
        <f t="shared" si="68"/>
        <v>0</v>
      </c>
      <c r="AI87" s="296">
        <f t="shared" si="69"/>
        <v>0</v>
      </c>
    </row>
    <row r="88" spans="2:35" ht="16.5" thickBot="1">
      <c r="B88" s="278" t="s">
        <v>267</v>
      </c>
      <c r="C88" s="297" t="str">
        <f>IF(C80&gt;"",C80,"")</f>
        <v>Jussi Mäkelä</v>
      </c>
      <c r="D88" s="298" t="str">
        <f>IF(C83&gt;"",C83,"")</f>
        <v>Joonas Kivimäki</v>
      </c>
      <c r="E88" s="273"/>
      <c r="F88" s="274"/>
      <c r="G88" s="334">
        <v>5</v>
      </c>
      <c r="H88" s="335"/>
      <c r="I88" s="334">
        <v>9</v>
      </c>
      <c r="J88" s="335"/>
      <c r="K88" s="334">
        <v>4</v>
      </c>
      <c r="L88" s="335"/>
      <c r="M88" s="334"/>
      <c r="N88" s="335"/>
      <c r="O88" s="334"/>
      <c r="P88" s="335"/>
      <c r="Q88" s="282">
        <f t="shared" si="56"/>
        <v>3</v>
      </c>
      <c r="R88" s="283">
        <f t="shared" si="57"/>
        <v>0</v>
      </c>
      <c r="S88" s="293"/>
      <c r="T88" s="294"/>
      <c r="U88"/>
      <c r="V88" s="286">
        <f t="shared" si="58"/>
        <v>33</v>
      </c>
      <c r="W88" s="287">
        <f t="shared" si="58"/>
        <v>18</v>
      </c>
      <c r="X88" s="288">
        <f t="shared" si="59"/>
        <v>15</v>
      </c>
      <c r="Y88"/>
      <c r="Z88" s="295">
        <f t="shared" si="60"/>
        <v>11</v>
      </c>
      <c r="AA88" s="296">
        <f t="shared" si="61"/>
        <v>5</v>
      </c>
      <c r="AB88" s="295">
        <f t="shared" si="62"/>
        <v>11</v>
      </c>
      <c r="AC88" s="296">
        <f t="shared" si="63"/>
        <v>9</v>
      </c>
      <c r="AD88" s="295">
        <f t="shared" si="64"/>
        <v>11</v>
      </c>
      <c r="AE88" s="296">
        <f t="shared" si="65"/>
        <v>4</v>
      </c>
      <c r="AF88" s="295">
        <f t="shared" si="66"/>
        <v>0</v>
      </c>
      <c r="AG88" s="296">
        <f t="shared" si="67"/>
        <v>0</v>
      </c>
      <c r="AH88" s="295">
        <f t="shared" si="68"/>
        <v>0</v>
      </c>
      <c r="AI88" s="296">
        <f t="shared" si="69"/>
        <v>0</v>
      </c>
    </row>
    <row r="89" spans="2:35" ht="15.75">
      <c r="B89" s="278" t="s">
        <v>268</v>
      </c>
      <c r="C89" s="279" t="str">
        <f>IF(C81&gt;"",C81,"")</f>
        <v>Toni Pitkänen</v>
      </c>
      <c r="D89" s="291" t="str">
        <f>IF(C82&gt;"",C82,"")</f>
        <v>Elias Brander</v>
      </c>
      <c r="E89" s="265"/>
      <c r="F89" s="281"/>
      <c r="G89" s="336">
        <v>-8</v>
      </c>
      <c r="H89" s="337"/>
      <c r="I89" s="336">
        <v>-8</v>
      </c>
      <c r="J89" s="337"/>
      <c r="K89" s="336">
        <v>12</v>
      </c>
      <c r="L89" s="337"/>
      <c r="M89" s="336">
        <v>-9</v>
      </c>
      <c r="N89" s="337"/>
      <c r="O89" s="336"/>
      <c r="P89" s="337"/>
      <c r="Q89" s="282">
        <f t="shared" si="56"/>
        <v>1</v>
      </c>
      <c r="R89" s="283">
        <f t="shared" si="57"/>
        <v>3</v>
      </c>
      <c r="S89" s="293"/>
      <c r="T89" s="294"/>
      <c r="U89"/>
      <c r="V89" s="286">
        <f t="shared" si="58"/>
        <v>39</v>
      </c>
      <c r="W89" s="287">
        <f t="shared" si="58"/>
        <v>45</v>
      </c>
      <c r="X89" s="288">
        <f t="shared" si="59"/>
        <v>-6</v>
      </c>
      <c r="Y89"/>
      <c r="Z89" s="295">
        <f t="shared" si="60"/>
        <v>8</v>
      </c>
      <c r="AA89" s="296">
        <f t="shared" si="61"/>
        <v>11</v>
      </c>
      <c r="AB89" s="295">
        <f t="shared" si="62"/>
        <v>8</v>
      </c>
      <c r="AC89" s="296">
        <f t="shared" si="63"/>
        <v>11</v>
      </c>
      <c r="AD89" s="295">
        <f t="shared" si="64"/>
        <v>14</v>
      </c>
      <c r="AE89" s="296">
        <f t="shared" si="65"/>
        <v>12</v>
      </c>
      <c r="AF89" s="295">
        <f t="shared" si="66"/>
        <v>9</v>
      </c>
      <c r="AG89" s="296">
        <f t="shared" si="67"/>
        <v>11</v>
      </c>
      <c r="AH89" s="295">
        <f t="shared" si="68"/>
        <v>0</v>
      </c>
      <c r="AI89" s="296">
        <f t="shared" si="69"/>
        <v>0</v>
      </c>
    </row>
    <row r="90" spans="2:35" ht="15.75">
      <c r="B90" s="278" t="s">
        <v>269</v>
      </c>
      <c r="C90" s="279" t="str">
        <f>IF(C80&gt;"",C80,"")</f>
        <v>Jussi Mäkelä</v>
      </c>
      <c r="D90" s="291" t="str">
        <f>IF(C81&gt;"",C81,"")</f>
        <v>Toni Pitkänen</v>
      </c>
      <c r="E90" s="292"/>
      <c r="F90" s="281"/>
      <c r="G90" s="329">
        <v>6</v>
      </c>
      <c r="H90" s="330"/>
      <c r="I90" s="329">
        <v>-8</v>
      </c>
      <c r="J90" s="330"/>
      <c r="K90" s="333">
        <v>9</v>
      </c>
      <c r="L90" s="330"/>
      <c r="M90" s="329">
        <v>9</v>
      </c>
      <c r="N90" s="330"/>
      <c r="O90" s="329"/>
      <c r="P90" s="330"/>
      <c r="Q90" s="282">
        <f t="shared" si="56"/>
        <v>3</v>
      </c>
      <c r="R90" s="283">
        <f t="shared" si="57"/>
        <v>1</v>
      </c>
      <c r="S90" s="293"/>
      <c r="T90" s="294"/>
      <c r="U90"/>
      <c r="V90" s="286">
        <f t="shared" si="58"/>
        <v>41</v>
      </c>
      <c r="W90" s="287">
        <f t="shared" si="58"/>
        <v>35</v>
      </c>
      <c r="X90" s="288">
        <f t="shared" si="59"/>
        <v>6</v>
      </c>
      <c r="Y90"/>
      <c r="Z90" s="295">
        <f t="shared" si="60"/>
        <v>11</v>
      </c>
      <c r="AA90" s="296">
        <f t="shared" si="61"/>
        <v>6</v>
      </c>
      <c r="AB90" s="295">
        <f t="shared" si="62"/>
        <v>8</v>
      </c>
      <c r="AC90" s="296">
        <f t="shared" si="63"/>
        <v>11</v>
      </c>
      <c r="AD90" s="295">
        <f t="shared" si="64"/>
        <v>11</v>
      </c>
      <c r="AE90" s="296">
        <f t="shared" si="65"/>
        <v>9</v>
      </c>
      <c r="AF90" s="295">
        <f t="shared" si="66"/>
        <v>11</v>
      </c>
      <c r="AG90" s="296">
        <f t="shared" si="67"/>
        <v>9</v>
      </c>
      <c r="AH90" s="295">
        <f t="shared" si="68"/>
        <v>0</v>
      </c>
      <c r="AI90" s="296">
        <f t="shared" si="69"/>
        <v>0</v>
      </c>
    </row>
    <row r="91" spans="2:35" ht="16.5" thickBot="1">
      <c r="B91" s="299" t="s">
        <v>270</v>
      </c>
      <c r="C91" s="300" t="str">
        <f>IF(C82&gt;"",C82,"")</f>
        <v>Elias Brander</v>
      </c>
      <c r="D91" s="301" t="str">
        <f>IF(C83&gt;"",C83,"")</f>
        <v>Joonas Kivimäki</v>
      </c>
      <c r="E91" s="302"/>
      <c r="F91" s="303"/>
      <c r="G91" s="331">
        <v>6</v>
      </c>
      <c r="H91" s="332"/>
      <c r="I91" s="331">
        <v>10</v>
      </c>
      <c r="J91" s="332"/>
      <c r="K91" s="331">
        <v>4</v>
      </c>
      <c r="L91" s="332"/>
      <c r="M91" s="331"/>
      <c r="N91" s="332"/>
      <c r="O91" s="331"/>
      <c r="P91" s="332"/>
      <c r="Q91" s="304">
        <f t="shared" si="56"/>
        <v>3</v>
      </c>
      <c r="R91" s="305">
        <f t="shared" si="57"/>
        <v>0</v>
      </c>
      <c r="S91" s="306"/>
      <c r="T91" s="307"/>
      <c r="U91"/>
      <c r="V91" s="286">
        <f t="shared" si="58"/>
        <v>34</v>
      </c>
      <c r="W91" s="287">
        <f t="shared" si="58"/>
        <v>20</v>
      </c>
      <c r="X91" s="288">
        <f t="shared" si="59"/>
        <v>14</v>
      </c>
      <c r="Y91"/>
      <c r="Z91" s="308">
        <f t="shared" si="60"/>
        <v>11</v>
      </c>
      <c r="AA91" s="309">
        <f t="shared" si="61"/>
        <v>6</v>
      </c>
      <c r="AB91" s="308">
        <f t="shared" si="62"/>
        <v>12</v>
      </c>
      <c r="AC91" s="309">
        <f t="shared" si="63"/>
        <v>10</v>
      </c>
      <c r="AD91" s="308">
        <f t="shared" si="64"/>
        <v>11</v>
      </c>
      <c r="AE91" s="309">
        <f t="shared" si="65"/>
        <v>4</v>
      </c>
      <c r="AF91" s="308">
        <f t="shared" si="66"/>
        <v>0</v>
      </c>
      <c r="AG91" s="309">
        <f t="shared" si="67"/>
        <v>0</v>
      </c>
      <c r="AH91" s="308">
        <f t="shared" si="68"/>
        <v>0</v>
      </c>
      <c r="AI91" s="309">
        <f t="shared" si="69"/>
        <v>0</v>
      </c>
    </row>
    <row r="92" ht="13.5" thickTop="1"/>
    <row r="94" ht="13.5" thickBot="1"/>
    <row r="95" spans="2:35" ht="16.5" thickTop="1">
      <c r="B95" s="211"/>
      <c r="C95" s="212"/>
      <c r="D95" s="213"/>
      <c r="E95" s="213"/>
      <c r="F95" s="213"/>
      <c r="G95" s="214"/>
      <c r="H95" s="213"/>
      <c r="I95" s="215" t="s">
        <v>251</v>
      </c>
      <c r="J95" s="216"/>
      <c r="K95" s="354" t="s">
        <v>203</v>
      </c>
      <c r="L95" s="355"/>
      <c r="M95" s="355"/>
      <c r="N95" s="356"/>
      <c r="O95" s="357" t="s">
        <v>252</v>
      </c>
      <c r="P95" s="358"/>
      <c r="Q95" s="358"/>
      <c r="R95" s="359" t="s">
        <v>277</v>
      </c>
      <c r="S95" s="360"/>
      <c r="T95" s="36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7"/>
      <c r="C96" s="218"/>
      <c r="D96" s="219" t="s">
        <v>253</v>
      </c>
      <c r="E96" s="362"/>
      <c r="F96" s="363"/>
      <c r="G96" s="364"/>
      <c r="H96" s="365" t="s">
        <v>254</v>
      </c>
      <c r="I96" s="366"/>
      <c r="J96" s="366"/>
      <c r="K96" s="367"/>
      <c r="L96" s="367"/>
      <c r="M96" s="367"/>
      <c r="N96" s="368"/>
      <c r="O96" s="220" t="s">
        <v>255</v>
      </c>
      <c r="P96" s="221"/>
      <c r="Q96" s="221"/>
      <c r="R96" s="369"/>
      <c r="S96" s="369"/>
      <c r="T96" s="370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2"/>
      <c r="C97" s="223" t="s">
        <v>256</v>
      </c>
      <c r="D97" s="224" t="s">
        <v>257</v>
      </c>
      <c r="E97" s="350" t="s">
        <v>57</v>
      </c>
      <c r="F97" s="351"/>
      <c r="G97" s="350" t="s">
        <v>156</v>
      </c>
      <c r="H97" s="351"/>
      <c r="I97" s="350" t="s">
        <v>157</v>
      </c>
      <c r="J97" s="351"/>
      <c r="K97" s="350" t="s">
        <v>220</v>
      </c>
      <c r="L97" s="351"/>
      <c r="M97" s="350"/>
      <c r="N97" s="351"/>
      <c r="O97" s="225" t="s">
        <v>171</v>
      </c>
      <c r="P97" s="226" t="s">
        <v>258</v>
      </c>
      <c r="Q97" s="227" t="s">
        <v>259</v>
      </c>
      <c r="R97" s="228"/>
      <c r="S97" s="352" t="s">
        <v>1</v>
      </c>
      <c r="T97" s="353"/>
      <c r="U97"/>
      <c r="V97" s="229" t="s">
        <v>260</v>
      </c>
      <c r="W97" s="230"/>
      <c r="X97" s="231" t="s">
        <v>261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2" t="s">
        <v>57</v>
      </c>
      <c r="C98" s="233"/>
      <c r="D98" s="234"/>
      <c r="E98" s="235"/>
      <c r="F98" s="236"/>
      <c r="G98" s="237">
        <f>+Q108</f>
      </c>
      <c r="H98" s="238">
        <f>+R108</f>
      </c>
      <c r="I98" s="237">
        <f>Q104</f>
      </c>
      <c r="J98" s="238">
        <f>R104</f>
      </c>
      <c r="K98" s="237">
        <f>Q106</f>
      </c>
      <c r="L98" s="238">
        <f>R106</f>
      </c>
      <c r="M98" s="237"/>
      <c r="N98" s="238"/>
      <c r="O98" s="239">
        <f>IF(SUM(E98:N98)=0,"",COUNTIF(F98:F101,"3"))</f>
      </c>
      <c r="P98" s="240">
        <f>IF(SUM(F98:O98)=0,"",COUNTIF(E98:E101,"3"))</f>
      </c>
      <c r="Q98" s="241">
        <f>IF(SUM(E98:N98)=0,"",SUM(F98:F101))</f>
      </c>
      <c r="R98" s="242">
        <f>IF(SUM(E98:N98)=0,"",SUM(E98:E101))</f>
      </c>
      <c r="S98" s="341"/>
      <c r="T98" s="342"/>
      <c r="U98"/>
      <c r="V98" s="243">
        <f>+V104+V106+V108</f>
        <v>0</v>
      </c>
      <c r="W98" s="244">
        <f>+W104+W106+W108</f>
        <v>0</v>
      </c>
      <c r="X98" s="245">
        <f>+V98-W98</f>
        <v>0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6" t="s">
        <v>156</v>
      </c>
      <c r="C99" s="233" t="s">
        <v>384</v>
      </c>
      <c r="D99" s="247" t="s">
        <v>14</v>
      </c>
      <c r="E99" s="248">
        <f>+R108</f>
      </c>
      <c r="F99" s="249">
        <f>+Q108</f>
      </c>
      <c r="G99" s="250"/>
      <c r="H99" s="251"/>
      <c r="I99" s="248">
        <f>Q107</f>
        <v>0</v>
      </c>
      <c r="J99" s="249">
        <f>R107</f>
        <v>3</v>
      </c>
      <c r="K99" s="248">
        <f>Q105</f>
        <v>3</v>
      </c>
      <c r="L99" s="249">
        <f>R105</f>
        <v>1</v>
      </c>
      <c r="M99" s="248"/>
      <c r="N99" s="249"/>
      <c r="O99" s="239">
        <f>IF(SUM(E99:N99)=0,"",COUNTIF(H98:H101,"3"))</f>
        <v>1</v>
      </c>
      <c r="P99" s="240">
        <f>IF(SUM(F99:O99)=0,"",COUNTIF(G98:G101,"3"))</f>
        <v>1</v>
      </c>
      <c r="Q99" s="241">
        <f>IF(SUM(E99:N99)=0,"",SUM(H98:H101))</f>
        <v>3</v>
      </c>
      <c r="R99" s="242">
        <f>IF(SUM(E99:N99)=0,"",SUM(G98:G101))</f>
        <v>4</v>
      </c>
      <c r="S99" s="341">
        <v>2</v>
      </c>
      <c r="T99" s="342"/>
      <c r="U99"/>
      <c r="V99" s="243">
        <f>+V105+V107+W108</f>
        <v>67</v>
      </c>
      <c r="W99" s="244">
        <f>+W105+W107+V108</f>
        <v>64</v>
      </c>
      <c r="X99" s="245">
        <f>+V99-W99</f>
        <v>3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6" t="s">
        <v>157</v>
      </c>
      <c r="C100" s="233" t="s">
        <v>376</v>
      </c>
      <c r="D100" s="247" t="s">
        <v>219</v>
      </c>
      <c r="E100" s="248">
        <f>+R104</f>
      </c>
      <c r="F100" s="249">
        <f>+Q104</f>
      </c>
      <c r="G100" s="248">
        <f>R107</f>
        <v>3</v>
      </c>
      <c r="H100" s="249">
        <f>Q107</f>
        <v>0</v>
      </c>
      <c r="I100" s="250"/>
      <c r="J100" s="251"/>
      <c r="K100" s="248">
        <f>Q109</f>
        <v>3</v>
      </c>
      <c r="L100" s="249">
        <f>R109</f>
        <v>0</v>
      </c>
      <c r="M100" s="248"/>
      <c r="N100" s="249"/>
      <c r="O100" s="239">
        <f>IF(SUM(E100:N100)=0,"",COUNTIF(J98:J101,"3"))</f>
        <v>2</v>
      </c>
      <c r="P100" s="240">
        <f>IF(SUM(F100:O100)=0,"",COUNTIF(I98:I101,"3"))</f>
        <v>0</v>
      </c>
      <c r="Q100" s="241">
        <f>IF(SUM(E100:N100)=0,"",SUM(J98:J101))</f>
        <v>6</v>
      </c>
      <c r="R100" s="242">
        <f>IF(SUM(E100:N100)=0,"",SUM(I98:I101))</f>
        <v>0</v>
      </c>
      <c r="S100" s="341">
        <v>1</v>
      </c>
      <c r="T100" s="342"/>
      <c r="U100"/>
      <c r="V100" s="243">
        <f>+W104+W107+V109</f>
        <v>66</v>
      </c>
      <c r="W100" s="244">
        <f>+V104+V107+W109</f>
        <v>41</v>
      </c>
      <c r="X100" s="245">
        <f>+V100-W100</f>
        <v>25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2" t="s">
        <v>220</v>
      </c>
      <c r="C101" s="253" t="s">
        <v>247</v>
      </c>
      <c r="D101" s="254" t="s">
        <v>226</v>
      </c>
      <c r="E101" s="255">
        <f>R106</f>
      </c>
      <c r="F101" s="256">
        <f>Q106</f>
      </c>
      <c r="G101" s="255">
        <f>R105</f>
        <v>1</v>
      </c>
      <c r="H101" s="256">
        <f>Q105</f>
        <v>3</v>
      </c>
      <c r="I101" s="255">
        <f>R109</f>
        <v>0</v>
      </c>
      <c r="J101" s="256">
        <f>Q109</f>
        <v>3</v>
      </c>
      <c r="K101" s="257"/>
      <c r="L101" s="258"/>
      <c r="M101" s="255"/>
      <c r="N101" s="256"/>
      <c r="O101" s="259">
        <f>IF(SUM(E101:N101)=0,"",COUNTIF(L98:L101,"3"))</f>
        <v>0</v>
      </c>
      <c r="P101" s="260">
        <f>IF(SUM(F101:O101)=0,"",COUNTIF(K98:K101,"3"))</f>
        <v>2</v>
      </c>
      <c r="Q101" s="261">
        <f>IF(SUM(E101:N102)=0,"",SUM(L98:L101))</f>
        <v>1</v>
      </c>
      <c r="R101" s="262">
        <f>IF(SUM(E101:N101)=0,"",SUM(K98:K101))</f>
        <v>6</v>
      </c>
      <c r="S101" s="343">
        <v>3</v>
      </c>
      <c r="T101" s="344"/>
      <c r="U101"/>
      <c r="V101" s="243">
        <f>+W105+W106+W109</f>
        <v>50</v>
      </c>
      <c r="W101" s="244">
        <f>+V105+V106+V109</f>
        <v>78</v>
      </c>
      <c r="X101" s="245">
        <f>+V101-W101</f>
        <v>-28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3"/>
      <c r="C102" s="264" t="s">
        <v>262</v>
      </c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6"/>
      <c r="T102" s="267"/>
      <c r="U102"/>
      <c r="V102" s="268"/>
      <c r="W102" s="269" t="s">
        <v>263</v>
      </c>
      <c r="X102" s="270">
        <f>SUM(X98:X101)</f>
        <v>0</v>
      </c>
      <c r="Y102" s="269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1"/>
      <c r="C103" s="272" t="s">
        <v>264</v>
      </c>
      <c r="D103" s="273"/>
      <c r="E103" s="273"/>
      <c r="F103" s="274"/>
      <c r="G103" s="345" t="s">
        <v>2</v>
      </c>
      <c r="H103" s="346"/>
      <c r="I103" s="347" t="s">
        <v>3</v>
      </c>
      <c r="J103" s="346"/>
      <c r="K103" s="347" t="s">
        <v>4</v>
      </c>
      <c r="L103" s="346"/>
      <c r="M103" s="347" t="s">
        <v>26</v>
      </c>
      <c r="N103" s="346"/>
      <c r="O103" s="347" t="s">
        <v>27</v>
      </c>
      <c r="P103" s="346"/>
      <c r="Q103" s="348" t="s">
        <v>0</v>
      </c>
      <c r="R103" s="349"/>
      <c r="S103"/>
      <c r="T103" s="275"/>
      <c r="U103"/>
      <c r="V103" s="276" t="s">
        <v>260</v>
      </c>
      <c r="W103" s="277"/>
      <c r="X103" s="231" t="s">
        <v>261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78" t="s">
        <v>265</v>
      </c>
      <c r="C104" s="279">
        <f>IF(C98&gt;"",C98,"")</f>
      </c>
      <c r="D104" s="280" t="str">
        <f>IF(C100&gt;"",C100,"")</f>
        <v>Anna Kirichenko</v>
      </c>
      <c r="E104" s="265"/>
      <c r="F104" s="281"/>
      <c r="G104" s="339"/>
      <c r="H104" s="340"/>
      <c r="I104" s="336"/>
      <c r="J104" s="337"/>
      <c r="K104" s="336"/>
      <c r="L104" s="337"/>
      <c r="M104" s="336"/>
      <c r="N104" s="337"/>
      <c r="O104" s="338"/>
      <c r="P104" s="337"/>
      <c r="Q104" s="282">
        <f aca="true" t="shared" si="70" ref="Q104:Q109">IF(COUNT(G104:O104)=0,"",COUNTIF(G104:O104,"&gt;=0"))</f>
      </c>
      <c r="R104" s="283">
        <f aca="true" t="shared" si="71" ref="R104:R109">IF(COUNT(G104:O104)=0,"",(IF(LEFT(G104,1)="-",1,0)+IF(LEFT(I104,1)="-",1,0)+IF(LEFT(K104,1)="-",1,0)+IF(LEFT(M104,1)="-",1,0)+IF(LEFT(O104,1)="-",1,0)))</f>
      </c>
      <c r="S104" s="284"/>
      <c r="T104" s="285"/>
      <c r="U104"/>
      <c r="V104" s="286">
        <f aca="true" t="shared" si="72" ref="V104:V109">+Z104+AB104+AD104+AF104+AH104</f>
        <v>0</v>
      </c>
      <c r="W104" s="287">
        <f aca="true" t="shared" si="73" ref="W104:W109">+AA104+AC104+AE104+AG104+AI104</f>
        <v>0</v>
      </c>
      <c r="X104" s="288">
        <f aca="true" t="shared" si="74" ref="X104:X109">+V104-W104</f>
        <v>0</v>
      </c>
      <c r="Y104"/>
      <c r="Z104" s="289">
        <f aca="true" t="shared" si="75" ref="Z104:Z109">IF(G104="",0,IF(LEFT(G104,1)="-",ABS(G104),(IF(G104&gt;9,G104+2,11))))</f>
        <v>0</v>
      </c>
      <c r="AA104" s="290">
        <f aca="true" t="shared" si="76" ref="AA104:AA109">IF(G104="",0,IF(LEFT(G104,1)="-",(IF(ABS(G104)&gt;9,(ABS(G104)+2),11)),G104))</f>
        <v>0</v>
      </c>
      <c r="AB104" s="289">
        <f aca="true" t="shared" si="77" ref="AB104:AB109">IF(I104="",0,IF(LEFT(I104,1)="-",ABS(I104),(IF(I104&gt;9,I104+2,11))))</f>
        <v>0</v>
      </c>
      <c r="AC104" s="290">
        <f aca="true" t="shared" si="78" ref="AC104:AC109">IF(I104="",0,IF(LEFT(I104,1)="-",(IF(ABS(I104)&gt;9,(ABS(I104)+2),11)),I104))</f>
        <v>0</v>
      </c>
      <c r="AD104" s="289">
        <f aca="true" t="shared" si="79" ref="AD104:AD109">IF(K104="",0,IF(LEFT(K104,1)="-",ABS(K104),(IF(K104&gt;9,K104+2,11))))</f>
        <v>0</v>
      </c>
      <c r="AE104" s="290">
        <f aca="true" t="shared" si="80" ref="AE104:AE109">IF(K104="",0,IF(LEFT(K104,1)="-",(IF(ABS(K104)&gt;9,(ABS(K104)+2),11)),K104))</f>
        <v>0</v>
      </c>
      <c r="AF104" s="289">
        <f aca="true" t="shared" si="81" ref="AF104:AF109">IF(M104="",0,IF(LEFT(M104,1)="-",ABS(M104),(IF(M104&gt;9,M104+2,11))))</f>
        <v>0</v>
      </c>
      <c r="AG104" s="290">
        <f aca="true" t="shared" si="82" ref="AG104:AG109">IF(M104="",0,IF(LEFT(M104,1)="-",(IF(ABS(M104)&gt;9,(ABS(M104)+2),11)),M104))</f>
        <v>0</v>
      </c>
      <c r="AH104" s="289">
        <f aca="true" t="shared" si="83" ref="AH104:AH109">IF(O104="",0,IF(LEFT(O104,1)="-",ABS(O104),(IF(O104&gt;9,O104+2,11))))</f>
        <v>0</v>
      </c>
      <c r="AI104" s="290">
        <f aca="true" t="shared" si="84" ref="AI104:AI109">IF(O104="",0,IF(LEFT(O104,1)="-",(IF(ABS(O104)&gt;9,(ABS(O104)+2),11)),O104))</f>
        <v>0</v>
      </c>
    </row>
    <row r="105" spans="2:35" ht="15.75">
      <c r="B105" s="278" t="s">
        <v>266</v>
      </c>
      <c r="C105" s="279" t="str">
        <f>IF(C99&gt;"",C99,"")</f>
        <v>Joonas Paasioksa</v>
      </c>
      <c r="D105" s="291" t="str">
        <f>IF(C101&gt;"",C101,"")</f>
        <v>Juho Seppänen</v>
      </c>
      <c r="E105" s="292"/>
      <c r="F105" s="281"/>
      <c r="G105" s="329">
        <v>6</v>
      </c>
      <c r="H105" s="330"/>
      <c r="I105" s="329">
        <v>-12</v>
      </c>
      <c r="J105" s="330"/>
      <c r="K105" s="329">
        <v>7</v>
      </c>
      <c r="L105" s="330"/>
      <c r="M105" s="329">
        <v>4</v>
      </c>
      <c r="N105" s="330"/>
      <c r="O105" s="329"/>
      <c r="P105" s="330"/>
      <c r="Q105" s="282">
        <f t="shared" si="70"/>
        <v>3</v>
      </c>
      <c r="R105" s="283">
        <f t="shared" si="71"/>
        <v>1</v>
      </c>
      <c r="S105" s="293"/>
      <c r="T105" s="294"/>
      <c r="U105"/>
      <c r="V105" s="286">
        <f t="shared" si="72"/>
        <v>45</v>
      </c>
      <c r="W105" s="287">
        <f t="shared" si="73"/>
        <v>31</v>
      </c>
      <c r="X105" s="288">
        <f t="shared" si="74"/>
        <v>14</v>
      </c>
      <c r="Y105"/>
      <c r="Z105" s="295">
        <f t="shared" si="75"/>
        <v>11</v>
      </c>
      <c r="AA105" s="296">
        <f t="shared" si="76"/>
        <v>6</v>
      </c>
      <c r="AB105" s="295">
        <f t="shared" si="77"/>
        <v>12</v>
      </c>
      <c r="AC105" s="296">
        <f t="shared" si="78"/>
        <v>14</v>
      </c>
      <c r="AD105" s="295">
        <f t="shared" si="79"/>
        <v>11</v>
      </c>
      <c r="AE105" s="296">
        <f t="shared" si="80"/>
        <v>7</v>
      </c>
      <c r="AF105" s="295">
        <f t="shared" si="81"/>
        <v>11</v>
      </c>
      <c r="AG105" s="296">
        <f t="shared" si="82"/>
        <v>4</v>
      </c>
      <c r="AH105" s="295">
        <f t="shared" si="83"/>
        <v>0</v>
      </c>
      <c r="AI105" s="296">
        <f t="shared" si="84"/>
        <v>0</v>
      </c>
    </row>
    <row r="106" spans="2:35" ht="16.5" thickBot="1">
      <c r="B106" s="278" t="s">
        <v>267</v>
      </c>
      <c r="C106" s="297">
        <f>IF(C98&gt;"",C98,"")</f>
      </c>
      <c r="D106" s="298" t="str">
        <f>IF(C101&gt;"",C101,"")</f>
        <v>Juho Seppänen</v>
      </c>
      <c r="E106" s="273"/>
      <c r="F106" s="274"/>
      <c r="G106" s="334"/>
      <c r="H106" s="335"/>
      <c r="I106" s="334"/>
      <c r="J106" s="335"/>
      <c r="K106" s="334"/>
      <c r="L106" s="335"/>
      <c r="M106" s="334"/>
      <c r="N106" s="335"/>
      <c r="O106" s="334"/>
      <c r="P106" s="335"/>
      <c r="Q106" s="282">
        <f t="shared" si="70"/>
      </c>
      <c r="R106" s="283">
        <f t="shared" si="71"/>
      </c>
      <c r="S106" s="293"/>
      <c r="T106" s="294"/>
      <c r="U106"/>
      <c r="V106" s="286">
        <f t="shared" si="72"/>
        <v>0</v>
      </c>
      <c r="W106" s="287">
        <f t="shared" si="73"/>
        <v>0</v>
      </c>
      <c r="X106" s="288">
        <f t="shared" si="74"/>
        <v>0</v>
      </c>
      <c r="Y106"/>
      <c r="Z106" s="295">
        <f t="shared" si="75"/>
        <v>0</v>
      </c>
      <c r="AA106" s="296">
        <f t="shared" si="76"/>
        <v>0</v>
      </c>
      <c r="AB106" s="295">
        <f t="shared" si="77"/>
        <v>0</v>
      </c>
      <c r="AC106" s="296">
        <f t="shared" si="78"/>
        <v>0</v>
      </c>
      <c r="AD106" s="295">
        <f t="shared" si="79"/>
        <v>0</v>
      </c>
      <c r="AE106" s="296">
        <f t="shared" si="80"/>
        <v>0</v>
      </c>
      <c r="AF106" s="295">
        <f t="shared" si="81"/>
        <v>0</v>
      </c>
      <c r="AG106" s="296">
        <f t="shared" si="82"/>
        <v>0</v>
      </c>
      <c r="AH106" s="295">
        <f t="shared" si="83"/>
        <v>0</v>
      </c>
      <c r="AI106" s="296">
        <f t="shared" si="84"/>
        <v>0</v>
      </c>
    </row>
    <row r="107" spans="2:35" ht="15.75">
      <c r="B107" s="278" t="s">
        <v>268</v>
      </c>
      <c r="C107" s="279" t="str">
        <f>IF(C99&gt;"",C99,"")</f>
        <v>Joonas Paasioksa</v>
      </c>
      <c r="D107" s="291" t="str">
        <f>IF(C100&gt;"",C100,"")</f>
        <v>Anna Kirichenko</v>
      </c>
      <c r="E107" s="265"/>
      <c r="F107" s="281"/>
      <c r="G107" s="336">
        <v>-9</v>
      </c>
      <c r="H107" s="337"/>
      <c r="I107" s="336">
        <v>-6</v>
      </c>
      <c r="J107" s="337"/>
      <c r="K107" s="336">
        <v>-7</v>
      </c>
      <c r="L107" s="337"/>
      <c r="M107" s="336"/>
      <c r="N107" s="337"/>
      <c r="O107" s="336"/>
      <c r="P107" s="337"/>
      <c r="Q107" s="282">
        <f t="shared" si="70"/>
        <v>0</v>
      </c>
      <c r="R107" s="283">
        <f t="shared" si="71"/>
        <v>3</v>
      </c>
      <c r="S107" s="293"/>
      <c r="T107" s="294"/>
      <c r="U107"/>
      <c r="V107" s="286">
        <f t="shared" si="72"/>
        <v>22</v>
      </c>
      <c r="W107" s="287">
        <f t="shared" si="73"/>
        <v>33</v>
      </c>
      <c r="X107" s="288">
        <f t="shared" si="74"/>
        <v>-11</v>
      </c>
      <c r="Y107"/>
      <c r="Z107" s="295">
        <f t="shared" si="75"/>
        <v>9</v>
      </c>
      <c r="AA107" s="296">
        <f t="shared" si="76"/>
        <v>11</v>
      </c>
      <c r="AB107" s="295">
        <f t="shared" si="77"/>
        <v>6</v>
      </c>
      <c r="AC107" s="296">
        <f t="shared" si="78"/>
        <v>11</v>
      </c>
      <c r="AD107" s="295">
        <f t="shared" si="79"/>
        <v>7</v>
      </c>
      <c r="AE107" s="296">
        <f t="shared" si="80"/>
        <v>11</v>
      </c>
      <c r="AF107" s="295">
        <f t="shared" si="81"/>
        <v>0</v>
      </c>
      <c r="AG107" s="296">
        <f t="shared" si="82"/>
        <v>0</v>
      </c>
      <c r="AH107" s="295">
        <f t="shared" si="83"/>
        <v>0</v>
      </c>
      <c r="AI107" s="296">
        <f t="shared" si="84"/>
        <v>0</v>
      </c>
    </row>
    <row r="108" spans="2:35" ht="15.75">
      <c r="B108" s="278" t="s">
        <v>269</v>
      </c>
      <c r="C108" s="279">
        <f>IF(C98&gt;"",C98,"")</f>
      </c>
      <c r="D108" s="291" t="str">
        <f>IF(C99&gt;"",C99,"")</f>
        <v>Joonas Paasioksa</v>
      </c>
      <c r="E108" s="292"/>
      <c r="F108" s="281"/>
      <c r="G108" s="329"/>
      <c r="H108" s="330"/>
      <c r="I108" s="329"/>
      <c r="J108" s="330"/>
      <c r="K108" s="333"/>
      <c r="L108" s="330"/>
      <c r="M108" s="329"/>
      <c r="N108" s="330"/>
      <c r="O108" s="329"/>
      <c r="P108" s="330"/>
      <c r="Q108" s="282">
        <f t="shared" si="70"/>
      </c>
      <c r="R108" s="283">
        <f t="shared" si="71"/>
      </c>
      <c r="S108" s="293"/>
      <c r="T108" s="294"/>
      <c r="U108"/>
      <c r="V108" s="286">
        <f t="shared" si="72"/>
        <v>0</v>
      </c>
      <c r="W108" s="287">
        <f t="shared" si="73"/>
        <v>0</v>
      </c>
      <c r="X108" s="288">
        <f t="shared" si="74"/>
        <v>0</v>
      </c>
      <c r="Y108"/>
      <c r="Z108" s="295">
        <f t="shared" si="75"/>
        <v>0</v>
      </c>
      <c r="AA108" s="296">
        <f t="shared" si="76"/>
        <v>0</v>
      </c>
      <c r="AB108" s="295">
        <f t="shared" si="77"/>
        <v>0</v>
      </c>
      <c r="AC108" s="296">
        <f t="shared" si="78"/>
        <v>0</v>
      </c>
      <c r="AD108" s="295">
        <f t="shared" si="79"/>
        <v>0</v>
      </c>
      <c r="AE108" s="296">
        <f t="shared" si="80"/>
        <v>0</v>
      </c>
      <c r="AF108" s="295">
        <f t="shared" si="81"/>
        <v>0</v>
      </c>
      <c r="AG108" s="296">
        <f t="shared" si="82"/>
        <v>0</v>
      </c>
      <c r="AH108" s="295">
        <f t="shared" si="83"/>
        <v>0</v>
      </c>
      <c r="AI108" s="296">
        <f t="shared" si="84"/>
        <v>0</v>
      </c>
    </row>
    <row r="109" spans="2:35" ht="16.5" thickBot="1">
      <c r="B109" s="299" t="s">
        <v>270</v>
      </c>
      <c r="C109" s="300" t="str">
        <f>IF(C100&gt;"",C100,"")</f>
        <v>Anna Kirichenko</v>
      </c>
      <c r="D109" s="301" t="str">
        <f>IF(C101&gt;"",C101,"")</f>
        <v>Juho Seppänen</v>
      </c>
      <c r="E109" s="302"/>
      <c r="F109" s="303"/>
      <c r="G109" s="331">
        <v>9</v>
      </c>
      <c r="H109" s="332"/>
      <c r="I109" s="331">
        <v>9</v>
      </c>
      <c r="J109" s="332"/>
      <c r="K109" s="331">
        <v>1</v>
      </c>
      <c r="L109" s="332"/>
      <c r="M109" s="331"/>
      <c r="N109" s="332"/>
      <c r="O109" s="331"/>
      <c r="P109" s="332"/>
      <c r="Q109" s="304">
        <f t="shared" si="70"/>
        <v>3</v>
      </c>
      <c r="R109" s="305">
        <f t="shared" si="71"/>
        <v>0</v>
      </c>
      <c r="S109" s="306"/>
      <c r="T109" s="307"/>
      <c r="U109"/>
      <c r="V109" s="286">
        <f t="shared" si="72"/>
        <v>33</v>
      </c>
      <c r="W109" s="287">
        <f t="shared" si="73"/>
        <v>19</v>
      </c>
      <c r="X109" s="288">
        <f t="shared" si="74"/>
        <v>14</v>
      </c>
      <c r="Y109"/>
      <c r="Z109" s="308">
        <f t="shared" si="75"/>
        <v>11</v>
      </c>
      <c r="AA109" s="309">
        <f t="shared" si="76"/>
        <v>9</v>
      </c>
      <c r="AB109" s="308">
        <f t="shared" si="77"/>
        <v>11</v>
      </c>
      <c r="AC109" s="309">
        <f t="shared" si="78"/>
        <v>9</v>
      </c>
      <c r="AD109" s="308">
        <f t="shared" si="79"/>
        <v>11</v>
      </c>
      <c r="AE109" s="309">
        <f t="shared" si="80"/>
        <v>1</v>
      </c>
      <c r="AF109" s="308">
        <f t="shared" si="81"/>
        <v>0</v>
      </c>
      <c r="AG109" s="309">
        <f t="shared" si="82"/>
        <v>0</v>
      </c>
      <c r="AH109" s="308">
        <f t="shared" si="83"/>
        <v>0</v>
      </c>
      <c r="AI109" s="309">
        <f t="shared" si="84"/>
        <v>0</v>
      </c>
    </row>
    <row r="110" ht="13.5" thickTop="1"/>
  </sheetData>
  <mergeCells count="318"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S82:T82"/>
    <mergeCell ref="S83:T83"/>
    <mergeCell ref="G85:H85"/>
    <mergeCell ref="I85:J85"/>
    <mergeCell ref="K85:L85"/>
    <mergeCell ref="M85:N85"/>
    <mergeCell ref="O85:P85"/>
    <mergeCell ref="Q85:R85"/>
    <mergeCell ref="M79:N79"/>
    <mergeCell ref="S79:T79"/>
    <mergeCell ref="S80:T80"/>
    <mergeCell ref="S81:T81"/>
    <mergeCell ref="E79:F79"/>
    <mergeCell ref="G79:H79"/>
    <mergeCell ref="I79:J79"/>
    <mergeCell ref="K79:L79"/>
    <mergeCell ref="K77:N77"/>
    <mergeCell ref="O77:Q77"/>
    <mergeCell ref="R77:T77"/>
    <mergeCell ref="E78:G78"/>
    <mergeCell ref="H78:J78"/>
    <mergeCell ref="K78:N78"/>
    <mergeCell ref="R78:T78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R95:T95"/>
    <mergeCell ref="E96:G96"/>
    <mergeCell ref="H96:J96"/>
    <mergeCell ref="K96:N96"/>
    <mergeCell ref="R96:T96"/>
    <mergeCell ref="E97:F97"/>
    <mergeCell ref="G97:H97"/>
    <mergeCell ref="I97:J97"/>
    <mergeCell ref="K97:L97"/>
    <mergeCell ref="M97:N97"/>
    <mergeCell ref="S97:T97"/>
    <mergeCell ref="S98:T98"/>
    <mergeCell ref="S99:T99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</mergeCells>
  <printOptions/>
  <pageMargins left="0.75" right="0.75" top="1" bottom="1" header="0.5" footer="0.5"/>
  <pageSetup horizontalDpi="600" verticalDpi="600" orientation="landscape" paperSize="9" scale="60" r:id="rId1"/>
  <rowBreaks count="2" manualBreakCount="2">
    <brk id="38" max="19" man="1"/>
    <brk id="75" max="19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3">
      <selection activeCell="B29" sqref="B29"/>
    </sheetView>
  </sheetViews>
  <sheetFormatPr defaultColWidth="9.140625" defaultRowHeight="12.75"/>
  <cols>
    <col min="2" max="2" width="10.421875" style="0" customWidth="1"/>
  </cols>
  <sheetData>
    <row r="1" ht="12.75">
      <c r="B1" t="s">
        <v>200</v>
      </c>
    </row>
    <row r="3" ht="12.75">
      <c r="B3" t="s">
        <v>201</v>
      </c>
    </row>
    <row r="4" spans="1:2" ht="12.75">
      <c r="A4" s="15">
        <v>0.375</v>
      </c>
      <c r="B4" t="s">
        <v>9</v>
      </c>
    </row>
    <row r="5" spans="1:2" ht="12.75">
      <c r="A5" s="15">
        <v>0.375</v>
      </c>
      <c r="B5" t="s">
        <v>44</v>
      </c>
    </row>
    <row r="6" spans="1:2" ht="12.75">
      <c r="A6" s="15">
        <v>0.4166666666666667</v>
      </c>
      <c r="B6" t="s">
        <v>69</v>
      </c>
    </row>
    <row r="7" spans="1:2" ht="12.75">
      <c r="A7" s="15">
        <v>0.4583333333333333</v>
      </c>
      <c r="B7" t="s">
        <v>284</v>
      </c>
    </row>
    <row r="8" spans="1:2" ht="12.75">
      <c r="A8" s="15">
        <v>0.4791666666666667</v>
      </c>
      <c r="B8" t="s">
        <v>7</v>
      </c>
    </row>
    <row r="9" spans="1:2" ht="12.75">
      <c r="A9" s="15">
        <v>0.5</v>
      </c>
      <c r="B9" t="s">
        <v>6</v>
      </c>
    </row>
    <row r="10" spans="1:2" ht="12.75">
      <c r="A10" s="15">
        <v>0.5416666666666666</v>
      </c>
      <c r="B10" t="s">
        <v>65</v>
      </c>
    </row>
    <row r="11" spans="1:2" ht="12.75">
      <c r="A11" s="15">
        <v>0.5833333333333334</v>
      </c>
      <c r="B11" t="s">
        <v>250</v>
      </c>
    </row>
    <row r="12" spans="1:2" ht="12.75">
      <c r="A12" s="15">
        <v>0.5833333333333334</v>
      </c>
      <c r="B12" t="s">
        <v>203</v>
      </c>
    </row>
    <row r="13" spans="1:2" ht="12.75">
      <c r="A13" s="15">
        <v>0.6458333333333334</v>
      </c>
      <c r="B13" t="s">
        <v>28</v>
      </c>
    </row>
    <row r="14" spans="1:2" ht="12.75">
      <c r="A14" s="15">
        <v>0.6666666666666666</v>
      </c>
      <c r="B14" t="s">
        <v>204</v>
      </c>
    </row>
    <row r="15" spans="1:2" ht="12.75">
      <c r="A15" s="207" t="s">
        <v>210</v>
      </c>
      <c r="B15" t="s">
        <v>211</v>
      </c>
    </row>
    <row r="17" ht="12.75">
      <c r="B17" t="s">
        <v>205</v>
      </c>
    </row>
    <row r="18" spans="1:2" ht="12.75">
      <c r="A18" s="15">
        <v>0.375</v>
      </c>
      <c r="B18" t="s">
        <v>12</v>
      </c>
    </row>
    <row r="19" spans="1:2" ht="12.75">
      <c r="A19" s="15">
        <v>0.375</v>
      </c>
      <c r="B19" t="s">
        <v>285</v>
      </c>
    </row>
    <row r="20" spans="1:2" ht="12.75">
      <c r="A20" s="15">
        <v>0.375</v>
      </c>
      <c r="B20" t="s">
        <v>286</v>
      </c>
    </row>
    <row r="21" spans="1:2" ht="12.75">
      <c r="A21" s="15">
        <v>0.4166666666666667</v>
      </c>
      <c r="B21" t="s">
        <v>11</v>
      </c>
    </row>
    <row r="22" spans="1:2" ht="12.75">
      <c r="A22" s="15">
        <v>0.4583333333333333</v>
      </c>
      <c r="B22" t="s">
        <v>208</v>
      </c>
    </row>
    <row r="23" spans="1:2" ht="12.75">
      <c r="A23" s="15">
        <v>0.4791666666666667</v>
      </c>
      <c r="B23" t="s">
        <v>207</v>
      </c>
    </row>
    <row r="24" spans="1:2" ht="12.75">
      <c r="A24" s="15">
        <v>0.5416666666666666</v>
      </c>
      <c r="B24" t="s">
        <v>10</v>
      </c>
    </row>
    <row r="25" spans="1:2" ht="12.75">
      <c r="A25" s="15">
        <v>0.5416666666666666</v>
      </c>
      <c r="B25" t="s">
        <v>287</v>
      </c>
    </row>
    <row r="26" spans="1:2" ht="12.75">
      <c r="A26" s="15">
        <v>0.5625</v>
      </c>
      <c r="B26" t="s">
        <v>288</v>
      </c>
    </row>
    <row r="27" spans="1:2" ht="12.75">
      <c r="A27" s="207" t="s">
        <v>212</v>
      </c>
      <c r="B27" t="s">
        <v>209</v>
      </c>
    </row>
    <row r="28" spans="1:2" ht="12.75">
      <c r="A28" s="207" t="s">
        <v>289</v>
      </c>
      <c r="B28" t="s">
        <v>211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60" zoomScaleSheetLayoutView="100" workbookViewId="0" topLeftCell="A1">
      <selection activeCell="G12" sqref="G12"/>
    </sheetView>
  </sheetViews>
  <sheetFormatPr defaultColWidth="9.140625" defaultRowHeight="12.75"/>
  <cols>
    <col min="1" max="1" width="3.00390625" style="20" customWidth="1"/>
    <col min="2" max="2" width="20.00390625" style="20" customWidth="1"/>
    <col min="3" max="3" width="10.57421875" style="20" customWidth="1"/>
    <col min="4" max="4" width="15.00390625" style="20" bestFit="1" customWidth="1"/>
    <col min="5" max="5" width="17.28125" style="20" bestFit="1" customWidth="1"/>
    <col min="6" max="6" width="14.28125" style="20" bestFit="1" customWidth="1"/>
    <col min="7" max="7" width="11.28125" style="20" bestFit="1" customWidth="1"/>
    <col min="8" max="16384" width="9.140625" style="20" customWidth="1"/>
  </cols>
  <sheetData>
    <row r="1" spans="2:4" ht="18">
      <c r="B1" s="33" t="s">
        <v>41</v>
      </c>
      <c r="C1" s="33" t="s">
        <v>292</v>
      </c>
      <c r="D1" s="33"/>
    </row>
    <row r="3" spans="1:3" ht="12.75">
      <c r="A3" s="10">
        <v>1</v>
      </c>
      <c r="B3" s="3" t="s">
        <v>372</v>
      </c>
      <c r="C3" s="3" t="s">
        <v>325</v>
      </c>
    </row>
    <row r="4" spans="1:5" ht="12.75">
      <c r="A4" s="10">
        <f>A3+1</f>
        <v>2</v>
      </c>
      <c r="C4" s="10"/>
      <c r="D4" s="25"/>
      <c r="E4" s="20" t="s">
        <v>372</v>
      </c>
    </row>
    <row r="5" spans="1:5" ht="12.75">
      <c r="A5" s="10">
        <f aca="true" t="shared" si="0" ref="A5:A18">A4+1</f>
        <v>3</v>
      </c>
      <c r="B5" s="10" t="s">
        <v>243</v>
      </c>
      <c r="C5" s="10" t="s">
        <v>323</v>
      </c>
      <c r="D5" s="29" t="s">
        <v>458</v>
      </c>
      <c r="E5" s="28" t="s">
        <v>877</v>
      </c>
    </row>
    <row r="6" spans="1:6" ht="12.75">
      <c r="A6" s="10">
        <f t="shared" si="0"/>
        <v>4</v>
      </c>
      <c r="B6" s="10" t="s">
        <v>458</v>
      </c>
      <c r="C6" s="10" t="s">
        <v>5</v>
      </c>
      <c r="D6" s="26" t="s">
        <v>875</v>
      </c>
      <c r="E6" s="27"/>
      <c r="F6" s="20" t="s">
        <v>372</v>
      </c>
    </row>
    <row r="7" spans="1:6" ht="12.75">
      <c r="A7" s="10">
        <f t="shared" si="0"/>
        <v>5</v>
      </c>
      <c r="B7" s="10" t="s">
        <v>376</v>
      </c>
      <c r="C7" s="10" t="s">
        <v>219</v>
      </c>
      <c r="D7" s="20" t="s">
        <v>376</v>
      </c>
      <c r="E7" s="27"/>
      <c r="F7" s="25" t="s">
        <v>881</v>
      </c>
    </row>
    <row r="8" spans="1:6" ht="12.75">
      <c r="A8" s="10">
        <f t="shared" si="0"/>
        <v>6</v>
      </c>
      <c r="B8" s="10" t="s">
        <v>459</v>
      </c>
      <c r="C8" s="10" t="s">
        <v>15</v>
      </c>
      <c r="D8" s="25" t="s">
        <v>874</v>
      </c>
      <c r="E8" s="29" t="s">
        <v>376</v>
      </c>
      <c r="F8" s="27"/>
    </row>
    <row r="9" spans="1:6" ht="12.75">
      <c r="A9" s="10">
        <f t="shared" si="0"/>
        <v>7</v>
      </c>
      <c r="B9" s="10"/>
      <c r="C9" s="10"/>
      <c r="D9" s="29" t="s">
        <v>278</v>
      </c>
      <c r="E9" s="26" t="s">
        <v>878</v>
      </c>
      <c r="F9" s="27"/>
    </row>
    <row r="10" spans="1:7" ht="12.75">
      <c r="A10" s="10">
        <f t="shared" si="0"/>
        <v>8</v>
      </c>
      <c r="B10" s="10" t="s">
        <v>278</v>
      </c>
      <c r="C10" s="10" t="s">
        <v>219</v>
      </c>
      <c r="D10" s="26"/>
      <c r="F10" s="27"/>
      <c r="G10" s="20" t="s">
        <v>377</v>
      </c>
    </row>
    <row r="11" spans="1:8" ht="12.75">
      <c r="A11" s="10">
        <f t="shared" si="0"/>
        <v>9</v>
      </c>
      <c r="B11" s="10" t="s">
        <v>239</v>
      </c>
      <c r="C11" s="10" t="s">
        <v>219</v>
      </c>
      <c r="F11" s="27"/>
      <c r="G11" s="32" t="s">
        <v>883</v>
      </c>
      <c r="H11" s="12"/>
    </row>
    <row r="12" spans="1:8" ht="12.75">
      <c r="A12" s="10">
        <f t="shared" si="0"/>
        <v>10</v>
      </c>
      <c r="B12" s="10"/>
      <c r="C12" s="10"/>
      <c r="D12" s="25"/>
      <c r="E12" s="20" t="s">
        <v>239</v>
      </c>
      <c r="F12" s="27"/>
      <c r="G12" s="12"/>
      <c r="H12" s="12"/>
    </row>
    <row r="13" spans="1:8" ht="12.75">
      <c r="A13" s="10">
        <f t="shared" si="0"/>
        <v>11</v>
      </c>
      <c r="B13" s="10" t="s">
        <v>309</v>
      </c>
      <c r="C13" s="10" t="s">
        <v>240</v>
      </c>
      <c r="D13" s="29" t="s">
        <v>74</v>
      </c>
      <c r="E13" s="25" t="s">
        <v>879</v>
      </c>
      <c r="F13" s="27"/>
      <c r="G13" s="12"/>
      <c r="H13" s="12"/>
    </row>
    <row r="14" spans="1:8" ht="12.75">
      <c r="A14" s="10">
        <f t="shared" si="0"/>
        <v>12</v>
      </c>
      <c r="B14" s="3" t="s">
        <v>74</v>
      </c>
      <c r="C14" s="3" t="s">
        <v>5</v>
      </c>
      <c r="D14" s="26" t="s">
        <v>836</v>
      </c>
      <c r="E14" s="27"/>
      <c r="F14" s="29" t="s">
        <v>377</v>
      </c>
      <c r="G14" s="12"/>
      <c r="H14" s="12"/>
    </row>
    <row r="15" spans="1:8" ht="12.75">
      <c r="A15" s="10">
        <f t="shared" si="0"/>
        <v>13</v>
      </c>
      <c r="B15" s="10" t="s">
        <v>197</v>
      </c>
      <c r="C15" s="10" t="s">
        <v>15</v>
      </c>
      <c r="D15" s="20" t="s">
        <v>197</v>
      </c>
      <c r="E15" s="27"/>
      <c r="F15" s="26" t="s">
        <v>882</v>
      </c>
      <c r="G15" s="12"/>
      <c r="H15" s="12"/>
    </row>
    <row r="16" spans="1:8" ht="12.75">
      <c r="A16" s="10">
        <f t="shared" si="0"/>
        <v>14</v>
      </c>
      <c r="B16" s="10" t="s">
        <v>384</v>
      </c>
      <c r="C16" s="10" t="s">
        <v>14</v>
      </c>
      <c r="D16" s="25" t="s">
        <v>876</v>
      </c>
      <c r="E16" s="29" t="s">
        <v>377</v>
      </c>
      <c r="G16" s="12"/>
      <c r="H16" s="12"/>
    </row>
    <row r="17" spans="1:8" ht="12.75">
      <c r="A17" s="10">
        <f t="shared" si="0"/>
        <v>15</v>
      </c>
      <c r="B17" s="10"/>
      <c r="C17" s="10"/>
      <c r="E17" s="26" t="s">
        <v>880</v>
      </c>
      <c r="G17" s="12"/>
      <c r="H17" s="12"/>
    </row>
    <row r="18" spans="1:8" ht="12.75">
      <c r="A18" s="10">
        <f t="shared" si="0"/>
        <v>16</v>
      </c>
      <c r="B18" s="10" t="s">
        <v>377</v>
      </c>
      <c r="C18" s="10" t="s">
        <v>332</v>
      </c>
      <c r="D18" s="26"/>
      <c r="G18" s="12"/>
      <c r="H18" s="131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18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Normal="60" zoomScaleSheetLayoutView="100" workbookViewId="0" topLeftCell="A38">
      <selection activeCell="G67" sqref="G67"/>
    </sheetView>
  </sheetViews>
  <sheetFormatPr defaultColWidth="9.140625" defaultRowHeight="12.75"/>
  <cols>
    <col min="1" max="1" width="9.140625" style="20" customWidth="1"/>
    <col min="2" max="2" width="2.28125" style="20" customWidth="1"/>
    <col min="3" max="3" width="17.57421875" style="20" customWidth="1"/>
    <col min="4" max="4" width="9.140625" style="20" customWidth="1"/>
    <col min="5" max="5" width="14.8515625" style="20" bestFit="1" customWidth="1"/>
    <col min="6" max="6" width="15.140625" style="20" bestFit="1" customWidth="1"/>
    <col min="7" max="7" width="13.421875" style="20" bestFit="1" customWidth="1"/>
    <col min="8" max="8" width="10.28125" style="20" bestFit="1" customWidth="1"/>
    <col min="9" max="9" width="10.57421875" style="20" customWidth="1"/>
    <col min="10" max="16384" width="9.140625" style="20" customWidth="1"/>
  </cols>
  <sheetData>
    <row r="1" spans="3:4" ht="18">
      <c r="C1" s="33" t="s">
        <v>28</v>
      </c>
      <c r="D1" s="33" t="s">
        <v>413</v>
      </c>
    </row>
    <row r="3" spans="1:4" ht="12.75">
      <c r="A3" s="10">
        <v>1</v>
      </c>
      <c r="B3" s="34" t="s">
        <v>171</v>
      </c>
      <c r="C3" s="3" t="s">
        <v>411</v>
      </c>
      <c r="D3" s="3" t="s">
        <v>412</v>
      </c>
    </row>
    <row r="4" spans="1:6" ht="12.75">
      <c r="A4" s="10">
        <f aca="true" t="shared" si="0" ref="A4:A34">A3+1</f>
        <v>2</v>
      </c>
      <c r="C4" s="10"/>
      <c r="D4" s="10"/>
      <c r="E4" s="25"/>
      <c r="F4" s="20" t="s">
        <v>411</v>
      </c>
    </row>
    <row r="5" spans="1:6" ht="12.75">
      <c r="A5" s="10">
        <f t="shared" si="0"/>
        <v>3</v>
      </c>
      <c r="B5" s="10"/>
      <c r="C5" s="24"/>
      <c r="D5" s="10"/>
      <c r="F5" s="25" t="s">
        <v>886</v>
      </c>
    </row>
    <row r="6" spans="1:7" ht="12.75">
      <c r="A6" s="10">
        <f t="shared" si="0"/>
        <v>4</v>
      </c>
      <c r="B6" s="34" t="s">
        <v>65</v>
      </c>
      <c r="C6" s="3" t="s">
        <v>391</v>
      </c>
      <c r="D6" s="3" t="s">
        <v>392</v>
      </c>
      <c r="E6" s="26"/>
      <c r="F6" s="27"/>
      <c r="G6" s="20" t="s">
        <v>411</v>
      </c>
    </row>
    <row r="7" spans="1:7" ht="12.75">
      <c r="A7" s="10">
        <f t="shared" si="0"/>
        <v>5</v>
      </c>
      <c r="B7" s="34"/>
      <c r="C7" s="3"/>
      <c r="D7" s="3"/>
      <c r="F7" s="27"/>
      <c r="G7" s="28" t="s">
        <v>545</v>
      </c>
    </row>
    <row r="8" spans="1:7" ht="12.75">
      <c r="A8" s="10">
        <f t="shared" si="0"/>
        <v>6</v>
      </c>
      <c r="B8" s="10"/>
      <c r="C8" s="10"/>
      <c r="D8" s="10"/>
      <c r="E8" s="25"/>
      <c r="F8" s="29"/>
      <c r="G8" s="27"/>
    </row>
    <row r="9" spans="1:7" ht="12.75">
      <c r="A9" s="10">
        <f t="shared" si="0"/>
        <v>7</v>
      </c>
      <c r="B9" s="127"/>
      <c r="C9" s="10"/>
      <c r="D9" s="10"/>
      <c r="F9" s="26"/>
      <c r="G9" s="27"/>
    </row>
    <row r="10" spans="1:8" ht="12.75">
      <c r="A10" s="10">
        <f t="shared" si="0"/>
        <v>8</v>
      </c>
      <c r="B10" s="34" t="s">
        <v>69</v>
      </c>
      <c r="C10" s="18" t="s">
        <v>48</v>
      </c>
      <c r="D10" s="3" t="s">
        <v>219</v>
      </c>
      <c r="E10" s="26"/>
      <c r="G10" s="27"/>
      <c r="H10" s="20" t="s">
        <v>411</v>
      </c>
    </row>
    <row r="11" spans="1:8" ht="12.75">
      <c r="A11" s="10">
        <f t="shared" si="0"/>
        <v>9</v>
      </c>
      <c r="B11" s="34" t="s">
        <v>65</v>
      </c>
      <c r="C11" s="3" t="s">
        <v>55</v>
      </c>
      <c r="D11" s="3" t="s">
        <v>224</v>
      </c>
      <c r="G11" s="27"/>
      <c r="H11" s="28" t="s">
        <v>901</v>
      </c>
    </row>
    <row r="12" spans="1:8" ht="12.75">
      <c r="A12" s="10">
        <f t="shared" si="0"/>
        <v>10</v>
      </c>
      <c r="B12" s="127"/>
      <c r="C12" s="10"/>
      <c r="D12" s="10"/>
      <c r="E12" s="25"/>
      <c r="G12" s="27"/>
      <c r="H12" s="27"/>
    </row>
    <row r="13" spans="1:8" ht="12.75">
      <c r="A13" s="10">
        <f t="shared" si="0"/>
        <v>11</v>
      </c>
      <c r="B13" s="10"/>
      <c r="C13" s="128"/>
      <c r="D13" s="10"/>
      <c r="F13" s="25"/>
      <c r="G13" s="27"/>
      <c r="H13" s="27"/>
    </row>
    <row r="14" spans="1:8" ht="12.75">
      <c r="A14" s="10">
        <f t="shared" si="0"/>
        <v>12</v>
      </c>
      <c r="B14" s="34"/>
      <c r="C14" s="3"/>
      <c r="D14" s="3"/>
      <c r="E14" s="26"/>
      <c r="F14" s="27"/>
      <c r="G14" s="29" t="s">
        <v>55</v>
      </c>
      <c r="H14" s="27"/>
    </row>
    <row r="15" spans="1:8" ht="12.75">
      <c r="A15" s="10">
        <f t="shared" si="0"/>
        <v>13</v>
      </c>
      <c r="B15" s="34" t="s">
        <v>68</v>
      </c>
      <c r="C15" s="3" t="s">
        <v>385</v>
      </c>
      <c r="D15" s="3" t="s">
        <v>226</v>
      </c>
      <c r="G15" s="26" t="s">
        <v>887</v>
      </c>
      <c r="H15" s="27"/>
    </row>
    <row r="16" spans="1:8" ht="12.75">
      <c r="A16" s="10">
        <f t="shared" si="0"/>
        <v>14</v>
      </c>
      <c r="B16" s="10"/>
      <c r="C16" s="10"/>
      <c r="D16" s="10"/>
      <c r="E16" s="25"/>
      <c r="F16" s="30" t="s">
        <v>385</v>
      </c>
      <c r="H16" s="27"/>
    </row>
    <row r="17" spans="1:8" ht="12.75">
      <c r="A17" s="10">
        <f t="shared" si="0"/>
        <v>15</v>
      </c>
      <c r="B17" s="10"/>
      <c r="C17" s="10"/>
      <c r="D17" s="10"/>
      <c r="F17" s="26" t="s">
        <v>738</v>
      </c>
      <c r="H17" s="27"/>
    </row>
    <row r="18" spans="1:8" ht="12.75">
      <c r="A18" s="10">
        <f t="shared" si="0"/>
        <v>16</v>
      </c>
      <c r="B18" s="34" t="s">
        <v>69</v>
      </c>
      <c r="C18" s="3" t="s">
        <v>70</v>
      </c>
      <c r="D18" s="3" t="s">
        <v>219</v>
      </c>
      <c r="E18" s="26"/>
      <c r="H18" s="27" t="s">
        <v>411</v>
      </c>
    </row>
    <row r="19" spans="1:8" ht="12.75">
      <c r="A19" s="10">
        <f t="shared" si="0"/>
        <v>17</v>
      </c>
      <c r="B19" s="34" t="s">
        <v>69</v>
      </c>
      <c r="C19" s="3" t="s">
        <v>189</v>
      </c>
      <c r="D19" s="3" t="s">
        <v>224</v>
      </c>
      <c r="H19" s="28" t="s">
        <v>903</v>
      </c>
    </row>
    <row r="20" spans="1:8" ht="12.75">
      <c r="A20" s="10">
        <f t="shared" si="0"/>
        <v>18</v>
      </c>
      <c r="B20" s="10"/>
      <c r="C20" s="10"/>
      <c r="D20" s="10"/>
      <c r="E20" s="25"/>
      <c r="F20" s="20" t="s">
        <v>215</v>
      </c>
      <c r="H20" s="27"/>
    </row>
    <row r="21" spans="1:8" ht="12.75">
      <c r="A21" s="10">
        <f t="shared" si="0"/>
        <v>19</v>
      </c>
      <c r="B21" s="10" t="s">
        <v>65</v>
      </c>
      <c r="C21" s="10" t="s">
        <v>381</v>
      </c>
      <c r="D21" s="10" t="s">
        <v>379</v>
      </c>
      <c r="E21" s="20" t="s">
        <v>215</v>
      </c>
      <c r="F21" s="25" t="s">
        <v>893</v>
      </c>
      <c r="H21" s="27"/>
    </row>
    <row r="22" spans="1:8" ht="12.75">
      <c r="A22" s="10">
        <f t="shared" si="0"/>
        <v>20</v>
      </c>
      <c r="B22" s="34" t="s">
        <v>71</v>
      </c>
      <c r="C22" s="3" t="s">
        <v>215</v>
      </c>
      <c r="D22" s="3" t="s">
        <v>183</v>
      </c>
      <c r="E22" s="26" t="s">
        <v>885</v>
      </c>
      <c r="F22" s="27"/>
      <c r="G22" s="20" t="s">
        <v>248</v>
      </c>
      <c r="H22" s="27"/>
    </row>
    <row r="23" spans="1:8" ht="12.75">
      <c r="A23" s="10">
        <f t="shared" si="0"/>
        <v>21</v>
      </c>
      <c r="B23" s="34"/>
      <c r="C23" s="18"/>
      <c r="D23" s="3"/>
      <c r="G23" s="25" t="s">
        <v>896</v>
      </c>
      <c r="H23" s="27"/>
    </row>
    <row r="24" spans="1:9" ht="12.75">
      <c r="A24" s="10">
        <f t="shared" si="0"/>
        <v>22</v>
      </c>
      <c r="B24" s="127"/>
      <c r="C24" s="10"/>
      <c r="D24" s="10"/>
      <c r="E24" s="25"/>
      <c r="F24" s="30"/>
      <c r="G24" s="27"/>
      <c r="H24" s="27"/>
      <c r="I24" s="12"/>
    </row>
    <row r="25" spans="1:9" ht="12.75">
      <c r="A25" s="10">
        <f t="shared" si="0"/>
        <v>23</v>
      </c>
      <c r="B25" s="10"/>
      <c r="C25" s="10"/>
      <c r="D25" s="10"/>
      <c r="F25" s="31"/>
      <c r="G25" s="27"/>
      <c r="H25" s="27"/>
      <c r="I25" s="12"/>
    </row>
    <row r="26" spans="1:8" ht="12.75">
      <c r="A26" s="10">
        <f t="shared" si="0"/>
        <v>24</v>
      </c>
      <c r="B26" s="34" t="s">
        <v>68</v>
      </c>
      <c r="C26" s="3" t="s">
        <v>248</v>
      </c>
      <c r="D26" s="3" t="s">
        <v>224</v>
      </c>
      <c r="E26" s="26"/>
      <c r="G26" s="27"/>
      <c r="H26" s="29" t="s">
        <v>378</v>
      </c>
    </row>
    <row r="27" spans="1:8" ht="12.75">
      <c r="A27" s="10">
        <f t="shared" si="0"/>
        <v>25</v>
      </c>
      <c r="B27" s="34" t="s">
        <v>68</v>
      </c>
      <c r="C27" s="3" t="s">
        <v>247</v>
      </c>
      <c r="D27" s="3" t="s">
        <v>226</v>
      </c>
      <c r="G27" s="27"/>
      <c r="H27" s="28" t="s">
        <v>899</v>
      </c>
    </row>
    <row r="28" spans="1:8" ht="12.75">
      <c r="A28" s="10">
        <f t="shared" si="0"/>
        <v>26</v>
      </c>
      <c r="B28" s="10"/>
      <c r="C28" s="10"/>
      <c r="D28" s="10"/>
      <c r="E28" s="25"/>
      <c r="F28" s="20" t="s">
        <v>247</v>
      </c>
      <c r="G28" s="27"/>
      <c r="H28" s="27"/>
    </row>
    <row r="29" spans="1:8" ht="12.75">
      <c r="A29" s="10">
        <f t="shared" si="0"/>
        <v>27</v>
      </c>
      <c r="B29" s="10"/>
      <c r="C29" s="10"/>
      <c r="D29" s="10"/>
      <c r="F29" s="25" t="s">
        <v>891</v>
      </c>
      <c r="G29" s="27"/>
      <c r="H29" s="27"/>
    </row>
    <row r="30" spans="1:8" ht="12.75">
      <c r="A30" s="10">
        <f t="shared" si="0"/>
        <v>28</v>
      </c>
      <c r="B30" s="34" t="s">
        <v>65</v>
      </c>
      <c r="C30" s="3" t="s">
        <v>63</v>
      </c>
      <c r="D30" s="3" t="s">
        <v>224</v>
      </c>
      <c r="E30" s="26"/>
      <c r="F30" s="27"/>
      <c r="G30" s="29" t="s">
        <v>378</v>
      </c>
      <c r="H30" s="27"/>
    </row>
    <row r="31" spans="1:8" ht="12.75">
      <c r="A31" s="10">
        <f t="shared" si="0"/>
        <v>29</v>
      </c>
      <c r="B31" s="34" t="s">
        <v>65</v>
      </c>
      <c r="C31" s="3" t="s">
        <v>378</v>
      </c>
      <c r="D31" s="3"/>
      <c r="G31" s="26" t="s">
        <v>897</v>
      </c>
      <c r="H31" s="27"/>
    </row>
    <row r="32" spans="1:8" ht="12.75">
      <c r="A32" s="10">
        <f t="shared" si="0"/>
        <v>30</v>
      </c>
      <c r="B32" s="10"/>
      <c r="C32" s="10"/>
      <c r="D32" s="10"/>
      <c r="E32" s="25"/>
      <c r="F32" s="30" t="s">
        <v>378</v>
      </c>
      <c r="H32" s="27"/>
    </row>
    <row r="33" spans="1:8" ht="12.75">
      <c r="A33" s="10">
        <f t="shared" si="0"/>
        <v>31</v>
      </c>
      <c r="B33" s="10"/>
      <c r="C33" s="10"/>
      <c r="D33" s="10"/>
      <c r="F33" s="31" t="s">
        <v>889</v>
      </c>
      <c r="H33" s="27"/>
    </row>
    <row r="34" spans="1:9" ht="12.75">
      <c r="A34" s="10">
        <f t="shared" si="0"/>
        <v>32</v>
      </c>
      <c r="B34" s="34" t="s">
        <v>71</v>
      </c>
      <c r="C34" s="3" t="s">
        <v>326</v>
      </c>
      <c r="D34" s="3" t="s">
        <v>325</v>
      </c>
      <c r="E34" s="26"/>
      <c r="H34" s="27"/>
      <c r="I34" s="20" t="s">
        <v>411</v>
      </c>
    </row>
    <row r="35" spans="1:9" ht="12.75">
      <c r="A35" s="10">
        <v>33</v>
      </c>
      <c r="B35" s="34" t="s">
        <v>71</v>
      </c>
      <c r="C35" s="3" t="s">
        <v>327</v>
      </c>
      <c r="D35" s="3" t="s">
        <v>14</v>
      </c>
      <c r="H35" s="27"/>
      <c r="I35" s="26" t="s">
        <v>904</v>
      </c>
    </row>
    <row r="36" spans="1:8" ht="12.75">
      <c r="A36" s="10">
        <f aca="true" t="shared" si="1" ref="A36:A66">A35+1</f>
        <v>34</v>
      </c>
      <c r="D36" s="10"/>
      <c r="E36" s="25"/>
      <c r="F36" s="20" t="s">
        <v>327</v>
      </c>
      <c r="H36" s="27"/>
    </row>
    <row r="37" spans="1:8" ht="12.75">
      <c r="A37" s="10">
        <f t="shared" si="1"/>
        <v>35</v>
      </c>
      <c r="B37" s="10"/>
      <c r="C37" s="10"/>
      <c r="D37" s="10"/>
      <c r="F37" s="25"/>
      <c r="H37" s="27"/>
    </row>
    <row r="38" spans="1:8" ht="12.75">
      <c r="A38" s="10">
        <f t="shared" si="1"/>
        <v>36</v>
      </c>
      <c r="B38" s="35"/>
      <c r="C38" s="18"/>
      <c r="D38" s="3"/>
      <c r="E38" s="26"/>
      <c r="F38" s="27"/>
      <c r="G38" s="20" t="s">
        <v>327</v>
      </c>
      <c r="H38" s="27"/>
    </row>
    <row r="39" spans="1:8" ht="12.75">
      <c r="A39" s="10">
        <f t="shared" si="1"/>
        <v>37</v>
      </c>
      <c r="B39" s="34" t="s">
        <v>68</v>
      </c>
      <c r="C39" s="3" t="s">
        <v>460</v>
      </c>
      <c r="D39" s="3" t="s">
        <v>15</v>
      </c>
      <c r="F39" s="27"/>
      <c r="G39" s="28" t="s">
        <v>895</v>
      </c>
      <c r="H39" s="27"/>
    </row>
    <row r="40" spans="1:8" ht="12.75">
      <c r="A40" s="10">
        <f t="shared" si="1"/>
        <v>38</v>
      </c>
      <c r="B40" s="10"/>
      <c r="C40" s="3"/>
      <c r="D40" s="3"/>
      <c r="E40" s="25"/>
      <c r="F40" s="3" t="s">
        <v>460</v>
      </c>
      <c r="G40" s="27"/>
      <c r="H40" s="27"/>
    </row>
    <row r="41" spans="1:8" ht="12.75">
      <c r="A41" s="10">
        <f t="shared" si="1"/>
        <v>39</v>
      </c>
      <c r="B41" s="127"/>
      <c r="C41" s="10"/>
      <c r="D41" s="10"/>
      <c r="F41" s="26" t="s">
        <v>888</v>
      </c>
      <c r="G41" s="27"/>
      <c r="H41" s="27"/>
    </row>
    <row r="42" spans="1:8" ht="12.75">
      <c r="A42" s="10">
        <f t="shared" si="1"/>
        <v>40</v>
      </c>
      <c r="B42" s="34" t="s">
        <v>65</v>
      </c>
      <c r="C42" s="3" t="s">
        <v>382</v>
      </c>
      <c r="D42" s="3" t="s">
        <v>183</v>
      </c>
      <c r="E42" s="26"/>
      <c r="G42" s="27"/>
      <c r="H42" s="29" t="s">
        <v>327</v>
      </c>
    </row>
    <row r="43" spans="1:8" ht="12.75">
      <c r="A43" s="10">
        <f t="shared" si="1"/>
        <v>41</v>
      </c>
      <c r="B43" s="34" t="s">
        <v>71</v>
      </c>
      <c r="C43" s="3" t="s">
        <v>182</v>
      </c>
      <c r="D43" s="3" t="s">
        <v>181</v>
      </c>
      <c r="G43" s="27"/>
      <c r="H43" s="28" t="s">
        <v>902</v>
      </c>
    </row>
    <row r="44" spans="1:8" ht="12.75">
      <c r="A44" s="10">
        <f t="shared" si="1"/>
        <v>42</v>
      </c>
      <c r="B44" s="127"/>
      <c r="C44" s="3"/>
      <c r="D44" s="3"/>
      <c r="E44" s="25"/>
      <c r="G44" s="27"/>
      <c r="H44" s="27"/>
    </row>
    <row r="45" spans="1:8" ht="12.75">
      <c r="A45" s="10">
        <f t="shared" si="1"/>
        <v>43</v>
      </c>
      <c r="B45" s="10"/>
      <c r="C45" s="10"/>
      <c r="D45" s="10"/>
      <c r="F45" s="25"/>
      <c r="G45" s="27"/>
      <c r="H45" s="27"/>
    </row>
    <row r="46" spans="1:8" ht="12.75">
      <c r="A46" s="10">
        <f t="shared" si="1"/>
        <v>44</v>
      </c>
      <c r="B46" s="34"/>
      <c r="C46" s="3"/>
      <c r="D46" s="3"/>
      <c r="E46" s="26"/>
      <c r="F46" s="27"/>
      <c r="G46" s="29" t="s">
        <v>343</v>
      </c>
      <c r="H46" s="27"/>
    </row>
    <row r="47" spans="1:8" ht="12.75">
      <c r="A47" s="10">
        <f t="shared" si="1"/>
        <v>45</v>
      </c>
      <c r="B47" s="34"/>
      <c r="C47" s="3"/>
      <c r="D47" s="3"/>
      <c r="G47" s="26" t="s">
        <v>894</v>
      </c>
      <c r="H47" s="27"/>
    </row>
    <row r="48" spans="1:8" ht="12.75">
      <c r="A48" s="10">
        <f t="shared" si="1"/>
        <v>46</v>
      </c>
      <c r="B48" s="10"/>
      <c r="C48" s="10"/>
      <c r="D48" s="10"/>
      <c r="E48" s="25"/>
      <c r="F48" s="30"/>
      <c r="H48" s="27"/>
    </row>
    <row r="49" spans="1:8" ht="12.75">
      <c r="A49" s="10">
        <f t="shared" si="1"/>
        <v>47</v>
      </c>
      <c r="B49" s="10"/>
      <c r="C49" s="10"/>
      <c r="D49" s="10"/>
      <c r="F49" s="26"/>
      <c r="H49" s="27"/>
    </row>
    <row r="50" spans="1:8" ht="12.75">
      <c r="A50" s="10">
        <f t="shared" si="1"/>
        <v>48</v>
      </c>
      <c r="B50" s="35" t="s">
        <v>69</v>
      </c>
      <c r="C50" s="18" t="s">
        <v>343</v>
      </c>
      <c r="D50" s="3" t="s">
        <v>332</v>
      </c>
      <c r="E50" s="26"/>
      <c r="H50" s="27" t="s">
        <v>20</v>
      </c>
    </row>
    <row r="51" spans="1:8" ht="12.75">
      <c r="A51" s="10">
        <f t="shared" si="1"/>
        <v>49</v>
      </c>
      <c r="B51" s="34" t="s">
        <v>69</v>
      </c>
      <c r="C51" s="3" t="s">
        <v>66</v>
      </c>
      <c r="D51" s="3" t="s">
        <v>224</v>
      </c>
      <c r="H51" s="28" t="s">
        <v>476</v>
      </c>
    </row>
    <row r="52" spans="1:8" ht="12.75">
      <c r="A52" s="10">
        <f t="shared" si="1"/>
        <v>50</v>
      </c>
      <c r="B52" s="10"/>
      <c r="C52" s="10"/>
      <c r="D52" s="10"/>
      <c r="E52" s="25"/>
      <c r="F52" s="20" t="s">
        <v>377</v>
      </c>
      <c r="H52" s="27"/>
    </row>
    <row r="53" spans="1:8" ht="12.75">
      <c r="A53" s="10">
        <f t="shared" si="1"/>
        <v>51</v>
      </c>
      <c r="B53" s="10"/>
      <c r="C53" s="3"/>
      <c r="D53" s="3"/>
      <c r="F53" s="25" t="s">
        <v>898</v>
      </c>
      <c r="H53" s="27"/>
    </row>
    <row r="54" spans="1:8" ht="12.75">
      <c r="A54" s="10">
        <f t="shared" si="1"/>
        <v>52</v>
      </c>
      <c r="B54" s="34"/>
      <c r="C54" s="3"/>
      <c r="D54" s="3"/>
      <c r="E54" s="26"/>
      <c r="F54" s="27"/>
      <c r="G54" s="20" t="s">
        <v>377</v>
      </c>
      <c r="H54" s="27"/>
    </row>
    <row r="55" spans="1:8" ht="12.75">
      <c r="A55" s="10">
        <f t="shared" si="1"/>
        <v>53</v>
      </c>
      <c r="B55" s="34" t="s">
        <v>69</v>
      </c>
      <c r="C55" s="3" t="s">
        <v>377</v>
      </c>
      <c r="D55" s="3" t="s">
        <v>332</v>
      </c>
      <c r="G55" s="25"/>
      <c r="H55" s="27"/>
    </row>
    <row r="56" spans="1:8" ht="12.75">
      <c r="A56" s="10">
        <f t="shared" si="1"/>
        <v>54</v>
      </c>
      <c r="B56" s="127"/>
      <c r="C56" s="3"/>
      <c r="D56" s="3"/>
      <c r="E56" s="25"/>
      <c r="F56" s="30" t="s">
        <v>377</v>
      </c>
      <c r="G56" s="27"/>
      <c r="H56" s="27"/>
    </row>
    <row r="57" spans="1:8" ht="12.75">
      <c r="A57" s="10">
        <f t="shared" si="1"/>
        <v>55</v>
      </c>
      <c r="B57" s="10"/>
      <c r="C57" s="34"/>
      <c r="D57" s="3"/>
      <c r="E57" s="3"/>
      <c r="F57" s="31" t="s">
        <v>892</v>
      </c>
      <c r="G57" s="27"/>
      <c r="H57" s="27"/>
    </row>
    <row r="58" spans="1:8" ht="12.75">
      <c r="A58" s="10">
        <f t="shared" si="1"/>
        <v>56</v>
      </c>
      <c r="B58" s="34" t="s">
        <v>65</v>
      </c>
      <c r="C58" s="3" t="s">
        <v>244</v>
      </c>
      <c r="D58" s="3" t="s">
        <v>183</v>
      </c>
      <c r="E58" s="26"/>
      <c r="G58" s="27"/>
      <c r="H58" s="29" t="s">
        <v>20</v>
      </c>
    </row>
    <row r="59" spans="1:8" ht="12.75">
      <c r="A59" s="10">
        <f t="shared" si="1"/>
        <v>57</v>
      </c>
      <c r="B59" s="34" t="s">
        <v>68</v>
      </c>
      <c r="C59" s="3" t="s">
        <v>401</v>
      </c>
      <c r="D59" s="3" t="s">
        <v>337</v>
      </c>
      <c r="G59" s="27"/>
      <c r="H59" s="32" t="s">
        <v>884</v>
      </c>
    </row>
    <row r="60" spans="1:7" ht="12.75">
      <c r="A60" s="10">
        <f t="shared" si="1"/>
        <v>58</v>
      </c>
      <c r="B60" s="10"/>
      <c r="C60" s="3"/>
      <c r="D60" s="3"/>
      <c r="E60" s="25"/>
      <c r="G60" s="27"/>
    </row>
    <row r="61" spans="1:7" ht="12.75">
      <c r="A61" s="10">
        <f t="shared" si="1"/>
        <v>59</v>
      </c>
      <c r="B61" s="10"/>
      <c r="C61" s="10"/>
      <c r="D61" s="10"/>
      <c r="F61" s="25"/>
      <c r="G61" s="27"/>
    </row>
    <row r="62" spans="1:7" ht="12.75">
      <c r="A62" s="10">
        <f t="shared" si="1"/>
        <v>60</v>
      </c>
      <c r="B62" s="34"/>
      <c r="C62" s="3"/>
      <c r="D62" s="3"/>
      <c r="E62" s="26"/>
      <c r="F62" s="27"/>
      <c r="G62" s="29" t="s">
        <v>20</v>
      </c>
    </row>
    <row r="63" spans="1:7" ht="12.75">
      <c r="A63" s="10">
        <f t="shared" si="1"/>
        <v>61</v>
      </c>
      <c r="B63" s="34" t="s">
        <v>69</v>
      </c>
      <c r="C63" s="18" t="s">
        <v>51</v>
      </c>
      <c r="D63" s="3" t="s">
        <v>5</v>
      </c>
      <c r="G63" s="26" t="s">
        <v>900</v>
      </c>
    </row>
    <row r="64" spans="1:6" ht="12.75">
      <c r="A64" s="10">
        <f t="shared" si="1"/>
        <v>62</v>
      </c>
      <c r="B64" s="10"/>
      <c r="C64" s="10"/>
      <c r="D64" s="10"/>
      <c r="E64" s="25"/>
      <c r="F64" s="30" t="s">
        <v>20</v>
      </c>
    </row>
    <row r="65" spans="1:6" ht="12.75">
      <c r="A65" s="10">
        <f t="shared" si="1"/>
        <v>63</v>
      </c>
      <c r="B65" s="10"/>
      <c r="C65" s="10"/>
      <c r="D65" s="10"/>
      <c r="F65" s="31" t="s">
        <v>890</v>
      </c>
    </row>
    <row r="66" spans="1:5" ht="12.75">
      <c r="A66" s="10">
        <f t="shared" si="1"/>
        <v>64</v>
      </c>
      <c r="B66" s="34" t="s">
        <v>71</v>
      </c>
      <c r="C66" s="3" t="s">
        <v>20</v>
      </c>
      <c r="D66" s="3" t="s">
        <v>219</v>
      </c>
      <c r="E66" s="26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23"/>
      <c r="C68" s="12"/>
      <c r="D68" s="12"/>
      <c r="E68" s="12"/>
    </row>
    <row r="69" spans="1:5" ht="12.75">
      <c r="A69" s="12"/>
      <c r="B69" s="23"/>
      <c r="C69" s="12"/>
      <c r="D69" s="12"/>
      <c r="E69" s="12"/>
    </row>
    <row r="71" spans="1:4" ht="12.75">
      <c r="A71" s="20" t="s">
        <v>29</v>
      </c>
      <c r="C71" s="20" t="s">
        <v>30</v>
      </c>
      <c r="D71" s="20">
        <v>0</v>
      </c>
    </row>
    <row r="72" spans="3:4" ht="12.75">
      <c r="C72" s="20" t="s">
        <v>31</v>
      </c>
      <c r="D72" s="20">
        <v>1</v>
      </c>
    </row>
    <row r="73" spans="3:4" ht="12.75">
      <c r="C73" s="20" t="s">
        <v>32</v>
      </c>
      <c r="D73" s="20">
        <v>2</v>
      </c>
    </row>
    <row r="74" spans="3:4" ht="12.75">
      <c r="C74" s="20" t="s">
        <v>33</v>
      </c>
      <c r="D74" s="20">
        <v>3</v>
      </c>
    </row>
    <row r="75" spans="3:4" ht="12.75">
      <c r="C75" s="20" t="s">
        <v>34</v>
      </c>
      <c r="D75" s="20">
        <v>4</v>
      </c>
    </row>
    <row r="76" spans="3:4" ht="12.75">
      <c r="C76" s="20" t="s">
        <v>35</v>
      </c>
      <c r="D76" s="20">
        <v>5</v>
      </c>
    </row>
    <row r="77" spans="3:4" ht="12.75">
      <c r="C77" s="20" t="s">
        <v>36</v>
      </c>
      <c r="D77" s="20">
        <v>6</v>
      </c>
    </row>
    <row r="78" spans="3:4" ht="12.75">
      <c r="C78" s="20" t="s">
        <v>37</v>
      </c>
      <c r="D78" s="20">
        <v>7</v>
      </c>
    </row>
    <row r="79" spans="3:4" ht="12.75">
      <c r="C79" s="20" t="s">
        <v>38</v>
      </c>
      <c r="D79" s="20">
        <v>8</v>
      </c>
    </row>
    <row r="80" spans="3:4" ht="12.75">
      <c r="C80" s="20" t="s">
        <v>39</v>
      </c>
      <c r="D80" s="20">
        <v>9</v>
      </c>
    </row>
  </sheetData>
  <printOptions/>
  <pageMargins left="0.75" right="0.75" top="1" bottom="1" header="0.5" footer="0.5"/>
  <pageSetup horizontalDpi="300" verticalDpi="300" orientation="portrait" paperSize="9" scale="94" r:id="rId1"/>
  <rowBreaks count="1" manualBreakCount="1">
    <brk id="68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70"/>
  <sheetViews>
    <sheetView zoomScale="75" zoomScaleNormal="75" workbookViewId="0" topLeftCell="A25">
      <selection activeCell="G56" sqref="G56"/>
    </sheetView>
  </sheetViews>
  <sheetFormatPr defaultColWidth="9.140625" defaultRowHeight="12.75"/>
  <cols>
    <col min="1" max="1" width="4.00390625" style="20" customWidth="1"/>
    <col min="2" max="2" width="3.00390625" style="20" customWidth="1"/>
    <col min="3" max="3" width="17.57421875" style="20" customWidth="1"/>
    <col min="4" max="4" width="10.421875" style="20" customWidth="1"/>
    <col min="5" max="5" width="13.421875" style="20" customWidth="1"/>
    <col min="6" max="6" width="17.57421875" style="20" bestFit="1" customWidth="1"/>
    <col min="7" max="8" width="13.00390625" style="20" bestFit="1" customWidth="1"/>
    <col min="9" max="16384" width="9.140625" style="20" customWidth="1"/>
  </cols>
  <sheetData>
    <row r="1" spans="3:4" ht="18">
      <c r="C1" s="33" t="s">
        <v>12</v>
      </c>
      <c r="D1" s="33" t="s">
        <v>414</v>
      </c>
    </row>
    <row r="2" spans="3:4" ht="18">
      <c r="C2" s="33"/>
      <c r="D2" s="33"/>
    </row>
    <row r="3" spans="1:4" ht="12.75">
      <c r="A3" s="10">
        <v>1</v>
      </c>
      <c r="B3" s="34" t="s">
        <v>71</v>
      </c>
      <c r="C3" s="3" t="s">
        <v>319</v>
      </c>
      <c r="D3" s="3" t="s">
        <v>318</v>
      </c>
    </row>
    <row r="4" spans="1:6" ht="12.75">
      <c r="A4" s="10">
        <f aca="true" t="shared" si="0" ref="A4:A34">A3+1</f>
        <v>2</v>
      </c>
      <c r="B4" s="12"/>
      <c r="D4" s="10"/>
      <c r="E4" s="25"/>
      <c r="F4" s="20" t="s">
        <v>319</v>
      </c>
    </row>
    <row r="5" spans="1:6" ht="12.75">
      <c r="A5" s="10">
        <f t="shared" si="0"/>
        <v>3</v>
      </c>
      <c r="B5" s="34"/>
      <c r="C5" s="3"/>
      <c r="D5" s="3"/>
      <c r="F5" s="25" t="s">
        <v>550</v>
      </c>
    </row>
    <row r="6" spans="1:7" ht="12.75">
      <c r="A6" s="10">
        <f t="shared" si="0"/>
        <v>4</v>
      </c>
      <c r="B6" s="34" t="s">
        <v>69</v>
      </c>
      <c r="C6" s="3" t="s">
        <v>341</v>
      </c>
      <c r="D6" s="3" t="s">
        <v>219</v>
      </c>
      <c r="E6" s="26"/>
      <c r="F6" s="27"/>
      <c r="G6" s="20" t="s">
        <v>173</v>
      </c>
    </row>
    <row r="7" spans="1:7" ht="12.75">
      <c r="A7" s="10">
        <f t="shared" si="0"/>
        <v>5</v>
      </c>
      <c r="B7" s="34" t="s">
        <v>71</v>
      </c>
      <c r="C7" s="18" t="s">
        <v>54</v>
      </c>
      <c r="D7" s="3" t="s">
        <v>15</v>
      </c>
      <c r="E7" s="20" t="s">
        <v>54</v>
      </c>
      <c r="F7" s="27"/>
      <c r="G7" s="28" t="s">
        <v>558</v>
      </c>
    </row>
    <row r="8" spans="1:7" ht="12.75">
      <c r="A8" s="10">
        <f t="shared" si="0"/>
        <v>6</v>
      </c>
      <c r="B8" s="34" t="s">
        <v>69</v>
      </c>
      <c r="C8" s="3" t="s">
        <v>233</v>
      </c>
      <c r="D8" s="3" t="s">
        <v>224</v>
      </c>
      <c r="E8" s="25" t="s">
        <v>544</v>
      </c>
      <c r="F8" s="29" t="s">
        <v>173</v>
      </c>
      <c r="G8" s="27"/>
    </row>
    <row r="9" spans="1:7" ht="12.75">
      <c r="A9" s="10">
        <f t="shared" si="0"/>
        <v>7</v>
      </c>
      <c r="B9" s="34"/>
      <c r="C9" s="3"/>
      <c r="D9" s="3"/>
      <c r="E9" s="20" t="s">
        <v>173</v>
      </c>
      <c r="F9" s="26" t="s">
        <v>549</v>
      </c>
      <c r="G9" s="27"/>
    </row>
    <row r="10" spans="1:8" ht="12.75">
      <c r="A10" s="10">
        <f t="shared" si="0"/>
        <v>8</v>
      </c>
      <c r="B10" s="3" t="s">
        <v>71</v>
      </c>
      <c r="C10" s="3" t="s">
        <v>173</v>
      </c>
      <c r="D10" s="3" t="s">
        <v>219</v>
      </c>
      <c r="E10" s="26"/>
      <c r="G10" s="27"/>
      <c r="H10" s="20" t="s">
        <v>173</v>
      </c>
    </row>
    <row r="11" spans="1:8" ht="12.75">
      <c r="A11" s="10">
        <f t="shared" si="0"/>
        <v>9</v>
      </c>
      <c r="B11" s="3" t="s">
        <v>71</v>
      </c>
      <c r="C11" s="3" t="s">
        <v>223</v>
      </c>
      <c r="D11" s="3" t="s">
        <v>224</v>
      </c>
      <c r="G11" s="27"/>
      <c r="H11" s="28" t="s">
        <v>564</v>
      </c>
    </row>
    <row r="12" spans="1:8" ht="12.75">
      <c r="A12" s="10">
        <f t="shared" si="0"/>
        <v>10</v>
      </c>
      <c r="B12" s="34"/>
      <c r="C12" s="3"/>
      <c r="D12" s="3"/>
      <c r="E12" s="25"/>
      <c r="F12" s="206" t="s">
        <v>329</v>
      </c>
      <c r="G12" s="27"/>
      <c r="H12" s="27"/>
    </row>
    <row r="13" spans="1:8" ht="12.75">
      <c r="A13" s="10">
        <f t="shared" si="0"/>
        <v>11</v>
      </c>
      <c r="B13" s="34"/>
      <c r="C13" s="3"/>
      <c r="D13" s="3"/>
      <c r="F13" s="25" t="s">
        <v>546</v>
      </c>
      <c r="G13" s="27"/>
      <c r="H13" s="27"/>
    </row>
    <row r="14" spans="1:8" ht="12.75">
      <c r="A14" s="10">
        <f t="shared" si="0"/>
        <v>12</v>
      </c>
      <c r="B14" s="35" t="s">
        <v>71</v>
      </c>
      <c r="C14" s="18" t="s">
        <v>329</v>
      </c>
      <c r="D14" s="3" t="s">
        <v>328</v>
      </c>
      <c r="E14" s="26"/>
      <c r="F14" s="27"/>
      <c r="G14" s="29" t="s">
        <v>17</v>
      </c>
      <c r="H14" s="27"/>
    </row>
    <row r="15" spans="1:8" ht="12.75">
      <c r="A15" s="10">
        <f t="shared" si="0"/>
        <v>13</v>
      </c>
      <c r="B15" s="34" t="s">
        <v>71</v>
      </c>
      <c r="C15" s="3" t="s">
        <v>17</v>
      </c>
      <c r="D15" s="3" t="s">
        <v>18</v>
      </c>
      <c r="G15" s="26" t="s">
        <v>557</v>
      </c>
      <c r="H15" s="27"/>
    </row>
    <row r="16" spans="1:8" ht="12.75">
      <c r="A16" s="10">
        <f t="shared" si="0"/>
        <v>14</v>
      </c>
      <c r="B16" s="34"/>
      <c r="C16" s="3"/>
      <c r="D16" s="3"/>
      <c r="E16" s="25"/>
      <c r="F16" s="30" t="s">
        <v>17</v>
      </c>
      <c r="H16" s="27"/>
    </row>
    <row r="17" spans="1:8" ht="12.75">
      <c r="A17" s="10">
        <f t="shared" si="0"/>
        <v>15</v>
      </c>
      <c r="B17" s="34"/>
      <c r="C17" s="3"/>
      <c r="D17" s="3"/>
      <c r="F17" s="26" t="s">
        <v>547</v>
      </c>
      <c r="H17" s="27"/>
    </row>
    <row r="18" spans="1:9" ht="12.75">
      <c r="A18" s="10">
        <f t="shared" si="0"/>
        <v>16</v>
      </c>
      <c r="B18" s="34" t="s">
        <v>71</v>
      </c>
      <c r="C18" s="3" t="s">
        <v>231</v>
      </c>
      <c r="D18" s="3" t="s">
        <v>178</v>
      </c>
      <c r="E18" s="26"/>
      <c r="H18" s="27"/>
      <c r="I18" s="322" t="s">
        <v>320</v>
      </c>
    </row>
    <row r="19" spans="1:9" ht="12.75">
      <c r="A19" s="10">
        <f t="shared" si="0"/>
        <v>17</v>
      </c>
      <c r="B19" s="34" t="s">
        <v>71</v>
      </c>
      <c r="C19" s="3" t="s">
        <v>42</v>
      </c>
      <c r="D19" s="3" t="s">
        <v>224</v>
      </c>
      <c r="H19" s="27"/>
      <c r="I19" s="28" t="s">
        <v>569</v>
      </c>
    </row>
    <row r="20" spans="1:9" ht="12.75">
      <c r="A20" s="10">
        <f t="shared" si="0"/>
        <v>18</v>
      </c>
      <c r="B20" s="34"/>
      <c r="C20" s="3"/>
      <c r="D20" s="3"/>
      <c r="E20" s="25"/>
      <c r="F20" s="20" t="s">
        <v>43</v>
      </c>
      <c r="H20" s="27"/>
      <c r="I20" s="27"/>
    </row>
    <row r="21" spans="1:9" ht="12.75">
      <c r="A21" s="10">
        <f t="shared" si="0"/>
        <v>19</v>
      </c>
      <c r="B21" s="34" t="s">
        <v>69</v>
      </c>
      <c r="C21" s="3" t="s">
        <v>458</v>
      </c>
      <c r="D21" s="3" t="s">
        <v>5</v>
      </c>
      <c r="E21" s="20" t="s">
        <v>43</v>
      </c>
      <c r="F21" s="25" t="s">
        <v>556</v>
      </c>
      <c r="H21" s="27"/>
      <c r="I21" s="27"/>
    </row>
    <row r="22" spans="1:9" ht="12.75">
      <c r="A22" s="10">
        <f t="shared" si="0"/>
        <v>20</v>
      </c>
      <c r="B22" s="3" t="s">
        <v>71</v>
      </c>
      <c r="C22" s="3" t="s">
        <v>43</v>
      </c>
      <c r="D22" s="3" t="s">
        <v>15</v>
      </c>
      <c r="E22" s="26" t="s">
        <v>542</v>
      </c>
      <c r="F22" s="27"/>
      <c r="G22" s="20" t="s">
        <v>43</v>
      </c>
      <c r="H22" s="27"/>
      <c r="I22" s="27"/>
    </row>
    <row r="23" spans="1:9" ht="12.75">
      <c r="A23" s="10">
        <f t="shared" si="0"/>
        <v>21</v>
      </c>
      <c r="B23" s="3" t="s">
        <v>71</v>
      </c>
      <c r="C23" s="3" t="s">
        <v>179</v>
      </c>
      <c r="D23" s="3" t="s">
        <v>45</v>
      </c>
      <c r="E23" s="20" t="s">
        <v>179</v>
      </c>
      <c r="G23" s="25" t="s">
        <v>561</v>
      </c>
      <c r="H23" s="27"/>
      <c r="I23" s="27"/>
    </row>
    <row r="24" spans="1:9" ht="12.75">
      <c r="A24" s="10">
        <f t="shared" si="0"/>
        <v>22</v>
      </c>
      <c r="B24" s="34" t="s">
        <v>69</v>
      </c>
      <c r="C24" s="3" t="s">
        <v>236</v>
      </c>
      <c r="D24" s="3" t="s">
        <v>219</v>
      </c>
      <c r="E24" s="25" t="s">
        <v>545</v>
      </c>
      <c r="F24" s="30" t="s">
        <v>238</v>
      </c>
      <c r="G24" s="27"/>
      <c r="H24" s="27"/>
      <c r="I24" s="27"/>
    </row>
    <row r="25" spans="1:9" ht="12.75">
      <c r="A25" s="10">
        <f t="shared" si="0"/>
        <v>23</v>
      </c>
      <c r="B25" s="34"/>
      <c r="C25" s="3"/>
      <c r="D25" s="3"/>
      <c r="F25" s="31" t="s">
        <v>548</v>
      </c>
      <c r="G25" s="27"/>
      <c r="H25" s="27"/>
      <c r="I25" s="27"/>
    </row>
    <row r="26" spans="1:9" ht="12.75">
      <c r="A26" s="10">
        <f t="shared" si="0"/>
        <v>24</v>
      </c>
      <c r="B26" s="3" t="s">
        <v>71</v>
      </c>
      <c r="C26" s="3" t="s">
        <v>238</v>
      </c>
      <c r="D26" s="3" t="s">
        <v>15</v>
      </c>
      <c r="E26" s="26"/>
      <c r="G26" s="27"/>
      <c r="H26" s="29" t="s">
        <v>320</v>
      </c>
      <c r="I26" s="27"/>
    </row>
    <row r="27" spans="1:9" ht="12.75">
      <c r="A27" s="10">
        <f t="shared" si="0"/>
        <v>25</v>
      </c>
      <c r="B27" s="3" t="s">
        <v>71</v>
      </c>
      <c r="C27" s="3" t="s">
        <v>13</v>
      </c>
      <c r="D27" s="3" t="s">
        <v>323</v>
      </c>
      <c r="G27" s="27"/>
      <c r="H27" s="32" t="s">
        <v>565</v>
      </c>
      <c r="I27" s="27"/>
    </row>
    <row r="28" spans="1:9" ht="12.75">
      <c r="A28" s="10">
        <f t="shared" si="0"/>
        <v>26</v>
      </c>
      <c r="B28" s="34"/>
      <c r="C28" s="3"/>
      <c r="D28" s="3"/>
      <c r="E28" s="25"/>
      <c r="F28" s="20" t="s">
        <v>272</v>
      </c>
      <c r="G28" s="27"/>
      <c r="I28" s="27"/>
    </row>
    <row r="29" spans="1:9" ht="12.75">
      <c r="A29" s="10">
        <f t="shared" si="0"/>
        <v>27</v>
      </c>
      <c r="B29" s="34" t="s">
        <v>69</v>
      </c>
      <c r="C29" s="3" t="s">
        <v>51</v>
      </c>
      <c r="D29" s="3" t="s">
        <v>5</v>
      </c>
      <c r="E29" s="20" t="s">
        <v>272</v>
      </c>
      <c r="F29" s="25" t="s">
        <v>551</v>
      </c>
      <c r="G29" s="27"/>
      <c r="I29" s="27"/>
    </row>
    <row r="30" spans="1:9" ht="12.75">
      <c r="A30" s="10">
        <f t="shared" si="0"/>
        <v>28</v>
      </c>
      <c r="B30" s="34" t="s">
        <v>71</v>
      </c>
      <c r="C30" s="18" t="s">
        <v>272</v>
      </c>
      <c r="D30" s="3" t="s">
        <v>222</v>
      </c>
      <c r="E30" s="26" t="s">
        <v>543</v>
      </c>
      <c r="F30" s="27"/>
      <c r="G30" s="29" t="s">
        <v>320</v>
      </c>
      <c r="I30" s="27"/>
    </row>
    <row r="31" spans="1:9" ht="12.75">
      <c r="A31" s="10">
        <f t="shared" si="0"/>
        <v>29</v>
      </c>
      <c r="B31" s="34" t="s">
        <v>71</v>
      </c>
      <c r="C31" s="3" t="s">
        <v>334</v>
      </c>
      <c r="D31" s="3" t="s">
        <v>219</v>
      </c>
      <c r="G31" s="26" t="s">
        <v>563</v>
      </c>
      <c r="I31" s="27"/>
    </row>
    <row r="32" spans="1:9" ht="12.75">
      <c r="A32" s="10">
        <f t="shared" si="0"/>
        <v>30</v>
      </c>
      <c r="B32" s="34"/>
      <c r="C32" s="3"/>
      <c r="D32" s="3"/>
      <c r="E32" s="25"/>
      <c r="F32" s="30" t="s">
        <v>320</v>
      </c>
      <c r="I32" s="27"/>
    </row>
    <row r="33" spans="1:9" ht="12.75">
      <c r="A33" s="10">
        <f t="shared" si="0"/>
        <v>31</v>
      </c>
      <c r="B33" s="34"/>
      <c r="C33" s="3"/>
      <c r="D33" s="3"/>
      <c r="F33" s="31" t="s">
        <v>541</v>
      </c>
      <c r="I33" s="27"/>
    </row>
    <row r="34" spans="1:10" ht="12.75">
      <c r="A34" s="10">
        <f t="shared" si="0"/>
        <v>32</v>
      </c>
      <c r="B34" s="34" t="s">
        <v>71</v>
      </c>
      <c r="C34" s="18" t="s">
        <v>320</v>
      </c>
      <c r="D34" s="3" t="s">
        <v>45</v>
      </c>
      <c r="E34" s="26"/>
      <c r="I34" s="27"/>
      <c r="J34" s="20" t="s">
        <v>320</v>
      </c>
    </row>
    <row r="35" spans="1:10" ht="12.75">
      <c r="A35" s="10">
        <v>33</v>
      </c>
      <c r="B35" s="34" t="s">
        <v>71</v>
      </c>
      <c r="C35" s="3" t="s">
        <v>172</v>
      </c>
      <c r="D35" s="3" t="s">
        <v>5</v>
      </c>
      <c r="I35" s="27"/>
      <c r="J35" s="26" t="s">
        <v>570</v>
      </c>
    </row>
    <row r="36" spans="1:9" ht="12.75">
      <c r="A36" s="10">
        <f aca="true" t="shared" si="1" ref="A36:A66">A35+1</f>
        <v>34</v>
      </c>
      <c r="B36" s="12"/>
      <c r="D36" s="10"/>
      <c r="E36" s="25"/>
      <c r="I36" s="27"/>
    </row>
    <row r="37" spans="1:9" ht="12.75">
      <c r="A37" s="10">
        <f t="shared" si="1"/>
        <v>35</v>
      </c>
      <c r="B37" s="10"/>
      <c r="C37" s="10"/>
      <c r="D37" s="10"/>
      <c r="F37" s="25"/>
      <c r="I37" s="27"/>
    </row>
    <row r="38" spans="1:9" ht="12.75">
      <c r="A38" s="10">
        <f t="shared" si="1"/>
        <v>36</v>
      </c>
      <c r="B38" s="34"/>
      <c r="C38" s="18"/>
      <c r="D38" s="3"/>
      <c r="E38" s="26"/>
      <c r="F38" s="27"/>
      <c r="G38" s="20" t="s">
        <v>172</v>
      </c>
      <c r="I38" s="27"/>
    </row>
    <row r="39" spans="1:9" ht="12.75">
      <c r="A39" s="10">
        <f t="shared" si="1"/>
        <v>37</v>
      </c>
      <c r="B39" s="34" t="s">
        <v>71</v>
      </c>
      <c r="C39" s="3" t="s">
        <v>52</v>
      </c>
      <c r="D39" s="3" t="s">
        <v>224</v>
      </c>
      <c r="F39" s="27"/>
      <c r="G39" s="28" t="s">
        <v>560</v>
      </c>
      <c r="I39" s="27"/>
    </row>
    <row r="40" spans="1:9" ht="12.75">
      <c r="A40" s="10">
        <f t="shared" si="1"/>
        <v>38</v>
      </c>
      <c r="B40" s="34"/>
      <c r="C40" s="3"/>
      <c r="D40" s="3"/>
      <c r="E40" s="25"/>
      <c r="F40" s="29" t="s">
        <v>52</v>
      </c>
      <c r="G40" s="27"/>
      <c r="I40" s="27"/>
    </row>
    <row r="41" spans="1:9" ht="12.75">
      <c r="A41" s="10">
        <f t="shared" si="1"/>
        <v>39</v>
      </c>
      <c r="B41" s="34"/>
      <c r="C41" s="3"/>
      <c r="D41" s="3"/>
      <c r="F41" s="26" t="s">
        <v>537</v>
      </c>
      <c r="G41" s="27"/>
      <c r="I41" s="27"/>
    </row>
    <row r="42" spans="1:9" ht="12.75">
      <c r="A42" s="10">
        <f t="shared" si="1"/>
        <v>40</v>
      </c>
      <c r="B42" s="34" t="s">
        <v>71</v>
      </c>
      <c r="C42" s="18" t="s">
        <v>227</v>
      </c>
      <c r="D42" s="3" t="s">
        <v>224</v>
      </c>
      <c r="E42" s="26"/>
      <c r="G42" s="27"/>
      <c r="H42" s="20" t="s">
        <v>172</v>
      </c>
      <c r="I42" s="27"/>
    </row>
    <row r="43" spans="1:9" ht="12.75">
      <c r="A43" s="10">
        <f t="shared" si="1"/>
        <v>41</v>
      </c>
      <c r="B43" s="34" t="s">
        <v>71</v>
      </c>
      <c r="C43" s="3" t="s">
        <v>20</v>
      </c>
      <c r="D43" s="3" t="s">
        <v>219</v>
      </c>
      <c r="E43" s="20" t="s">
        <v>20</v>
      </c>
      <c r="G43" s="27"/>
      <c r="H43" s="28" t="s">
        <v>567</v>
      </c>
      <c r="I43" s="27"/>
    </row>
    <row r="44" spans="1:9" ht="12.75">
      <c r="A44" s="10">
        <f t="shared" si="1"/>
        <v>42</v>
      </c>
      <c r="B44" s="34" t="s">
        <v>69</v>
      </c>
      <c r="C44" s="3" t="s">
        <v>370</v>
      </c>
      <c r="D44" s="3" t="s">
        <v>5</v>
      </c>
      <c r="E44" s="3" t="s">
        <v>536</v>
      </c>
      <c r="F44" s="20" t="s">
        <v>20</v>
      </c>
      <c r="G44" s="27"/>
      <c r="H44" s="27"/>
      <c r="I44" s="27"/>
    </row>
    <row r="45" spans="1:9" ht="12.75">
      <c r="A45" s="10">
        <f t="shared" si="1"/>
        <v>43</v>
      </c>
      <c r="B45" s="10"/>
      <c r="C45" s="10"/>
      <c r="D45" s="10"/>
      <c r="F45" s="25" t="s">
        <v>554</v>
      </c>
      <c r="G45" s="27"/>
      <c r="H45" s="27"/>
      <c r="I45" s="27"/>
    </row>
    <row r="46" spans="1:9" ht="12.75">
      <c r="A46" s="10">
        <f t="shared" si="1"/>
        <v>44</v>
      </c>
      <c r="B46" s="34" t="s">
        <v>71</v>
      </c>
      <c r="C46" s="3" t="s">
        <v>228</v>
      </c>
      <c r="D46" s="3" t="s">
        <v>229</v>
      </c>
      <c r="E46" s="26"/>
      <c r="F46" s="27"/>
      <c r="G46" s="29" t="s">
        <v>20</v>
      </c>
      <c r="H46" s="27"/>
      <c r="I46" s="27"/>
    </row>
    <row r="47" spans="1:9" ht="12.75">
      <c r="A47" s="10">
        <f t="shared" si="1"/>
        <v>45</v>
      </c>
      <c r="B47" s="34" t="s">
        <v>71</v>
      </c>
      <c r="C47" s="3" t="s">
        <v>24</v>
      </c>
      <c r="D47" s="3" t="s">
        <v>14</v>
      </c>
      <c r="G47" s="26" t="s">
        <v>562</v>
      </c>
      <c r="H47" s="27"/>
      <c r="I47" s="27"/>
    </row>
    <row r="48" spans="1:9" ht="12.75">
      <c r="A48" s="10">
        <f t="shared" si="1"/>
        <v>46</v>
      </c>
      <c r="B48" s="34"/>
      <c r="C48" s="3"/>
      <c r="D48" s="3"/>
      <c r="E48" s="25"/>
      <c r="F48" s="30" t="s">
        <v>24</v>
      </c>
      <c r="H48" s="27"/>
      <c r="I48" s="27"/>
    </row>
    <row r="49" spans="1:9" ht="12.75">
      <c r="A49" s="10">
        <f t="shared" si="1"/>
        <v>47</v>
      </c>
      <c r="B49" s="34"/>
      <c r="C49" s="3"/>
      <c r="D49" s="3"/>
      <c r="F49" s="26" t="s">
        <v>540</v>
      </c>
      <c r="H49" s="27"/>
      <c r="I49" s="27"/>
    </row>
    <row r="50" spans="1:9" ht="12.75">
      <c r="A50" s="10">
        <f t="shared" si="1"/>
        <v>48</v>
      </c>
      <c r="B50" s="34" t="s">
        <v>69</v>
      </c>
      <c r="C50" s="3" t="s">
        <v>25</v>
      </c>
      <c r="D50" s="3" t="s">
        <v>15</v>
      </c>
      <c r="E50" s="26"/>
      <c r="H50" s="27"/>
      <c r="I50" s="30" t="s">
        <v>172</v>
      </c>
    </row>
    <row r="51" spans="1:9" ht="12.75">
      <c r="A51" s="10">
        <f t="shared" si="1"/>
        <v>49</v>
      </c>
      <c r="B51" s="34" t="s">
        <v>71</v>
      </c>
      <c r="C51" s="3" t="s">
        <v>324</v>
      </c>
      <c r="D51" s="3" t="s">
        <v>183</v>
      </c>
      <c r="H51" s="27"/>
      <c r="I51" s="20" t="s">
        <v>568</v>
      </c>
    </row>
    <row r="52" spans="1:8" ht="12.75">
      <c r="A52" s="10">
        <f t="shared" si="1"/>
        <v>50</v>
      </c>
      <c r="B52" s="10"/>
      <c r="C52" s="10"/>
      <c r="D52" s="10"/>
      <c r="E52" s="25"/>
      <c r="F52" s="20" t="s">
        <v>324</v>
      </c>
      <c r="H52" s="27"/>
    </row>
    <row r="53" spans="1:8" ht="12.75">
      <c r="A53" s="10">
        <f t="shared" si="1"/>
        <v>51</v>
      </c>
      <c r="B53" s="34" t="s">
        <v>65</v>
      </c>
      <c r="C53" s="3" t="s">
        <v>53</v>
      </c>
      <c r="D53" s="3" t="s">
        <v>15</v>
      </c>
      <c r="E53" s="20" t="s">
        <v>322</v>
      </c>
      <c r="F53" s="25" t="s">
        <v>553</v>
      </c>
      <c r="H53" s="27"/>
    </row>
    <row r="54" spans="1:8" ht="12.75">
      <c r="A54" s="10">
        <f t="shared" si="1"/>
        <v>52</v>
      </c>
      <c r="B54" s="34" t="s">
        <v>71</v>
      </c>
      <c r="C54" s="3" t="s">
        <v>322</v>
      </c>
      <c r="D54" s="3" t="s">
        <v>219</v>
      </c>
      <c r="E54" s="26" t="s">
        <v>552</v>
      </c>
      <c r="F54" s="27"/>
      <c r="G54" s="20" t="s">
        <v>72</v>
      </c>
      <c r="H54" s="27"/>
    </row>
    <row r="55" spans="1:8" ht="12.75">
      <c r="A55" s="10">
        <f t="shared" si="1"/>
        <v>53</v>
      </c>
      <c r="B55" s="34" t="s">
        <v>71</v>
      </c>
      <c r="C55" s="3" t="s">
        <v>72</v>
      </c>
      <c r="D55" s="3" t="s">
        <v>15</v>
      </c>
      <c r="G55" s="25" t="s">
        <v>626</v>
      </c>
      <c r="H55" s="27"/>
    </row>
    <row r="56" spans="1:8" ht="12.75">
      <c r="A56" s="10">
        <f t="shared" si="1"/>
        <v>54</v>
      </c>
      <c r="B56" s="34"/>
      <c r="C56" s="3"/>
      <c r="D56" s="3"/>
      <c r="E56" s="25"/>
      <c r="F56" s="30" t="s">
        <v>72</v>
      </c>
      <c r="G56" s="27"/>
      <c r="H56" s="27"/>
    </row>
    <row r="57" spans="1:8" ht="12.75">
      <c r="A57" s="10">
        <f t="shared" si="1"/>
        <v>55</v>
      </c>
      <c r="B57" s="10"/>
      <c r="C57" s="34"/>
      <c r="D57" s="3"/>
      <c r="E57" s="3"/>
      <c r="F57" s="31" t="s">
        <v>539</v>
      </c>
      <c r="G57" s="27"/>
      <c r="H57" s="27"/>
    </row>
    <row r="58" spans="1:8" ht="12.75">
      <c r="A58" s="10">
        <f t="shared" si="1"/>
        <v>56</v>
      </c>
      <c r="B58" s="34" t="s">
        <v>69</v>
      </c>
      <c r="C58" s="3" t="s">
        <v>174</v>
      </c>
      <c r="D58" s="3" t="s">
        <v>5</v>
      </c>
      <c r="E58" s="26"/>
      <c r="G58" s="27"/>
      <c r="H58" s="29" t="s">
        <v>72</v>
      </c>
    </row>
    <row r="59" spans="1:8" ht="12.75">
      <c r="A59" s="10">
        <f t="shared" si="1"/>
        <v>57</v>
      </c>
      <c r="B59" s="34" t="s">
        <v>71</v>
      </c>
      <c r="C59" s="3" t="s">
        <v>326</v>
      </c>
      <c r="D59" s="3" t="s">
        <v>325</v>
      </c>
      <c r="G59" s="27"/>
      <c r="H59" s="32" t="s">
        <v>566</v>
      </c>
    </row>
    <row r="60" spans="1:7" ht="12.75">
      <c r="A60" s="10">
        <f t="shared" si="1"/>
        <v>58</v>
      </c>
      <c r="B60" s="34"/>
      <c r="C60" s="3"/>
      <c r="D60" s="3"/>
      <c r="E60" s="25"/>
      <c r="F60" s="20" t="s">
        <v>326</v>
      </c>
      <c r="G60" s="27"/>
    </row>
    <row r="61" spans="1:7" ht="12.75">
      <c r="A61" s="10">
        <f t="shared" si="1"/>
        <v>59</v>
      </c>
      <c r="B61" s="34" t="s">
        <v>69</v>
      </c>
      <c r="C61" s="3" t="s">
        <v>184</v>
      </c>
      <c r="D61" s="3" t="s">
        <v>219</v>
      </c>
      <c r="E61" s="20" t="s">
        <v>331</v>
      </c>
      <c r="F61" s="25" t="s">
        <v>555</v>
      </c>
      <c r="G61" s="27"/>
    </row>
    <row r="62" spans="1:7" ht="12.75">
      <c r="A62" s="10">
        <f t="shared" si="1"/>
        <v>60</v>
      </c>
      <c r="B62" s="34" t="s">
        <v>71</v>
      </c>
      <c r="C62" s="3" t="s">
        <v>331</v>
      </c>
      <c r="D62" s="3" t="s">
        <v>224</v>
      </c>
      <c r="E62" s="26" t="s">
        <v>538</v>
      </c>
      <c r="F62" s="27"/>
      <c r="G62" s="29" t="s">
        <v>321</v>
      </c>
    </row>
    <row r="63" spans="1:7" ht="12.75">
      <c r="A63" s="10">
        <f t="shared" si="1"/>
        <v>61</v>
      </c>
      <c r="B63" s="34" t="s">
        <v>71</v>
      </c>
      <c r="C63" s="3" t="s">
        <v>49</v>
      </c>
      <c r="D63" s="3" t="s">
        <v>15</v>
      </c>
      <c r="G63" s="26" t="s">
        <v>559</v>
      </c>
    </row>
    <row r="64" spans="1:6" ht="12.75">
      <c r="A64" s="10">
        <f t="shared" si="1"/>
        <v>62</v>
      </c>
      <c r="B64" s="10"/>
      <c r="C64" s="10"/>
      <c r="D64" s="10"/>
      <c r="E64" s="25"/>
      <c r="F64" s="30" t="s">
        <v>321</v>
      </c>
    </row>
    <row r="65" spans="1:6" ht="12.75">
      <c r="A65" s="10">
        <f t="shared" si="1"/>
        <v>63</v>
      </c>
      <c r="B65" s="10"/>
      <c r="C65" s="10"/>
      <c r="D65" s="10"/>
      <c r="F65" s="31" t="s">
        <v>535</v>
      </c>
    </row>
    <row r="66" spans="1:5" ht="12.75">
      <c r="A66" s="10">
        <f t="shared" si="1"/>
        <v>64</v>
      </c>
      <c r="B66" s="34" t="s">
        <v>71</v>
      </c>
      <c r="C66" s="3" t="s">
        <v>321</v>
      </c>
      <c r="D66" s="3" t="s">
        <v>318</v>
      </c>
      <c r="E66" s="26"/>
    </row>
    <row r="67" spans="1:5" ht="12.75">
      <c r="A67" s="12"/>
      <c r="B67" s="12"/>
      <c r="C67" s="12"/>
      <c r="D67" s="12"/>
      <c r="E67" s="12"/>
    </row>
    <row r="68" spans="1:5" ht="12.75">
      <c r="A68" s="12"/>
      <c r="B68" s="12"/>
      <c r="C68" s="130" t="s">
        <v>56</v>
      </c>
      <c r="D68" s="12"/>
      <c r="E68" s="12"/>
    </row>
    <row r="69" spans="3:4" ht="12.75">
      <c r="C69" s="10"/>
      <c r="D69" s="10"/>
    </row>
    <row r="70" spans="3:5" ht="12.75">
      <c r="C70" s="3"/>
      <c r="D70" s="3"/>
      <c r="E70" s="26"/>
    </row>
  </sheetData>
  <printOptions/>
  <pageMargins left="0.75" right="0.75" top="1" bottom="1" header="0.5" footer="0.5"/>
  <pageSetup fitToHeight="2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75" zoomScaleNormal="75" zoomScaleSheetLayoutView="75" workbookViewId="0" topLeftCell="A1">
      <selection activeCell="K24" sqref="K24"/>
    </sheetView>
  </sheetViews>
  <sheetFormatPr defaultColWidth="9.140625" defaultRowHeight="12.75"/>
  <cols>
    <col min="1" max="1" width="4.00390625" style="0" customWidth="1"/>
    <col min="2" max="2" width="2.28125" style="0" customWidth="1"/>
    <col min="3" max="3" width="18.7109375" style="0" customWidth="1"/>
    <col min="5" max="5" width="17.28125" style="0" customWidth="1"/>
    <col min="6" max="9" width="11.28125" style="0" bestFit="1" customWidth="1"/>
  </cols>
  <sheetData>
    <row r="1" spans="3:8" ht="18">
      <c r="C1" s="33" t="s">
        <v>11</v>
      </c>
      <c r="D1" s="33" t="s">
        <v>414</v>
      </c>
      <c r="E1" s="20"/>
      <c r="F1" s="20"/>
      <c r="G1" s="20"/>
      <c r="H1" s="20"/>
    </row>
    <row r="2" spans="3:11" ht="18">
      <c r="C2" s="33"/>
      <c r="D2" s="33"/>
      <c r="E2" s="20"/>
      <c r="F2" s="20"/>
      <c r="G2" s="20"/>
      <c r="H2" s="20"/>
      <c r="J2" s="11"/>
      <c r="K2" s="11"/>
    </row>
    <row r="3" spans="1:11" ht="12.75">
      <c r="A3" s="3">
        <v>1</v>
      </c>
      <c r="B3" s="34" t="s">
        <v>69</v>
      </c>
      <c r="C3" s="3" t="s">
        <v>341</v>
      </c>
      <c r="D3" s="3" t="s">
        <v>219</v>
      </c>
      <c r="E3" s="20"/>
      <c r="F3" s="20"/>
      <c r="G3" s="20"/>
      <c r="H3" s="20"/>
      <c r="K3" s="11"/>
    </row>
    <row r="4" spans="1:11" ht="12.75">
      <c r="A4" s="3">
        <f aca="true" t="shared" si="0" ref="A4:A34">A3+1</f>
        <v>2</v>
      </c>
      <c r="B4" s="34"/>
      <c r="C4" s="3"/>
      <c r="D4" s="3"/>
      <c r="E4" s="25"/>
      <c r="F4" s="20" t="s">
        <v>341</v>
      </c>
      <c r="G4" s="20"/>
      <c r="H4" s="20"/>
      <c r="K4" s="11"/>
    </row>
    <row r="5" spans="1:11" ht="12.75">
      <c r="A5" s="3">
        <f t="shared" si="0"/>
        <v>3</v>
      </c>
      <c r="B5" s="34" t="s">
        <v>65</v>
      </c>
      <c r="C5" s="3" t="s">
        <v>239</v>
      </c>
      <c r="D5" s="3" t="s">
        <v>219</v>
      </c>
      <c r="E5" s="20" t="s">
        <v>239</v>
      </c>
      <c r="F5" s="25" t="s">
        <v>581</v>
      </c>
      <c r="G5" s="20"/>
      <c r="H5" s="20"/>
      <c r="K5" s="11"/>
    </row>
    <row r="6" spans="1:11" ht="12.75">
      <c r="A6" s="3">
        <f t="shared" si="0"/>
        <v>4</v>
      </c>
      <c r="B6" s="34" t="s">
        <v>69</v>
      </c>
      <c r="C6" s="3" t="s">
        <v>233</v>
      </c>
      <c r="D6" s="3" t="s">
        <v>224</v>
      </c>
      <c r="E6" s="26" t="s">
        <v>576</v>
      </c>
      <c r="F6" s="27"/>
      <c r="G6" s="20" t="s">
        <v>377</v>
      </c>
      <c r="H6" s="20"/>
      <c r="K6" s="11"/>
    </row>
    <row r="7" spans="1:11" ht="12.75">
      <c r="A7" s="3">
        <f t="shared" si="0"/>
        <v>5</v>
      </c>
      <c r="B7" s="34"/>
      <c r="C7" s="3"/>
      <c r="D7" s="3"/>
      <c r="E7" s="20"/>
      <c r="F7" s="27"/>
      <c r="G7" s="28" t="s">
        <v>584</v>
      </c>
      <c r="H7" s="20"/>
      <c r="K7" s="11"/>
    </row>
    <row r="8" spans="1:11" ht="12.75">
      <c r="A8" s="3">
        <f t="shared" si="0"/>
        <v>6</v>
      </c>
      <c r="B8" s="34" t="s">
        <v>69</v>
      </c>
      <c r="C8" s="3" t="s">
        <v>377</v>
      </c>
      <c r="D8" s="3" t="s">
        <v>332</v>
      </c>
      <c r="E8" s="25"/>
      <c r="F8" s="29" t="s">
        <v>377</v>
      </c>
      <c r="G8" s="27"/>
      <c r="H8" s="20"/>
      <c r="K8" s="11"/>
    </row>
    <row r="9" spans="1:11" ht="12.75">
      <c r="A9" s="3">
        <f t="shared" si="0"/>
        <v>7</v>
      </c>
      <c r="B9" s="34" t="s">
        <v>65</v>
      </c>
      <c r="C9" s="3" t="s">
        <v>53</v>
      </c>
      <c r="D9" s="3" t="s">
        <v>15</v>
      </c>
      <c r="E9" s="20" t="s">
        <v>236</v>
      </c>
      <c r="F9" s="26" t="s">
        <v>575</v>
      </c>
      <c r="G9" s="27"/>
      <c r="H9" s="20"/>
      <c r="K9" s="11"/>
    </row>
    <row r="10" spans="1:11" ht="12.75">
      <c r="A10" s="3">
        <f t="shared" si="0"/>
        <v>8</v>
      </c>
      <c r="B10" s="34" t="s">
        <v>69</v>
      </c>
      <c r="C10" s="3" t="s">
        <v>236</v>
      </c>
      <c r="D10" s="3" t="s">
        <v>219</v>
      </c>
      <c r="E10" s="26" t="s">
        <v>593</v>
      </c>
      <c r="F10" s="20"/>
      <c r="G10" s="27"/>
      <c r="H10" s="20" t="s">
        <v>377</v>
      </c>
      <c r="K10" s="11"/>
    </row>
    <row r="11" spans="1:11" ht="12.75">
      <c r="A11" s="3">
        <f t="shared" si="0"/>
        <v>9</v>
      </c>
      <c r="B11" s="34" t="s">
        <v>69</v>
      </c>
      <c r="C11" s="3" t="s">
        <v>51</v>
      </c>
      <c r="D11" s="3" t="s">
        <v>5</v>
      </c>
      <c r="E11" s="20"/>
      <c r="F11" s="20"/>
      <c r="G11" s="27"/>
      <c r="H11" s="28" t="s">
        <v>587</v>
      </c>
      <c r="K11" s="11"/>
    </row>
    <row r="12" spans="1:11" ht="12.75">
      <c r="A12" s="3">
        <f t="shared" si="0"/>
        <v>10</v>
      </c>
      <c r="B12" s="34"/>
      <c r="C12" s="3"/>
      <c r="D12" s="3"/>
      <c r="E12" s="25"/>
      <c r="F12" s="20" t="s">
        <v>51</v>
      </c>
      <c r="G12" s="27"/>
      <c r="H12" s="27"/>
      <c r="K12" s="11"/>
    </row>
    <row r="13" spans="1:11" ht="12.75">
      <c r="A13" s="3">
        <f t="shared" si="0"/>
        <v>11</v>
      </c>
      <c r="B13" s="34" t="s">
        <v>69</v>
      </c>
      <c r="C13" s="3" t="s">
        <v>190</v>
      </c>
      <c r="D13" s="3" t="s">
        <v>15</v>
      </c>
      <c r="E13" s="20" t="s">
        <v>458</v>
      </c>
      <c r="F13" s="25" t="s">
        <v>577</v>
      </c>
      <c r="G13" s="27"/>
      <c r="H13" s="27"/>
      <c r="K13" s="11"/>
    </row>
    <row r="14" spans="1:11" ht="12.75">
      <c r="A14" s="3">
        <f t="shared" si="0"/>
        <v>12</v>
      </c>
      <c r="B14" s="34" t="s">
        <v>69</v>
      </c>
      <c r="C14" s="3" t="s">
        <v>458</v>
      </c>
      <c r="D14" s="3" t="s">
        <v>5</v>
      </c>
      <c r="E14" s="26" t="s">
        <v>591</v>
      </c>
      <c r="F14" s="27"/>
      <c r="G14" s="29" t="s">
        <v>51</v>
      </c>
      <c r="H14" s="27"/>
      <c r="K14" s="11"/>
    </row>
    <row r="15" spans="1:11" ht="12.75">
      <c r="A15" s="3">
        <f t="shared" si="0"/>
        <v>13</v>
      </c>
      <c r="B15" s="34" t="s">
        <v>69</v>
      </c>
      <c r="C15" s="3" t="s">
        <v>278</v>
      </c>
      <c r="D15" s="3" t="s">
        <v>219</v>
      </c>
      <c r="E15" s="20"/>
      <c r="F15" s="20"/>
      <c r="G15" s="26" t="s">
        <v>582</v>
      </c>
      <c r="H15" s="27"/>
      <c r="K15" s="11"/>
    </row>
    <row r="16" spans="1:8" ht="12.75">
      <c r="A16" s="3">
        <f t="shared" si="0"/>
        <v>14</v>
      </c>
      <c r="B16" s="34"/>
      <c r="C16" s="3"/>
      <c r="D16" s="3"/>
      <c r="E16" s="25"/>
      <c r="F16" s="30" t="s">
        <v>184</v>
      </c>
      <c r="G16" s="20"/>
      <c r="H16" s="27"/>
    </row>
    <row r="17" spans="1:8" ht="12.75">
      <c r="A17" s="3">
        <f t="shared" si="0"/>
        <v>15</v>
      </c>
      <c r="B17" s="34" t="s">
        <v>68</v>
      </c>
      <c r="C17" s="3" t="s">
        <v>385</v>
      </c>
      <c r="D17" s="3" t="s">
        <v>226</v>
      </c>
      <c r="E17" s="20" t="s">
        <v>184</v>
      </c>
      <c r="F17" s="26" t="s">
        <v>571</v>
      </c>
      <c r="G17" s="20"/>
      <c r="H17" s="27"/>
    </row>
    <row r="18" spans="1:9" ht="12.75">
      <c r="A18" s="3">
        <f t="shared" si="0"/>
        <v>16</v>
      </c>
      <c r="B18" s="34" t="s">
        <v>69</v>
      </c>
      <c r="C18" s="3" t="s">
        <v>184</v>
      </c>
      <c r="D18" s="3" t="s">
        <v>219</v>
      </c>
      <c r="E18" s="26" t="s">
        <v>590</v>
      </c>
      <c r="F18" s="20"/>
      <c r="G18" s="20"/>
      <c r="H18" s="27"/>
      <c r="I18" s="206" t="s">
        <v>377</v>
      </c>
    </row>
    <row r="19" spans="1:9" ht="12.75">
      <c r="A19" s="3">
        <f t="shared" si="0"/>
        <v>17</v>
      </c>
      <c r="B19" s="35" t="s">
        <v>69</v>
      </c>
      <c r="C19" s="18" t="s">
        <v>343</v>
      </c>
      <c r="D19" s="3" t="s">
        <v>332</v>
      </c>
      <c r="E19" s="20" t="s">
        <v>343</v>
      </c>
      <c r="F19" s="20"/>
      <c r="G19" s="20"/>
      <c r="H19" s="27"/>
      <c r="I19" t="s">
        <v>588</v>
      </c>
    </row>
    <row r="20" spans="1:8" ht="12.75">
      <c r="A20" s="3">
        <f t="shared" si="0"/>
        <v>18</v>
      </c>
      <c r="B20" s="34" t="s">
        <v>65</v>
      </c>
      <c r="C20" s="18" t="s">
        <v>196</v>
      </c>
      <c r="D20" s="3" t="s">
        <v>15</v>
      </c>
      <c r="E20" s="25" t="s">
        <v>589</v>
      </c>
      <c r="F20" s="20" t="s">
        <v>376</v>
      </c>
      <c r="G20" s="20"/>
      <c r="H20" s="27"/>
    </row>
    <row r="21" spans="1:8" ht="12.75">
      <c r="A21" s="3">
        <f t="shared" si="0"/>
        <v>19</v>
      </c>
      <c r="B21" s="34" t="s">
        <v>69</v>
      </c>
      <c r="C21" s="3" t="s">
        <v>376</v>
      </c>
      <c r="D21" s="3" t="s">
        <v>219</v>
      </c>
      <c r="E21" s="20" t="s">
        <v>376</v>
      </c>
      <c r="F21" s="25" t="s">
        <v>580</v>
      </c>
      <c r="G21" s="20"/>
      <c r="H21" s="27"/>
    </row>
    <row r="22" spans="1:8" ht="12.75">
      <c r="A22" s="3">
        <f t="shared" si="0"/>
        <v>20</v>
      </c>
      <c r="B22" s="34" t="s">
        <v>69</v>
      </c>
      <c r="C22" s="3" t="s">
        <v>192</v>
      </c>
      <c r="D22" s="3" t="s">
        <v>216</v>
      </c>
      <c r="E22" s="26" t="s">
        <v>594</v>
      </c>
      <c r="F22" s="27"/>
      <c r="G22" s="20" t="s">
        <v>25</v>
      </c>
      <c r="H22" s="27"/>
    </row>
    <row r="23" spans="1:8" ht="12.75">
      <c r="A23" s="3">
        <f t="shared" si="0"/>
        <v>21</v>
      </c>
      <c r="B23" s="34" t="s">
        <v>69</v>
      </c>
      <c r="C23" s="3" t="s">
        <v>25</v>
      </c>
      <c r="D23" s="3" t="s">
        <v>15</v>
      </c>
      <c r="E23" s="20" t="s">
        <v>25</v>
      </c>
      <c r="F23" s="20"/>
      <c r="G23" s="25" t="s">
        <v>585</v>
      </c>
      <c r="H23" s="27"/>
    </row>
    <row r="24" spans="1:8" ht="12.75">
      <c r="A24" s="3">
        <f t="shared" si="0"/>
        <v>22</v>
      </c>
      <c r="B24" s="34" t="s">
        <v>69</v>
      </c>
      <c r="C24" s="18" t="s">
        <v>74</v>
      </c>
      <c r="D24" s="3" t="s">
        <v>5</v>
      </c>
      <c r="E24" s="25" t="s">
        <v>572</v>
      </c>
      <c r="F24" s="30" t="s">
        <v>25</v>
      </c>
      <c r="G24" s="27"/>
      <c r="H24" s="27"/>
    </row>
    <row r="25" spans="1:8" ht="12.75">
      <c r="A25" s="3">
        <f t="shared" si="0"/>
        <v>23</v>
      </c>
      <c r="B25" s="34"/>
      <c r="C25" s="205"/>
      <c r="D25" s="3"/>
      <c r="E25" s="20"/>
      <c r="F25" s="31" t="s">
        <v>578</v>
      </c>
      <c r="G25" s="27"/>
      <c r="H25" s="27"/>
    </row>
    <row r="26" spans="1:8" ht="12.75">
      <c r="A26" s="3">
        <f t="shared" si="0"/>
        <v>24</v>
      </c>
      <c r="B26" s="34" t="s">
        <v>65</v>
      </c>
      <c r="C26" s="205" t="s">
        <v>344</v>
      </c>
      <c r="D26" s="3" t="s">
        <v>337</v>
      </c>
      <c r="E26" s="26"/>
      <c r="F26" s="20"/>
      <c r="G26" s="27"/>
      <c r="H26" s="29" t="s">
        <v>25</v>
      </c>
    </row>
    <row r="27" spans="1:8" ht="12.75">
      <c r="A27" s="3">
        <f t="shared" si="0"/>
        <v>25</v>
      </c>
      <c r="B27" s="34" t="s">
        <v>69</v>
      </c>
      <c r="C27" s="3" t="s">
        <v>370</v>
      </c>
      <c r="D27" s="3" t="s">
        <v>5</v>
      </c>
      <c r="E27" s="20" t="s">
        <v>370</v>
      </c>
      <c r="F27" s="20"/>
      <c r="G27" s="27"/>
      <c r="H27" s="32" t="s">
        <v>586</v>
      </c>
    </row>
    <row r="28" spans="1:8" ht="12.75">
      <c r="A28" s="3">
        <f t="shared" si="0"/>
        <v>26</v>
      </c>
      <c r="B28" s="34" t="s">
        <v>65</v>
      </c>
      <c r="C28" s="3" t="s">
        <v>63</v>
      </c>
      <c r="D28" s="3" t="s">
        <v>224</v>
      </c>
      <c r="E28" s="25" t="s">
        <v>592</v>
      </c>
      <c r="F28" s="20" t="s">
        <v>370</v>
      </c>
      <c r="G28" s="27"/>
      <c r="H28" s="20"/>
    </row>
    <row r="29" spans="1:8" ht="12.75">
      <c r="A29" s="3">
        <f t="shared" si="0"/>
        <v>27</v>
      </c>
      <c r="B29" s="34" t="s">
        <v>69</v>
      </c>
      <c r="C29" s="3" t="s">
        <v>188</v>
      </c>
      <c r="D29" s="3" t="s">
        <v>15</v>
      </c>
      <c r="E29" s="20" t="s">
        <v>193</v>
      </c>
      <c r="F29" s="25" t="s">
        <v>579</v>
      </c>
      <c r="G29" s="27"/>
      <c r="H29" s="20"/>
    </row>
    <row r="30" spans="1:8" ht="12.75">
      <c r="A30" s="3">
        <f t="shared" si="0"/>
        <v>28</v>
      </c>
      <c r="B30" s="34" t="s">
        <v>69</v>
      </c>
      <c r="C30" s="3" t="s">
        <v>193</v>
      </c>
      <c r="D30" s="3" t="s">
        <v>219</v>
      </c>
      <c r="E30" s="26" t="s">
        <v>574</v>
      </c>
      <c r="F30" s="27"/>
      <c r="G30" s="29" t="s">
        <v>370</v>
      </c>
      <c r="H30" s="20"/>
    </row>
    <row r="31" spans="1:8" ht="12.75">
      <c r="A31" s="3">
        <f t="shared" si="0"/>
        <v>29</v>
      </c>
      <c r="B31" s="34" t="s">
        <v>69</v>
      </c>
      <c r="C31" s="3" t="s">
        <v>373</v>
      </c>
      <c r="D31" s="3" t="s">
        <v>216</v>
      </c>
      <c r="E31" s="20"/>
      <c r="F31" s="20"/>
      <c r="G31" s="26" t="s">
        <v>583</v>
      </c>
      <c r="H31" s="20"/>
    </row>
    <row r="32" spans="1:8" ht="12.75">
      <c r="A32" s="3">
        <f t="shared" si="0"/>
        <v>30</v>
      </c>
      <c r="B32" s="34"/>
      <c r="C32" s="3"/>
      <c r="D32" s="3"/>
      <c r="E32" s="25"/>
      <c r="F32" s="30" t="s">
        <v>373</v>
      </c>
      <c r="G32" s="20"/>
      <c r="H32" s="20"/>
    </row>
    <row r="33" spans="1:8" ht="12.75">
      <c r="A33" s="3">
        <f t="shared" si="0"/>
        <v>31</v>
      </c>
      <c r="B33" s="34"/>
      <c r="C33" s="3"/>
      <c r="D33" s="3"/>
      <c r="E33" s="20"/>
      <c r="F33" s="31" t="s">
        <v>573</v>
      </c>
      <c r="G33" s="20"/>
      <c r="H33" s="20"/>
    </row>
    <row r="34" spans="1:8" ht="12.75">
      <c r="A34" s="3">
        <f t="shared" si="0"/>
        <v>32</v>
      </c>
      <c r="B34" s="34" t="s">
        <v>69</v>
      </c>
      <c r="C34" s="3" t="s">
        <v>16</v>
      </c>
      <c r="D34" s="3" t="s">
        <v>224</v>
      </c>
      <c r="E34" s="26"/>
      <c r="F34" s="20"/>
      <c r="G34" s="20"/>
      <c r="H34" s="20"/>
    </row>
    <row r="35" spans="1:8" ht="12.75">
      <c r="A35" s="11"/>
      <c r="B35" s="11"/>
      <c r="C35" s="12"/>
      <c r="D35" s="12"/>
      <c r="E35" s="12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0"/>
      <c r="C37" s="20"/>
      <c r="D37" s="20"/>
      <c r="E37" s="20"/>
      <c r="F37" s="20"/>
      <c r="G37" s="20"/>
      <c r="H37" s="20"/>
    </row>
  </sheetData>
  <printOptions/>
  <pageMargins left="0.75" right="0.75" top="1" bottom="1" header="0.5" footer="0.5"/>
  <pageSetup fitToHeight="2"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75" zoomScaleNormal="60" zoomScaleSheetLayoutView="75" workbookViewId="0" topLeftCell="A1">
      <selection activeCell="F16" sqref="F16"/>
    </sheetView>
  </sheetViews>
  <sheetFormatPr defaultColWidth="9.140625" defaultRowHeight="12.75"/>
  <cols>
    <col min="1" max="1" width="4.00390625" style="0" customWidth="1"/>
    <col min="2" max="2" width="3.00390625" style="0" customWidth="1"/>
    <col min="3" max="3" width="18.7109375" style="0" customWidth="1"/>
    <col min="4" max="4" width="10.421875" style="0" customWidth="1"/>
    <col min="5" max="5" width="17.28125" style="0" bestFit="1" customWidth="1"/>
    <col min="6" max="8" width="18.7109375" style="0" bestFit="1" customWidth="1"/>
  </cols>
  <sheetData>
    <row r="1" spans="3:4" ht="18">
      <c r="C1" s="13" t="s">
        <v>10</v>
      </c>
      <c r="D1" s="13" t="s">
        <v>293</v>
      </c>
    </row>
    <row r="3" spans="1:8" ht="12.75">
      <c r="A3" s="3">
        <v>1</v>
      </c>
      <c r="B3" s="34" t="s">
        <v>65</v>
      </c>
      <c r="C3" s="3" t="s">
        <v>239</v>
      </c>
      <c r="D3" s="3" t="s">
        <v>219</v>
      </c>
      <c r="E3" s="20"/>
      <c r="F3" s="20"/>
      <c r="G3" s="20"/>
      <c r="H3" s="20"/>
    </row>
    <row r="4" spans="1:8" ht="12.75">
      <c r="A4" s="3">
        <f>A3+1</f>
        <v>2</v>
      </c>
      <c r="B4" s="34"/>
      <c r="C4" s="3"/>
      <c r="D4" s="3"/>
      <c r="E4" s="25"/>
      <c r="F4" s="20" t="s">
        <v>239</v>
      </c>
      <c r="G4" s="20"/>
      <c r="H4" s="20"/>
    </row>
    <row r="5" spans="1:8" ht="12.75">
      <c r="A5" s="3">
        <f aca="true" t="shared" si="0" ref="A5:A34">A4+1</f>
        <v>3</v>
      </c>
      <c r="B5" s="34" t="s">
        <v>65</v>
      </c>
      <c r="C5" s="205" t="s">
        <v>344</v>
      </c>
      <c r="D5" s="3" t="s">
        <v>337</v>
      </c>
      <c r="E5" s="20" t="s">
        <v>63</v>
      </c>
      <c r="F5" s="25" t="s">
        <v>607</v>
      </c>
      <c r="G5" s="20"/>
      <c r="H5" s="20"/>
    </row>
    <row r="6" spans="1:8" ht="12.75">
      <c r="A6" s="3">
        <f t="shared" si="0"/>
        <v>4</v>
      </c>
      <c r="B6" s="34" t="s">
        <v>65</v>
      </c>
      <c r="C6" s="3" t="s">
        <v>63</v>
      </c>
      <c r="D6" s="3" t="s">
        <v>224</v>
      </c>
      <c r="E6" s="26" t="s">
        <v>596</v>
      </c>
      <c r="F6" s="27"/>
      <c r="G6" s="20" t="s">
        <v>239</v>
      </c>
      <c r="H6" s="20"/>
    </row>
    <row r="7" spans="1:8" ht="12.75">
      <c r="A7" s="3">
        <f t="shared" si="0"/>
        <v>5</v>
      </c>
      <c r="B7" s="34" t="s">
        <v>65</v>
      </c>
      <c r="C7" s="18" t="s">
        <v>196</v>
      </c>
      <c r="D7" s="3" t="s">
        <v>15</v>
      </c>
      <c r="E7" s="20" t="s">
        <v>385</v>
      </c>
      <c r="F7" s="27"/>
      <c r="G7" s="28" t="s">
        <v>537</v>
      </c>
      <c r="H7" s="20"/>
    </row>
    <row r="8" spans="1:8" ht="12.75">
      <c r="A8" s="3">
        <f t="shared" si="0"/>
        <v>6</v>
      </c>
      <c r="B8" s="34" t="s">
        <v>68</v>
      </c>
      <c r="C8" s="3" t="s">
        <v>385</v>
      </c>
      <c r="D8" s="3" t="s">
        <v>226</v>
      </c>
      <c r="E8" s="25" t="s">
        <v>597</v>
      </c>
      <c r="F8" s="29" t="s">
        <v>385</v>
      </c>
      <c r="G8" s="27"/>
      <c r="H8" s="20"/>
    </row>
    <row r="9" spans="1:8" ht="12.75">
      <c r="A9" s="3">
        <f t="shared" si="0"/>
        <v>7</v>
      </c>
      <c r="B9" s="34"/>
      <c r="C9" s="10"/>
      <c r="D9" s="3"/>
      <c r="E9" s="20"/>
      <c r="F9" s="26" t="s">
        <v>605</v>
      </c>
      <c r="G9" s="27"/>
      <c r="H9" s="20"/>
    </row>
    <row r="10" spans="1:8" ht="12.75">
      <c r="A10" s="3">
        <f t="shared" si="0"/>
        <v>8</v>
      </c>
      <c r="B10" s="34" t="s">
        <v>65</v>
      </c>
      <c r="C10" s="3" t="s">
        <v>198</v>
      </c>
      <c r="D10" s="3" t="s">
        <v>5</v>
      </c>
      <c r="E10" s="26"/>
      <c r="F10" s="20"/>
      <c r="G10" s="27"/>
      <c r="H10" s="20" t="s">
        <v>239</v>
      </c>
    </row>
    <row r="11" spans="1:8" ht="12.75">
      <c r="A11" s="3">
        <f t="shared" si="0"/>
        <v>9</v>
      </c>
      <c r="B11" s="34" t="s">
        <v>65</v>
      </c>
      <c r="C11" s="3" t="s">
        <v>194</v>
      </c>
      <c r="D11" s="3" t="s">
        <v>216</v>
      </c>
      <c r="E11" s="20" t="s">
        <v>194</v>
      </c>
      <c r="F11" s="20"/>
      <c r="G11" s="27"/>
      <c r="H11" s="28" t="s">
        <v>739</v>
      </c>
    </row>
    <row r="12" spans="1:8" ht="12.75">
      <c r="A12" s="3">
        <f t="shared" si="0"/>
        <v>10</v>
      </c>
      <c r="B12" s="34" t="s">
        <v>65</v>
      </c>
      <c r="C12" s="3" t="s">
        <v>279</v>
      </c>
      <c r="D12" s="3" t="s">
        <v>15</v>
      </c>
      <c r="E12" s="25" t="s">
        <v>599</v>
      </c>
      <c r="F12" s="20" t="s">
        <v>53</v>
      </c>
      <c r="G12" s="27"/>
      <c r="H12" s="27"/>
    </row>
    <row r="13" spans="1:8" ht="12.75">
      <c r="A13" s="3">
        <f t="shared" si="0"/>
        <v>11</v>
      </c>
      <c r="B13" s="34" t="s">
        <v>68</v>
      </c>
      <c r="C13" s="3" t="s">
        <v>248</v>
      </c>
      <c r="D13" s="3"/>
      <c r="E13" s="20" t="s">
        <v>53</v>
      </c>
      <c r="F13" s="25" t="s">
        <v>757</v>
      </c>
      <c r="G13" s="27"/>
      <c r="H13" s="27"/>
    </row>
    <row r="14" spans="1:8" ht="12.75">
      <c r="A14" s="3">
        <f t="shared" si="0"/>
        <v>12</v>
      </c>
      <c r="B14" s="34" t="s">
        <v>65</v>
      </c>
      <c r="C14" s="3" t="s">
        <v>53</v>
      </c>
      <c r="D14" s="3" t="s">
        <v>15</v>
      </c>
      <c r="E14" s="26" t="s">
        <v>595</v>
      </c>
      <c r="F14" s="27"/>
      <c r="G14" s="29" t="s">
        <v>53</v>
      </c>
      <c r="H14" s="27"/>
    </row>
    <row r="15" spans="1:8" ht="12.75">
      <c r="A15" s="3">
        <f t="shared" si="0"/>
        <v>13</v>
      </c>
      <c r="B15" s="34"/>
      <c r="C15" s="3"/>
      <c r="D15" s="3"/>
      <c r="E15" s="20"/>
      <c r="F15" s="20"/>
      <c r="G15" s="26" t="s">
        <v>756</v>
      </c>
      <c r="H15" s="27"/>
    </row>
    <row r="16" spans="1:8" ht="12.75">
      <c r="A16" s="3">
        <f t="shared" si="0"/>
        <v>14</v>
      </c>
      <c r="B16" s="34"/>
      <c r="C16" s="3"/>
      <c r="D16" s="3"/>
      <c r="E16" s="25"/>
      <c r="F16" s="30"/>
      <c r="G16" s="20"/>
      <c r="H16" s="27"/>
    </row>
    <row r="17" spans="1:8" ht="12.75">
      <c r="A17" s="3">
        <f t="shared" si="0"/>
        <v>15</v>
      </c>
      <c r="B17" s="34"/>
      <c r="C17" s="3"/>
      <c r="D17" s="3"/>
      <c r="E17" s="20"/>
      <c r="F17" s="26"/>
      <c r="G17" s="20"/>
      <c r="H17" s="27"/>
    </row>
    <row r="18" spans="1:9" ht="12.75">
      <c r="A18" s="3">
        <f t="shared" si="0"/>
        <v>16</v>
      </c>
      <c r="B18" s="34" t="s">
        <v>65</v>
      </c>
      <c r="C18" s="3" t="s">
        <v>55</v>
      </c>
      <c r="D18" s="3" t="s">
        <v>224</v>
      </c>
      <c r="E18" s="26"/>
      <c r="F18" s="20"/>
      <c r="G18" s="20"/>
      <c r="H18" s="27"/>
      <c r="I18" s="206" t="s">
        <v>197</v>
      </c>
    </row>
    <row r="19" spans="1:9" ht="12.75">
      <c r="A19" s="3">
        <f t="shared" si="0"/>
        <v>17</v>
      </c>
      <c r="B19" s="34" t="s">
        <v>65</v>
      </c>
      <c r="C19" s="3" t="s">
        <v>420</v>
      </c>
      <c r="D19" s="3" t="s">
        <v>325</v>
      </c>
      <c r="E19" s="20"/>
      <c r="F19" s="20"/>
      <c r="G19" s="20"/>
      <c r="H19" s="27"/>
      <c r="I19" t="s">
        <v>758</v>
      </c>
    </row>
    <row r="20" spans="1:8" ht="12.75">
      <c r="A20" s="3">
        <f t="shared" si="0"/>
        <v>18</v>
      </c>
      <c r="B20" s="34"/>
      <c r="C20" s="3"/>
      <c r="D20" s="3"/>
      <c r="E20" s="25"/>
      <c r="F20" s="20" t="s">
        <v>388</v>
      </c>
      <c r="G20" s="20"/>
      <c r="H20" s="27"/>
    </row>
    <row r="21" spans="1:8" ht="12.75">
      <c r="A21" s="3">
        <f t="shared" si="0"/>
        <v>19</v>
      </c>
      <c r="B21" s="34" t="s">
        <v>65</v>
      </c>
      <c r="C21" s="3" t="s">
        <v>388</v>
      </c>
      <c r="D21" s="3" t="s">
        <v>229</v>
      </c>
      <c r="E21" s="20" t="s">
        <v>388</v>
      </c>
      <c r="F21" s="25" t="s">
        <v>755</v>
      </c>
      <c r="G21" s="20"/>
      <c r="H21" s="27"/>
    </row>
    <row r="22" spans="1:8" ht="12.75">
      <c r="A22" s="3">
        <f t="shared" si="0"/>
        <v>20</v>
      </c>
      <c r="B22" s="34" t="s">
        <v>68</v>
      </c>
      <c r="C22" s="3" t="s">
        <v>199</v>
      </c>
      <c r="D22" s="3" t="s">
        <v>15</v>
      </c>
      <c r="E22" s="26" t="s">
        <v>598</v>
      </c>
      <c r="F22" s="27"/>
      <c r="G22" s="20" t="s">
        <v>393</v>
      </c>
      <c r="H22" s="27"/>
    </row>
    <row r="23" spans="1:8" ht="12.75">
      <c r="A23" s="3">
        <f t="shared" si="0"/>
        <v>21</v>
      </c>
      <c r="B23" s="34" t="s">
        <v>65</v>
      </c>
      <c r="C23" s="3" t="s">
        <v>421</v>
      </c>
      <c r="D23" s="3" t="s">
        <v>216</v>
      </c>
      <c r="E23" s="20" t="s">
        <v>421</v>
      </c>
      <c r="F23" s="20"/>
      <c r="G23" s="25" t="s">
        <v>753</v>
      </c>
      <c r="H23" s="27"/>
    </row>
    <row r="24" spans="1:8" ht="12.75">
      <c r="A24" s="3">
        <f t="shared" si="0"/>
        <v>22</v>
      </c>
      <c r="B24" s="34" t="s">
        <v>65</v>
      </c>
      <c r="C24" s="18" t="s">
        <v>477</v>
      </c>
      <c r="D24" s="3"/>
      <c r="E24" s="25" t="s">
        <v>601</v>
      </c>
      <c r="F24" s="30" t="s">
        <v>393</v>
      </c>
      <c r="G24" s="27"/>
      <c r="H24" s="27"/>
    </row>
    <row r="25" spans="1:8" ht="12.75">
      <c r="A25" s="3">
        <f t="shared" si="0"/>
        <v>23</v>
      </c>
      <c r="B25" s="34" t="s">
        <v>68</v>
      </c>
      <c r="C25" s="3" t="s">
        <v>478</v>
      </c>
      <c r="D25" s="3"/>
      <c r="E25" s="20" t="s">
        <v>393</v>
      </c>
      <c r="F25" s="31" t="s">
        <v>603</v>
      </c>
      <c r="G25" s="27"/>
      <c r="H25" s="27"/>
    </row>
    <row r="26" spans="1:8" ht="12.75">
      <c r="A26" s="3">
        <f t="shared" si="0"/>
        <v>24</v>
      </c>
      <c r="B26" s="34" t="s">
        <v>65</v>
      </c>
      <c r="C26" s="3" t="s">
        <v>393</v>
      </c>
      <c r="D26" s="3" t="s">
        <v>240</v>
      </c>
      <c r="E26" s="26" t="s">
        <v>600</v>
      </c>
      <c r="F26" s="20"/>
      <c r="G26" s="27"/>
      <c r="H26" s="29" t="s">
        <v>197</v>
      </c>
    </row>
    <row r="27" spans="1:8" ht="12.75">
      <c r="A27" s="3">
        <f t="shared" si="0"/>
        <v>25</v>
      </c>
      <c r="B27" s="34" t="s">
        <v>65</v>
      </c>
      <c r="C27" s="34" t="s">
        <v>395</v>
      </c>
      <c r="D27" s="3" t="s">
        <v>229</v>
      </c>
      <c r="E27" s="20"/>
      <c r="F27" s="20"/>
      <c r="G27" s="27"/>
      <c r="H27" s="32" t="s">
        <v>754</v>
      </c>
    </row>
    <row r="28" spans="1:8" ht="12.75">
      <c r="A28" s="3">
        <f t="shared" si="0"/>
        <v>26</v>
      </c>
      <c r="B28" s="34"/>
      <c r="C28" s="34"/>
      <c r="D28" s="3"/>
      <c r="E28" s="25"/>
      <c r="F28" s="20" t="s">
        <v>197</v>
      </c>
      <c r="G28" s="27"/>
      <c r="H28" s="20"/>
    </row>
    <row r="29" spans="1:8" ht="12.75">
      <c r="A29" s="3">
        <f t="shared" si="0"/>
        <v>27</v>
      </c>
      <c r="B29" s="34" t="s">
        <v>68</v>
      </c>
      <c r="C29" s="3" t="s">
        <v>247</v>
      </c>
      <c r="D29" s="3" t="s">
        <v>226</v>
      </c>
      <c r="E29" s="20" t="s">
        <v>197</v>
      </c>
      <c r="F29" s="25" t="s">
        <v>606</v>
      </c>
      <c r="G29" s="27"/>
      <c r="H29" s="20"/>
    </row>
    <row r="30" spans="1:8" ht="12.75">
      <c r="A30" s="3">
        <f t="shared" si="0"/>
        <v>28</v>
      </c>
      <c r="B30" s="34" t="s">
        <v>65</v>
      </c>
      <c r="C30" s="3" t="s">
        <v>197</v>
      </c>
      <c r="D30" s="3" t="s">
        <v>15</v>
      </c>
      <c r="E30" s="4" t="s">
        <v>604</v>
      </c>
      <c r="F30" s="27"/>
      <c r="G30" s="29" t="s">
        <v>197</v>
      </c>
      <c r="H30" s="20"/>
    </row>
    <row r="31" spans="1:8" ht="12.75">
      <c r="A31" s="3">
        <f t="shared" si="0"/>
        <v>29</v>
      </c>
      <c r="B31" s="34" t="s">
        <v>65</v>
      </c>
      <c r="C31" s="3" t="s">
        <v>419</v>
      </c>
      <c r="D31" s="3" t="s">
        <v>216</v>
      </c>
      <c r="E31" s="206"/>
      <c r="F31" s="27"/>
      <c r="G31" s="26" t="s">
        <v>654</v>
      </c>
      <c r="H31" s="20"/>
    </row>
    <row r="32" spans="1:8" ht="12.75">
      <c r="A32" s="3">
        <f t="shared" si="0"/>
        <v>30</v>
      </c>
      <c r="B32" s="34"/>
      <c r="C32" s="3"/>
      <c r="D32" s="3"/>
      <c r="E32" s="25"/>
      <c r="F32" s="30" t="s">
        <v>419</v>
      </c>
      <c r="G32" s="20"/>
      <c r="H32" s="20"/>
    </row>
    <row r="33" spans="1:8" ht="12.75">
      <c r="A33" s="3">
        <f t="shared" si="0"/>
        <v>31</v>
      </c>
      <c r="B33" s="34"/>
      <c r="C33" s="3"/>
      <c r="D33" s="3"/>
      <c r="E33" s="20"/>
      <c r="F33" s="31" t="s">
        <v>602</v>
      </c>
      <c r="G33" s="20"/>
      <c r="H33" s="20"/>
    </row>
    <row r="34" spans="1:8" ht="12.75">
      <c r="A34" s="3">
        <f t="shared" si="0"/>
        <v>32</v>
      </c>
      <c r="B34" s="34" t="s">
        <v>65</v>
      </c>
      <c r="C34" s="3" t="s">
        <v>418</v>
      </c>
      <c r="D34" s="3" t="s">
        <v>229</v>
      </c>
      <c r="E34" s="26"/>
      <c r="F34" s="20"/>
      <c r="G34" s="20"/>
      <c r="H34" s="20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</sheetData>
  <printOptions/>
  <pageMargins left="0.75" right="0.75" top="1" bottom="1" header="0.5" footer="0.5"/>
  <pageSetup fitToHeight="1" fitToWidth="1" horizontalDpi="300" verticalDpi="300" orientation="portrait" paperSize="9" scale="68" r:id="rId1"/>
  <rowBreaks count="1" manualBreakCount="1">
    <brk id="35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AI127"/>
  <sheetViews>
    <sheetView view="pageBreakPreview" zoomScale="60" zoomScaleNormal="60" workbookViewId="0" topLeftCell="A88">
      <selection activeCell="D101" sqref="D101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422</v>
      </c>
      <c r="C1" s="33"/>
    </row>
    <row r="3" ht="13.5" thickBot="1"/>
    <row r="4" spans="2:35" ht="16.5" thickTop="1">
      <c r="B4" s="211"/>
      <c r="C4" s="212"/>
      <c r="D4" s="213"/>
      <c r="E4" s="213"/>
      <c r="F4" s="213"/>
      <c r="G4" s="214"/>
      <c r="H4" s="213"/>
      <c r="I4" s="215" t="s">
        <v>251</v>
      </c>
      <c r="J4" s="216"/>
      <c r="K4" s="354" t="s">
        <v>22</v>
      </c>
      <c r="L4" s="355"/>
      <c r="M4" s="355"/>
      <c r="N4" s="356"/>
      <c r="O4" s="357" t="s">
        <v>252</v>
      </c>
      <c r="P4" s="358"/>
      <c r="Q4" s="358"/>
      <c r="R4" s="359" t="s">
        <v>71</v>
      </c>
      <c r="S4" s="360"/>
      <c r="T4" s="36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7"/>
      <c r="C5" s="218"/>
      <c r="D5" s="219" t="s">
        <v>253</v>
      </c>
      <c r="E5" s="362"/>
      <c r="F5" s="363"/>
      <c r="G5" s="364"/>
      <c r="H5" s="365" t="s">
        <v>254</v>
      </c>
      <c r="I5" s="366"/>
      <c r="J5" s="366"/>
      <c r="K5" s="367"/>
      <c r="L5" s="367"/>
      <c r="M5" s="367"/>
      <c r="N5" s="368"/>
      <c r="O5" s="220" t="s">
        <v>255</v>
      </c>
      <c r="P5" s="221"/>
      <c r="Q5" s="221"/>
      <c r="R5" s="369"/>
      <c r="S5" s="369"/>
      <c r="T5" s="37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2"/>
      <c r="C6" s="223" t="s">
        <v>256</v>
      </c>
      <c r="D6" s="224" t="s">
        <v>257</v>
      </c>
      <c r="E6" s="350" t="s">
        <v>57</v>
      </c>
      <c r="F6" s="351"/>
      <c r="G6" s="350" t="s">
        <v>156</v>
      </c>
      <c r="H6" s="351"/>
      <c r="I6" s="350" t="s">
        <v>157</v>
      </c>
      <c r="J6" s="351"/>
      <c r="K6" s="350" t="s">
        <v>220</v>
      </c>
      <c r="L6" s="351"/>
      <c r="M6" s="350"/>
      <c r="N6" s="351"/>
      <c r="O6" s="225" t="s">
        <v>171</v>
      </c>
      <c r="P6" s="226" t="s">
        <v>258</v>
      </c>
      <c r="Q6" s="227" t="s">
        <v>259</v>
      </c>
      <c r="R6" s="228"/>
      <c r="S6" s="352" t="s">
        <v>1</v>
      </c>
      <c r="T6" s="353"/>
      <c r="U6"/>
      <c r="V6" s="229" t="s">
        <v>260</v>
      </c>
      <c r="W6" s="230"/>
      <c r="X6" s="231" t="s">
        <v>261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2" t="s">
        <v>57</v>
      </c>
      <c r="C7" s="233"/>
      <c r="D7" s="234"/>
      <c r="E7" s="235"/>
      <c r="F7" s="236"/>
      <c r="G7" s="237">
        <f>+Q17</f>
      </c>
      <c r="H7" s="238">
        <f>+R17</f>
      </c>
      <c r="I7" s="237">
        <f>Q13</f>
      </c>
      <c r="J7" s="238">
        <f>R13</f>
      </c>
      <c r="K7" s="237">
        <f>Q15</f>
      </c>
      <c r="L7" s="238">
        <f>R15</f>
      </c>
      <c r="M7" s="237"/>
      <c r="N7" s="238"/>
      <c r="O7" s="239">
        <f>IF(SUM(E7:N7)=0,"",COUNTIF(F7:F10,"3"))</f>
      </c>
      <c r="P7" s="240">
        <f>IF(SUM(F7:O7)=0,"",COUNTIF(E7:E10,"3"))</f>
      </c>
      <c r="Q7" s="241">
        <f>IF(SUM(E7:N7)=0,"",SUM(F7:F10))</f>
      </c>
      <c r="R7" s="242">
        <f>IF(SUM(E7:N7)=0,"",SUM(E7:E10))</f>
      </c>
      <c r="S7" s="341"/>
      <c r="T7" s="342"/>
      <c r="U7"/>
      <c r="V7" s="243">
        <f>+V13+V15+V17</f>
        <v>9</v>
      </c>
      <c r="W7" s="244">
        <f>+W13+W15+W17</f>
        <v>0</v>
      </c>
      <c r="X7" s="245">
        <f>+V7-W7</f>
        <v>9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156</v>
      </c>
      <c r="C8" s="233" t="s">
        <v>420</v>
      </c>
      <c r="D8" s="247" t="s">
        <v>325</v>
      </c>
      <c r="E8" s="248">
        <f>+R17</f>
      </c>
      <c r="F8" s="249">
        <f>+Q17</f>
      </c>
      <c r="G8" s="250"/>
      <c r="H8" s="251"/>
      <c r="I8" s="248">
        <f>Q16</f>
        <v>0</v>
      </c>
      <c r="J8" s="249">
        <f>R16</f>
        <v>3</v>
      </c>
      <c r="K8" s="248">
        <f>Q14</f>
        <v>1</v>
      </c>
      <c r="L8" s="249">
        <f>R14</f>
        <v>3</v>
      </c>
      <c r="M8" s="248"/>
      <c r="N8" s="249"/>
      <c r="O8" s="239">
        <f>IF(SUM(E8:N8)=0,"",COUNTIF(H7:H10,"3"))</f>
        <v>0</v>
      </c>
      <c r="P8" s="240">
        <f>IF(SUM(F8:O8)=0,"",COUNTIF(G7:G10,"3"))</f>
        <v>2</v>
      </c>
      <c r="Q8" s="241">
        <f>IF(SUM(E8:N8)=0,"",SUM(H7:H10))</f>
        <v>1</v>
      </c>
      <c r="R8" s="242">
        <f>IF(SUM(E8:N8)=0,"",SUM(G7:G10))</f>
        <v>6</v>
      </c>
      <c r="S8" s="341"/>
      <c r="T8" s="342"/>
      <c r="U8"/>
      <c r="V8" s="243">
        <f>+V14+V16+W17</f>
        <v>50</v>
      </c>
      <c r="W8" s="244">
        <f>+W14+W16+V17</f>
        <v>71</v>
      </c>
      <c r="X8" s="245">
        <f>+V8-W8</f>
        <v>-21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6" t="s">
        <v>157</v>
      </c>
      <c r="C9" s="233" t="s">
        <v>377</v>
      </c>
      <c r="D9" s="247" t="s">
        <v>332</v>
      </c>
      <c r="E9" s="248">
        <f>+R13</f>
      </c>
      <c r="F9" s="249">
        <f>+Q13</f>
      </c>
      <c r="G9" s="248">
        <f>R16</f>
        <v>3</v>
      </c>
      <c r="H9" s="249">
        <f>Q16</f>
        <v>0</v>
      </c>
      <c r="I9" s="250"/>
      <c r="J9" s="251"/>
      <c r="K9" s="248">
        <f>Q18</f>
        <v>3</v>
      </c>
      <c r="L9" s="249">
        <f>R18</f>
        <v>0</v>
      </c>
      <c r="M9" s="248"/>
      <c r="N9" s="249"/>
      <c r="O9" s="239">
        <f>IF(SUM(E9:N9)=0,"",COUNTIF(J7:J10,"3"))</f>
        <v>2</v>
      </c>
      <c r="P9" s="240">
        <f>IF(SUM(F9:O9)=0,"",COUNTIF(I7:I10,"3"))</f>
        <v>0</v>
      </c>
      <c r="Q9" s="241">
        <f>IF(SUM(E9:N9)=0,"",SUM(J7:J10))</f>
        <v>6</v>
      </c>
      <c r="R9" s="242">
        <f>IF(SUM(E9:N9)=0,"",SUM(I7:I10))</f>
        <v>0</v>
      </c>
      <c r="S9" s="341"/>
      <c r="T9" s="342"/>
      <c r="U9"/>
      <c r="V9" s="243">
        <f>+W13+W16+V18</f>
        <v>66</v>
      </c>
      <c r="W9" s="244">
        <f>+V13+V16+W18</f>
        <v>36</v>
      </c>
      <c r="X9" s="245">
        <f>+V9-W9</f>
        <v>30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2" t="s">
        <v>220</v>
      </c>
      <c r="C10" s="253" t="s">
        <v>459</v>
      </c>
      <c r="D10" s="254" t="s">
        <v>15</v>
      </c>
      <c r="E10" s="255">
        <f>R15</f>
      </c>
      <c r="F10" s="256">
        <f>Q15</f>
      </c>
      <c r="G10" s="255">
        <f>R14</f>
        <v>3</v>
      </c>
      <c r="H10" s="256">
        <f>Q14</f>
        <v>1</v>
      </c>
      <c r="I10" s="255">
        <f>R18</f>
        <v>0</v>
      </c>
      <c r="J10" s="256">
        <f>Q18</f>
        <v>3</v>
      </c>
      <c r="K10" s="257"/>
      <c r="L10" s="258"/>
      <c r="M10" s="255"/>
      <c r="N10" s="256"/>
      <c r="O10" s="259">
        <f>IF(SUM(E10:N10)=0,"",COUNTIF(L7:L10,"3"))</f>
        <v>1</v>
      </c>
      <c r="P10" s="260">
        <f>IF(SUM(F10:O10)=0,"",COUNTIF(K7:K10,"3"))</f>
        <v>1</v>
      </c>
      <c r="Q10" s="261">
        <f>IF(SUM(E10:N11)=0,"",SUM(L7:L10))</f>
        <v>3</v>
      </c>
      <c r="R10" s="262">
        <f>IF(SUM(E10:N10)=0,"",SUM(K7:K10))</f>
        <v>4</v>
      </c>
      <c r="S10" s="343"/>
      <c r="T10" s="344"/>
      <c r="U10"/>
      <c r="V10" s="243">
        <f>+W14+W15+W18</f>
        <v>58</v>
      </c>
      <c r="W10" s="244">
        <f>+V14+V15+V18</f>
        <v>76</v>
      </c>
      <c r="X10" s="245">
        <f>+V10-W10</f>
        <v>-18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3"/>
      <c r="C11" s="264" t="s">
        <v>262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6"/>
      <c r="T11" s="267"/>
      <c r="U11"/>
      <c r="V11" s="268"/>
      <c r="W11" s="269" t="s">
        <v>263</v>
      </c>
      <c r="X11" s="270">
        <f>SUM(X7:X10)</f>
        <v>0</v>
      </c>
      <c r="Y11" s="269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1"/>
      <c r="C12" s="272" t="s">
        <v>264</v>
      </c>
      <c r="D12" s="273"/>
      <c r="E12" s="273"/>
      <c r="F12" s="274"/>
      <c r="G12" s="345" t="s">
        <v>2</v>
      </c>
      <c r="H12" s="346"/>
      <c r="I12" s="347" t="s">
        <v>3</v>
      </c>
      <c r="J12" s="346"/>
      <c r="K12" s="347" t="s">
        <v>4</v>
      </c>
      <c r="L12" s="346"/>
      <c r="M12" s="347" t="s">
        <v>26</v>
      </c>
      <c r="N12" s="346"/>
      <c r="O12" s="347" t="s">
        <v>27</v>
      </c>
      <c r="P12" s="346"/>
      <c r="Q12" s="348" t="s">
        <v>0</v>
      </c>
      <c r="R12" s="349"/>
      <c r="S12"/>
      <c r="T12" s="275"/>
      <c r="U12"/>
      <c r="V12" s="276" t="s">
        <v>260</v>
      </c>
      <c r="W12" s="277"/>
      <c r="X12" s="231" t="s">
        <v>261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8" t="s">
        <v>265</v>
      </c>
      <c r="C13" s="279">
        <f>IF(C7&gt;"",C7,"")</f>
      </c>
      <c r="D13" s="280" t="str">
        <f>IF(C9&gt;"",C9,"")</f>
        <v>Ivan Tselisev</v>
      </c>
      <c r="E13" s="265"/>
      <c r="F13" s="281"/>
      <c r="G13" s="339"/>
      <c r="H13" s="340"/>
      <c r="I13" s="336"/>
      <c r="J13" s="337"/>
      <c r="K13" s="336"/>
      <c r="L13" s="337"/>
      <c r="M13" s="336"/>
      <c r="N13" s="337"/>
      <c r="O13" s="338"/>
      <c r="P13" s="337"/>
      <c r="Q13" s="282">
        <f aca="true" t="shared" si="0" ref="Q13:Q18">IF(COUNT(G13:O13)=0,"",COUNTIF(G13:O13,"&gt;=0"))</f>
      </c>
      <c r="R13" s="283">
        <f aca="true" t="shared" si="1" ref="R13:R18">IF(COUNT(G13:O13)=0,"",(IF(LEFT(G13,1)="-",1,0)+IF(LEFT(I13,1)="-",1,0)+IF(LEFT(K13,1)="-",1,0)+IF(LEFT(M13,1)="-",1,0)+IF(LEFT(O13,1)="-",1,0)))</f>
      </c>
      <c r="S13" s="284"/>
      <c r="T13" s="285"/>
      <c r="U13"/>
      <c r="V13" s="286">
        <f aca="true" t="shared" si="2" ref="V13:W18">+Z13+AB13+AD13+AF13+AH13</f>
        <v>0</v>
      </c>
      <c r="W13" s="287">
        <f t="shared" si="2"/>
        <v>0</v>
      </c>
      <c r="X13" s="288">
        <f aca="true" t="shared" si="3" ref="X13:X18">+V13-W13</f>
        <v>0</v>
      </c>
      <c r="Y13"/>
      <c r="Z13" s="289">
        <f aca="true" t="shared" si="4" ref="Z13:Z18">IF(G13="",0,IF(LEFT(G13,1)="-",ABS(G13),(IF(G13&gt;9,G13+2,11))))</f>
        <v>0</v>
      </c>
      <c r="AA13" s="290">
        <f aca="true" t="shared" si="5" ref="AA13:AA18">IF(G13="",0,IF(LEFT(G13,1)="-",(IF(ABS(G13)&gt;9,(ABS(G13)+2),11)),G13))</f>
        <v>0</v>
      </c>
      <c r="AB13" s="289">
        <f aca="true" t="shared" si="6" ref="AB13:AB18">IF(I13="",0,IF(LEFT(I13,1)="-",ABS(I13),(IF(I13&gt;9,I13+2,11))))</f>
        <v>0</v>
      </c>
      <c r="AC13" s="290">
        <f aca="true" t="shared" si="7" ref="AC13:AC18">IF(I13="",0,IF(LEFT(I13,1)="-",(IF(ABS(I13)&gt;9,(ABS(I13)+2),11)),I13))</f>
        <v>0</v>
      </c>
      <c r="AD13" s="289">
        <f aca="true" t="shared" si="8" ref="AD13:AD18">IF(K13="",0,IF(LEFT(K13,1)="-",ABS(K13),(IF(K13&gt;9,K13+2,11))))</f>
        <v>0</v>
      </c>
      <c r="AE13" s="290">
        <f aca="true" t="shared" si="9" ref="AE13:AE18">IF(K13="",0,IF(LEFT(K13,1)="-",(IF(ABS(K13)&gt;9,(ABS(K13)+2),11)),K13))</f>
        <v>0</v>
      </c>
      <c r="AF13" s="289">
        <f aca="true" t="shared" si="10" ref="AF13:AF18">IF(M13="",0,IF(LEFT(M13,1)="-",ABS(M13),(IF(M13&gt;9,M13+2,11))))</f>
        <v>0</v>
      </c>
      <c r="AG13" s="290">
        <f aca="true" t="shared" si="11" ref="AG13:AG18">IF(M13="",0,IF(LEFT(M13,1)="-",(IF(ABS(M13)&gt;9,(ABS(M13)+2),11)),M13))</f>
        <v>0</v>
      </c>
      <c r="AH13" s="289">
        <f aca="true" t="shared" si="12" ref="AH13:AH18">IF(O13="",0,IF(LEFT(O13,1)="-",ABS(O13),(IF(O13&gt;9,O13+2,11))))</f>
        <v>0</v>
      </c>
      <c r="AI13" s="290">
        <f aca="true" t="shared" si="13" ref="AI13:AI18">IF(O13="",0,IF(LEFT(O13,1)="-",(IF(ABS(O13)&gt;9,(ABS(O13)+2),11)),O13))</f>
        <v>0</v>
      </c>
    </row>
    <row r="14" spans="2:35" ht="15.75">
      <c r="B14" s="278" t="s">
        <v>266</v>
      </c>
      <c r="C14" s="279" t="str">
        <f>IF(C8&gt;"",C8,"")</f>
        <v>Veikka Flemming</v>
      </c>
      <c r="D14" s="291" t="str">
        <f>IF(C10&gt;"",C10,"")</f>
        <v>Elias Eerola</v>
      </c>
      <c r="E14" s="292"/>
      <c r="F14" s="281"/>
      <c r="G14" s="329">
        <v>4</v>
      </c>
      <c r="H14" s="330"/>
      <c r="I14" s="329">
        <v>-4</v>
      </c>
      <c r="J14" s="330"/>
      <c r="K14" s="329">
        <v>-10</v>
      </c>
      <c r="L14" s="330"/>
      <c r="M14" s="329">
        <v>-9</v>
      </c>
      <c r="N14" s="330"/>
      <c r="O14" s="329"/>
      <c r="P14" s="330"/>
      <c r="Q14" s="282">
        <f t="shared" si="0"/>
        <v>1</v>
      </c>
      <c r="R14" s="283">
        <f t="shared" si="1"/>
        <v>3</v>
      </c>
      <c r="S14" s="293"/>
      <c r="T14" s="294"/>
      <c r="U14"/>
      <c r="V14" s="286">
        <f t="shared" si="2"/>
        <v>34</v>
      </c>
      <c r="W14" s="287">
        <f t="shared" si="2"/>
        <v>38</v>
      </c>
      <c r="X14" s="288">
        <f t="shared" si="3"/>
        <v>-4</v>
      </c>
      <c r="Y14"/>
      <c r="Z14" s="295">
        <f t="shared" si="4"/>
        <v>11</v>
      </c>
      <c r="AA14" s="296">
        <f t="shared" si="5"/>
        <v>4</v>
      </c>
      <c r="AB14" s="295">
        <f t="shared" si="6"/>
        <v>4</v>
      </c>
      <c r="AC14" s="296">
        <f t="shared" si="7"/>
        <v>11</v>
      </c>
      <c r="AD14" s="295">
        <f t="shared" si="8"/>
        <v>10</v>
      </c>
      <c r="AE14" s="296">
        <f t="shared" si="9"/>
        <v>12</v>
      </c>
      <c r="AF14" s="295">
        <f t="shared" si="10"/>
        <v>9</v>
      </c>
      <c r="AG14" s="296">
        <f t="shared" si="11"/>
        <v>11</v>
      </c>
      <c r="AH14" s="295">
        <f t="shared" si="12"/>
        <v>0</v>
      </c>
      <c r="AI14" s="296">
        <f t="shared" si="13"/>
        <v>0</v>
      </c>
    </row>
    <row r="15" spans="2:35" ht="16.5" thickBot="1">
      <c r="B15" s="278" t="s">
        <v>267</v>
      </c>
      <c r="C15" s="297">
        <f>IF(C7&gt;"",C7,"")</f>
      </c>
      <c r="D15" s="298" t="str">
        <f>IF(C10&gt;"",C10,"")</f>
        <v>Elias Eerola</v>
      </c>
      <c r="E15" s="273"/>
      <c r="F15" s="274"/>
      <c r="G15" s="334"/>
      <c r="H15" s="335"/>
      <c r="I15" s="334"/>
      <c r="J15" s="335"/>
      <c r="K15" s="334"/>
      <c r="L15" s="335"/>
      <c r="M15" s="334"/>
      <c r="N15" s="335"/>
      <c r="O15" s="334"/>
      <c r="P15" s="335"/>
      <c r="Q15" s="282">
        <f t="shared" si="0"/>
      </c>
      <c r="R15" s="283">
        <f>IF(COUNT(G15:O15)=0,"",(IF(LEFT(G15,1)="-",1,0)+IF(LEFT(I15,1)="-",1,0)+IF(LEFT(K15,1)="-",1,0)+IF(LEFT(M14,1)="-",1,0)+IF(LEFT(O15,1)="-",1,0)))</f>
      </c>
      <c r="S15" s="293"/>
      <c r="T15" s="294"/>
      <c r="U15"/>
      <c r="V15" s="286">
        <f t="shared" si="2"/>
        <v>9</v>
      </c>
      <c r="W15" s="287">
        <f t="shared" si="2"/>
        <v>0</v>
      </c>
      <c r="X15" s="288">
        <f t="shared" si="3"/>
        <v>9</v>
      </c>
      <c r="Y15"/>
      <c r="Z15" s="295">
        <f t="shared" si="4"/>
        <v>0</v>
      </c>
      <c r="AA15" s="296">
        <f t="shared" si="5"/>
        <v>0</v>
      </c>
      <c r="AB15" s="295">
        <f t="shared" si="6"/>
        <v>0</v>
      </c>
      <c r="AC15" s="296">
        <f t="shared" si="7"/>
        <v>0</v>
      </c>
      <c r="AD15" s="295">
        <f t="shared" si="8"/>
        <v>0</v>
      </c>
      <c r="AE15" s="296">
        <f t="shared" si="9"/>
        <v>0</v>
      </c>
      <c r="AF15" s="295">
        <f>IF(M14="",0,IF(LEFT(M14,1)="-",ABS(M14),(IF(M14&gt;9,M14+2,11))))</f>
        <v>9</v>
      </c>
      <c r="AG15" s="296">
        <f t="shared" si="11"/>
        <v>0</v>
      </c>
      <c r="AH15" s="295">
        <f t="shared" si="12"/>
        <v>0</v>
      </c>
      <c r="AI15" s="296">
        <f t="shared" si="13"/>
        <v>0</v>
      </c>
    </row>
    <row r="16" spans="2:35" ht="15.75">
      <c r="B16" s="278" t="s">
        <v>268</v>
      </c>
      <c r="C16" s="279" t="str">
        <f>IF(C8&gt;"",C8,"")</f>
        <v>Veikka Flemming</v>
      </c>
      <c r="D16" s="291" t="str">
        <f>IF(C9&gt;"",C9,"")</f>
        <v>Ivan Tselisev</v>
      </c>
      <c r="E16" s="265"/>
      <c r="F16" s="281"/>
      <c r="G16" s="336">
        <v>-8</v>
      </c>
      <c r="H16" s="337"/>
      <c r="I16" s="336">
        <v>-2</v>
      </c>
      <c r="J16" s="337"/>
      <c r="K16" s="336">
        <v>-6</v>
      </c>
      <c r="L16" s="337"/>
      <c r="M16" s="336"/>
      <c r="N16" s="337"/>
      <c r="O16" s="336"/>
      <c r="P16" s="337"/>
      <c r="Q16" s="282">
        <f t="shared" si="0"/>
        <v>0</v>
      </c>
      <c r="R16" s="283">
        <f t="shared" si="1"/>
        <v>3</v>
      </c>
      <c r="S16" s="293"/>
      <c r="T16" s="294"/>
      <c r="U16"/>
      <c r="V16" s="286">
        <f t="shared" si="2"/>
        <v>16</v>
      </c>
      <c r="W16" s="287">
        <f t="shared" si="2"/>
        <v>33</v>
      </c>
      <c r="X16" s="288">
        <f t="shared" si="3"/>
        <v>-17</v>
      </c>
      <c r="Y16"/>
      <c r="Z16" s="295">
        <f t="shared" si="4"/>
        <v>8</v>
      </c>
      <c r="AA16" s="296">
        <f t="shared" si="5"/>
        <v>11</v>
      </c>
      <c r="AB16" s="295">
        <f t="shared" si="6"/>
        <v>2</v>
      </c>
      <c r="AC16" s="296">
        <f t="shared" si="7"/>
        <v>11</v>
      </c>
      <c r="AD16" s="295">
        <f t="shared" si="8"/>
        <v>6</v>
      </c>
      <c r="AE16" s="296">
        <f t="shared" si="9"/>
        <v>11</v>
      </c>
      <c r="AF16" s="295">
        <f t="shared" si="10"/>
        <v>0</v>
      </c>
      <c r="AG16" s="296">
        <f t="shared" si="11"/>
        <v>0</v>
      </c>
      <c r="AH16" s="295">
        <f t="shared" si="12"/>
        <v>0</v>
      </c>
      <c r="AI16" s="296">
        <f t="shared" si="13"/>
        <v>0</v>
      </c>
    </row>
    <row r="17" spans="2:35" ht="15.75">
      <c r="B17" s="278" t="s">
        <v>269</v>
      </c>
      <c r="C17" s="279">
        <f>IF(C7&gt;"",C7,"")</f>
      </c>
      <c r="D17" s="291" t="str">
        <f>IF(C8&gt;"",C8,"")</f>
        <v>Veikka Flemming</v>
      </c>
      <c r="E17" s="292"/>
      <c r="F17" s="281"/>
      <c r="G17" s="329"/>
      <c r="H17" s="330"/>
      <c r="I17" s="329"/>
      <c r="J17" s="330"/>
      <c r="K17" s="333"/>
      <c r="L17" s="330"/>
      <c r="M17" s="329"/>
      <c r="N17" s="330"/>
      <c r="O17" s="329"/>
      <c r="P17" s="330"/>
      <c r="Q17" s="282">
        <f t="shared" si="0"/>
      </c>
      <c r="R17" s="283">
        <f t="shared" si="1"/>
      </c>
      <c r="S17" s="293"/>
      <c r="T17" s="294"/>
      <c r="U17"/>
      <c r="V17" s="286">
        <f t="shared" si="2"/>
        <v>0</v>
      </c>
      <c r="W17" s="287">
        <f t="shared" si="2"/>
        <v>0</v>
      </c>
      <c r="X17" s="288">
        <f t="shared" si="3"/>
        <v>0</v>
      </c>
      <c r="Y17"/>
      <c r="Z17" s="295">
        <f t="shared" si="4"/>
        <v>0</v>
      </c>
      <c r="AA17" s="296">
        <f t="shared" si="5"/>
        <v>0</v>
      </c>
      <c r="AB17" s="295">
        <f t="shared" si="6"/>
        <v>0</v>
      </c>
      <c r="AC17" s="296">
        <f t="shared" si="7"/>
        <v>0</v>
      </c>
      <c r="AD17" s="295">
        <f t="shared" si="8"/>
        <v>0</v>
      </c>
      <c r="AE17" s="296">
        <f t="shared" si="9"/>
        <v>0</v>
      </c>
      <c r="AF17" s="295">
        <f t="shared" si="10"/>
        <v>0</v>
      </c>
      <c r="AG17" s="296">
        <f t="shared" si="11"/>
        <v>0</v>
      </c>
      <c r="AH17" s="295">
        <f t="shared" si="12"/>
        <v>0</v>
      </c>
      <c r="AI17" s="296">
        <f t="shared" si="13"/>
        <v>0</v>
      </c>
    </row>
    <row r="18" spans="2:35" ht="16.5" thickBot="1">
      <c r="B18" s="299" t="s">
        <v>270</v>
      </c>
      <c r="C18" s="300" t="str">
        <f>IF(C9&gt;"",C9,"")</f>
        <v>Ivan Tselisev</v>
      </c>
      <c r="D18" s="301" t="str">
        <f>IF(C10&gt;"",C10,"")</f>
        <v>Elias Eerola</v>
      </c>
      <c r="E18" s="302"/>
      <c r="F18" s="303"/>
      <c r="G18" s="331">
        <v>9</v>
      </c>
      <c r="H18" s="332"/>
      <c r="I18" s="331">
        <v>3</v>
      </c>
      <c r="J18" s="332"/>
      <c r="K18" s="331">
        <v>8</v>
      </c>
      <c r="L18" s="332"/>
      <c r="M18" s="331"/>
      <c r="N18" s="332"/>
      <c r="O18" s="331"/>
      <c r="P18" s="332"/>
      <c r="Q18" s="304">
        <f t="shared" si="0"/>
        <v>3</v>
      </c>
      <c r="R18" s="305">
        <f t="shared" si="1"/>
        <v>0</v>
      </c>
      <c r="S18" s="306"/>
      <c r="T18" s="307"/>
      <c r="U18"/>
      <c r="V18" s="286">
        <f t="shared" si="2"/>
        <v>33</v>
      </c>
      <c r="W18" s="287">
        <f t="shared" si="2"/>
        <v>20</v>
      </c>
      <c r="X18" s="288">
        <f t="shared" si="3"/>
        <v>13</v>
      </c>
      <c r="Y18"/>
      <c r="Z18" s="308">
        <f t="shared" si="4"/>
        <v>11</v>
      </c>
      <c r="AA18" s="309">
        <f t="shared" si="5"/>
        <v>9</v>
      </c>
      <c r="AB18" s="308">
        <f t="shared" si="6"/>
        <v>11</v>
      </c>
      <c r="AC18" s="309">
        <f t="shared" si="7"/>
        <v>3</v>
      </c>
      <c r="AD18" s="308">
        <f t="shared" si="8"/>
        <v>11</v>
      </c>
      <c r="AE18" s="309">
        <f t="shared" si="9"/>
        <v>8</v>
      </c>
      <c r="AF18" s="308">
        <f t="shared" si="10"/>
        <v>0</v>
      </c>
      <c r="AG18" s="309">
        <f t="shared" si="11"/>
        <v>0</v>
      </c>
      <c r="AH18" s="308">
        <f t="shared" si="12"/>
        <v>0</v>
      </c>
      <c r="AI18" s="309">
        <f t="shared" si="13"/>
        <v>0</v>
      </c>
    </row>
    <row r="19" ht="13.5" thickTop="1"/>
    <row r="21" ht="13.5" thickBot="1"/>
    <row r="22" spans="2:35" ht="16.5" thickTop="1">
      <c r="B22" s="211"/>
      <c r="C22" s="212"/>
      <c r="D22" s="213"/>
      <c r="E22" s="213"/>
      <c r="F22" s="213"/>
      <c r="G22" s="214"/>
      <c r="H22" s="213"/>
      <c r="I22" s="215" t="s">
        <v>251</v>
      </c>
      <c r="J22" s="216"/>
      <c r="K22" s="354" t="s">
        <v>22</v>
      </c>
      <c r="L22" s="355"/>
      <c r="M22" s="355"/>
      <c r="N22" s="356"/>
      <c r="O22" s="357" t="s">
        <v>252</v>
      </c>
      <c r="P22" s="358"/>
      <c r="Q22" s="358"/>
      <c r="R22" s="359" t="s">
        <v>69</v>
      </c>
      <c r="S22" s="360"/>
      <c r="T22" s="3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7"/>
      <c r="C23" s="218"/>
      <c r="D23" s="219" t="s">
        <v>253</v>
      </c>
      <c r="E23" s="362"/>
      <c r="F23" s="363"/>
      <c r="G23" s="364"/>
      <c r="H23" s="365" t="s">
        <v>254</v>
      </c>
      <c r="I23" s="366"/>
      <c r="J23" s="366"/>
      <c r="K23" s="367"/>
      <c r="L23" s="367"/>
      <c r="M23" s="367"/>
      <c r="N23" s="368"/>
      <c r="O23" s="220" t="s">
        <v>255</v>
      </c>
      <c r="P23" s="221"/>
      <c r="Q23" s="221"/>
      <c r="R23" s="369"/>
      <c r="S23" s="369"/>
      <c r="T23" s="37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2"/>
      <c r="C24" s="223" t="s">
        <v>256</v>
      </c>
      <c r="D24" s="224" t="s">
        <v>257</v>
      </c>
      <c r="E24" s="350" t="s">
        <v>57</v>
      </c>
      <c r="F24" s="351"/>
      <c r="G24" s="350" t="s">
        <v>156</v>
      </c>
      <c r="H24" s="351"/>
      <c r="I24" s="350" t="s">
        <v>157</v>
      </c>
      <c r="J24" s="351"/>
      <c r="K24" s="350" t="s">
        <v>220</v>
      </c>
      <c r="L24" s="351"/>
      <c r="M24" s="350"/>
      <c r="N24" s="351"/>
      <c r="O24" s="225" t="s">
        <v>171</v>
      </c>
      <c r="P24" s="226" t="s">
        <v>258</v>
      </c>
      <c r="Q24" s="227" t="s">
        <v>259</v>
      </c>
      <c r="R24" s="228"/>
      <c r="S24" s="352" t="s">
        <v>1</v>
      </c>
      <c r="T24" s="353"/>
      <c r="U24"/>
      <c r="V24" s="229" t="s">
        <v>260</v>
      </c>
      <c r="W24" s="230"/>
      <c r="X24" s="231" t="s">
        <v>261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2" t="s">
        <v>57</v>
      </c>
      <c r="C25" s="233" t="s">
        <v>43</v>
      </c>
      <c r="D25" s="234" t="s">
        <v>15</v>
      </c>
      <c r="E25" s="235"/>
      <c r="F25" s="236"/>
      <c r="G25" s="237">
        <f>+Q35</f>
        <v>3</v>
      </c>
      <c r="H25" s="238">
        <f>+R35</f>
        <v>0</v>
      </c>
      <c r="I25" s="237">
        <f>Q31</f>
        <v>3</v>
      </c>
      <c r="J25" s="238">
        <f>R31</f>
        <v>0</v>
      </c>
      <c r="K25" s="237">
        <f>Q33</f>
        <v>3</v>
      </c>
      <c r="L25" s="238">
        <f>R33</f>
        <v>0</v>
      </c>
      <c r="M25" s="237"/>
      <c r="N25" s="238"/>
      <c r="O25" s="239">
        <f>IF(SUM(E25:N25)=0,"",COUNTIF(F25:F28,"3"))</f>
        <v>3</v>
      </c>
      <c r="P25" s="240">
        <f>IF(SUM(F25:O25)=0,"",COUNTIF(E25:E28,"3"))</f>
        <v>0</v>
      </c>
      <c r="Q25" s="241">
        <f>IF(SUM(E25:N25)=0,"",SUM(F25:F28))</f>
        <v>9</v>
      </c>
      <c r="R25" s="242">
        <f>IF(SUM(E25:N25)=0,"",SUM(E25:E28))</f>
        <v>0</v>
      </c>
      <c r="S25" s="341"/>
      <c r="T25" s="342"/>
      <c r="U25"/>
      <c r="V25" s="243">
        <f>+V31+V33+V35</f>
        <v>99</v>
      </c>
      <c r="W25" s="244">
        <f>+W31+W33+W35</f>
        <v>44</v>
      </c>
      <c r="X25" s="245">
        <f>+V25-W25</f>
        <v>55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6" t="s">
        <v>156</v>
      </c>
      <c r="C26" s="233" t="s">
        <v>63</v>
      </c>
      <c r="D26" s="247" t="s">
        <v>224</v>
      </c>
      <c r="E26" s="248">
        <f>+R35</f>
        <v>0</v>
      </c>
      <c r="F26" s="249">
        <f>+Q35</f>
        <v>3</v>
      </c>
      <c r="G26" s="250"/>
      <c r="H26" s="251"/>
      <c r="I26" s="248">
        <f>Q34</f>
        <v>2</v>
      </c>
      <c r="J26" s="249">
        <f>R34</f>
        <v>3</v>
      </c>
      <c r="K26" s="248">
        <f>Q32</f>
        <v>3</v>
      </c>
      <c r="L26" s="249">
        <f>R32</f>
        <v>0</v>
      </c>
      <c r="M26" s="248"/>
      <c r="N26" s="249"/>
      <c r="O26" s="239">
        <f>IF(SUM(E26:N26)=0,"",COUNTIF(H25:H28,"3"))</f>
        <v>1</v>
      </c>
      <c r="P26" s="240">
        <f>IF(SUM(F26:O26)=0,"",COUNTIF(G25:G28,"3"))</f>
        <v>2</v>
      </c>
      <c r="Q26" s="241">
        <f>IF(SUM(E26:N26)=0,"",SUM(H25:H28))</f>
        <v>5</v>
      </c>
      <c r="R26" s="242">
        <f>IF(SUM(E26:N26)=0,"",SUM(G25:G28))</f>
        <v>6</v>
      </c>
      <c r="S26" s="341"/>
      <c r="T26" s="342"/>
      <c r="U26"/>
      <c r="V26" s="243">
        <f>+V32+V34+W35</f>
        <v>95</v>
      </c>
      <c r="W26" s="244">
        <f>+W32+W34+V35</f>
        <v>106</v>
      </c>
      <c r="X26" s="245">
        <f>+V26-W26</f>
        <v>-11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6" t="s">
        <v>157</v>
      </c>
      <c r="C27" s="233" t="s">
        <v>279</v>
      </c>
      <c r="D27" s="247" t="s">
        <v>15</v>
      </c>
      <c r="E27" s="248">
        <f>+R31</f>
        <v>0</v>
      </c>
      <c r="F27" s="249">
        <f>+Q31</f>
        <v>3</v>
      </c>
      <c r="G27" s="248">
        <f>R34</f>
        <v>3</v>
      </c>
      <c r="H27" s="249">
        <f>Q34</f>
        <v>2</v>
      </c>
      <c r="I27" s="250"/>
      <c r="J27" s="251"/>
      <c r="K27" s="248">
        <f>Q36</f>
        <v>0</v>
      </c>
      <c r="L27" s="249">
        <f>R36</f>
        <v>3</v>
      </c>
      <c r="M27" s="248"/>
      <c r="N27" s="249"/>
      <c r="O27" s="239">
        <f>IF(SUM(E27:N27)=0,"",COUNTIF(J25:J28,"3"))</f>
        <v>1</v>
      </c>
      <c r="P27" s="240">
        <f>IF(SUM(F27:O27)=0,"",COUNTIF(I25:I28,"3"))</f>
        <v>2</v>
      </c>
      <c r="Q27" s="241">
        <f>IF(SUM(E27:N27)=0,"",SUM(J25:J28))</f>
        <v>3</v>
      </c>
      <c r="R27" s="242">
        <f>IF(SUM(E27:N27)=0,"",SUM(I25:I28))</f>
        <v>8</v>
      </c>
      <c r="S27" s="341"/>
      <c r="T27" s="342"/>
      <c r="U27"/>
      <c r="V27" s="243">
        <f>+W31+W34+V36</f>
        <v>87</v>
      </c>
      <c r="W27" s="244">
        <f>+V31+V34+W36</f>
        <v>112</v>
      </c>
      <c r="X27" s="245">
        <f>+V27-W27</f>
        <v>-25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2" t="s">
        <v>220</v>
      </c>
      <c r="C28" s="233" t="s">
        <v>247</v>
      </c>
      <c r="D28" s="247" t="s">
        <v>226</v>
      </c>
      <c r="E28" s="255">
        <f>R33</f>
        <v>0</v>
      </c>
      <c r="F28" s="256">
        <f>Q33</f>
        <v>3</v>
      </c>
      <c r="G28" s="255">
        <f>R32</f>
        <v>0</v>
      </c>
      <c r="H28" s="256">
        <f>Q32</f>
        <v>3</v>
      </c>
      <c r="I28" s="255">
        <f>R36</f>
        <v>3</v>
      </c>
      <c r="J28" s="256">
        <f>Q36</f>
        <v>0</v>
      </c>
      <c r="K28" s="257"/>
      <c r="L28" s="258"/>
      <c r="M28" s="255"/>
      <c r="N28" s="256"/>
      <c r="O28" s="259">
        <f>IF(SUM(E28:N28)=0,"",COUNTIF(L25:L28,"3"))</f>
        <v>1</v>
      </c>
      <c r="P28" s="260">
        <f>IF(SUM(F28:O28)=0,"",COUNTIF(K25:K28,"3"))</f>
        <v>2</v>
      </c>
      <c r="Q28" s="261">
        <f>IF(SUM(E28:N29)=0,"",SUM(L25:L28))</f>
        <v>3</v>
      </c>
      <c r="R28" s="262">
        <f>IF(SUM(E28:N28)=0,"",SUM(K25:K28))</f>
        <v>6</v>
      </c>
      <c r="S28" s="343"/>
      <c r="T28" s="344"/>
      <c r="U28"/>
      <c r="V28" s="243">
        <f>+W32+W33+W36</f>
        <v>71</v>
      </c>
      <c r="W28" s="244">
        <f>+V32+V33+V36</f>
        <v>90</v>
      </c>
      <c r="X28" s="245">
        <f>+V28-W28</f>
        <v>-19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3"/>
      <c r="C29" s="264" t="s">
        <v>262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6"/>
      <c r="T29" s="267"/>
      <c r="U29"/>
      <c r="V29" s="268"/>
      <c r="W29" s="269" t="s">
        <v>263</v>
      </c>
      <c r="X29" s="270">
        <f>SUM(X25:X28)</f>
        <v>0</v>
      </c>
      <c r="Y29" s="269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1"/>
      <c r="C30" s="272" t="s">
        <v>264</v>
      </c>
      <c r="D30" s="273"/>
      <c r="E30" s="273"/>
      <c r="F30" s="274"/>
      <c r="G30" s="345" t="s">
        <v>2</v>
      </c>
      <c r="H30" s="346"/>
      <c r="I30" s="347" t="s">
        <v>3</v>
      </c>
      <c r="J30" s="346"/>
      <c r="K30" s="347" t="s">
        <v>4</v>
      </c>
      <c r="L30" s="346"/>
      <c r="M30" s="347" t="s">
        <v>26</v>
      </c>
      <c r="N30" s="346"/>
      <c r="O30" s="347" t="s">
        <v>27</v>
      </c>
      <c r="P30" s="346"/>
      <c r="Q30" s="348" t="s">
        <v>0</v>
      </c>
      <c r="R30" s="349"/>
      <c r="S30"/>
      <c r="T30" s="275"/>
      <c r="U30"/>
      <c r="V30" s="276" t="s">
        <v>260</v>
      </c>
      <c r="W30" s="277"/>
      <c r="X30" s="231" t="s">
        <v>261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8" t="s">
        <v>265</v>
      </c>
      <c r="C31" s="279" t="str">
        <f>IF(C25&gt;"",C25,"")</f>
        <v>Miikka O'Connor</v>
      </c>
      <c r="D31" s="280" t="str">
        <f>IF(C27&gt;"",C27,"")</f>
        <v>Rasmus Hakonen</v>
      </c>
      <c r="E31" s="265"/>
      <c r="F31" s="281"/>
      <c r="G31" s="339">
        <v>5</v>
      </c>
      <c r="H31" s="340"/>
      <c r="I31" s="336">
        <v>5</v>
      </c>
      <c r="J31" s="337"/>
      <c r="K31" s="336">
        <v>5</v>
      </c>
      <c r="L31" s="337"/>
      <c r="M31" s="336"/>
      <c r="N31" s="337"/>
      <c r="O31" s="338"/>
      <c r="P31" s="337"/>
      <c r="Q31" s="282">
        <f aca="true" t="shared" si="14" ref="Q31:Q36">IF(COUNT(G31:O31)=0,"",COUNTIF(G31:O31,"&gt;=0"))</f>
        <v>3</v>
      </c>
      <c r="R31" s="283">
        <f aca="true" t="shared" si="15" ref="R31:R36">IF(COUNT(G31:O31)=0,"",(IF(LEFT(G31,1)="-",1,0)+IF(LEFT(I31,1)="-",1,0)+IF(LEFT(K31,1)="-",1,0)+IF(LEFT(M31,1)="-",1,0)+IF(LEFT(O31,1)="-",1,0)))</f>
        <v>0</v>
      </c>
      <c r="S31" s="284"/>
      <c r="T31" s="285"/>
      <c r="U31"/>
      <c r="V31" s="286">
        <f aca="true" t="shared" si="16" ref="V31:W36">+Z31+AB31+AD31+AF31+AH31</f>
        <v>33</v>
      </c>
      <c r="W31" s="287">
        <f t="shared" si="16"/>
        <v>15</v>
      </c>
      <c r="X31" s="288">
        <f aca="true" t="shared" si="17" ref="X31:X36">+V31-W31</f>
        <v>18</v>
      </c>
      <c r="Y31"/>
      <c r="Z31" s="289">
        <f aca="true" t="shared" si="18" ref="Z31:Z36">IF(G31="",0,IF(LEFT(G31,1)="-",ABS(G31),(IF(G31&gt;9,G31+2,11))))</f>
        <v>11</v>
      </c>
      <c r="AA31" s="290">
        <f aca="true" t="shared" si="19" ref="AA31:AA36">IF(G31="",0,IF(LEFT(G31,1)="-",(IF(ABS(G31)&gt;9,(ABS(G31)+2),11)),G31))</f>
        <v>5</v>
      </c>
      <c r="AB31" s="289">
        <f aca="true" t="shared" si="20" ref="AB31:AB36">IF(I31="",0,IF(LEFT(I31,1)="-",ABS(I31),(IF(I31&gt;9,I31+2,11))))</f>
        <v>11</v>
      </c>
      <c r="AC31" s="290">
        <f aca="true" t="shared" si="21" ref="AC31:AC36">IF(I31="",0,IF(LEFT(I31,1)="-",(IF(ABS(I31)&gt;9,(ABS(I31)+2),11)),I31))</f>
        <v>5</v>
      </c>
      <c r="AD31" s="289">
        <f aca="true" t="shared" si="22" ref="AD31:AD36">IF(K31="",0,IF(LEFT(K31,1)="-",ABS(K31),(IF(K31&gt;9,K31+2,11))))</f>
        <v>11</v>
      </c>
      <c r="AE31" s="290">
        <f aca="true" t="shared" si="23" ref="AE31:AE36">IF(K31="",0,IF(LEFT(K31,1)="-",(IF(ABS(K31)&gt;9,(ABS(K31)+2),11)),K31))</f>
        <v>5</v>
      </c>
      <c r="AF31" s="289">
        <f aca="true" t="shared" si="24" ref="AF31:AF36">IF(M31="",0,IF(LEFT(M31,1)="-",ABS(M31),(IF(M31&gt;9,M31+2,11))))</f>
        <v>0</v>
      </c>
      <c r="AG31" s="290">
        <f aca="true" t="shared" si="25" ref="AG31:AG36">IF(M31="",0,IF(LEFT(M31,1)="-",(IF(ABS(M31)&gt;9,(ABS(M31)+2),11)),M31))</f>
        <v>0</v>
      </c>
      <c r="AH31" s="289">
        <f aca="true" t="shared" si="26" ref="AH31:AH36">IF(O31="",0,IF(LEFT(O31,1)="-",ABS(O31),(IF(O31&gt;9,O31+2,11))))</f>
        <v>0</v>
      </c>
      <c r="AI31" s="290">
        <f aca="true" t="shared" si="27" ref="AI31:AI36">IF(O31="",0,IF(LEFT(O31,1)="-",(IF(ABS(O31)&gt;9,(ABS(O31)+2),11)),O31))</f>
        <v>0</v>
      </c>
    </row>
    <row r="32" spans="2:35" ht="15.75">
      <c r="B32" s="278" t="s">
        <v>266</v>
      </c>
      <c r="C32" s="279" t="str">
        <f>IF(C26&gt;"",C26,"")</f>
        <v>Toni Pitkänen</v>
      </c>
      <c r="D32" s="291" t="str">
        <f>IF(C28&gt;"",C28,"")</f>
        <v>Juho Seppänen</v>
      </c>
      <c r="E32" s="292"/>
      <c r="F32" s="281"/>
      <c r="G32" s="329">
        <v>6</v>
      </c>
      <c r="H32" s="330"/>
      <c r="I32" s="329">
        <v>8</v>
      </c>
      <c r="J32" s="330"/>
      <c r="K32" s="329">
        <v>10</v>
      </c>
      <c r="L32" s="330"/>
      <c r="M32" s="329"/>
      <c r="N32" s="330"/>
      <c r="O32" s="329"/>
      <c r="P32" s="330"/>
      <c r="Q32" s="282">
        <f t="shared" si="14"/>
        <v>3</v>
      </c>
      <c r="R32" s="283">
        <f t="shared" si="15"/>
        <v>0</v>
      </c>
      <c r="S32" s="293"/>
      <c r="T32" s="294"/>
      <c r="U32"/>
      <c r="V32" s="286">
        <f t="shared" si="16"/>
        <v>34</v>
      </c>
      <c r="W32" s="287">
        <f t="shared" si="16"/>
        <v>24</v>
      </c>
      <c r="X32" s="288">
        <f t="shared" si="17"/>
        <v>10</v>
      </c>
      <c r="Y32"/>
      <c r="Z32" s="295">
        <f t="shared" si="18"/>
        <v>11</v>
      </c>
      <c r="AA32" s="296">
        <f t="shared" si="19"/>
        <v>6</v>
      </c>
      <c r="AB32" s="295">
        <f t="shared" si="20"/>
        <v>11</v>
      </c>
      <c r="AC32" s="296">
        <f t="shared" si="21"/>
        <v>8</v>
      </c>
      <c r="AD32" s="295">
        <f t="shared" si="22"/>
        <v>12</v>
      </c>
      <c r="AE32" s="296">
        <f t="shared" si="23"/>
        <v>10</v>
      </c>
      <c r="AF32" s="295">
        <f t="shared" si="24"/>
        <v>0</v>
      </c>
      <c r="AG32" s="296">
        <f t="shared" si="25"/>
        <v>0</v>
      </c>
      <c r="AH32" s="295">
        <f t="shared" si="26"/>
        <v>0</v>
      </c>
      <c r="AI32" s="296">
        <f t="shared" si="27"/>
        <v>0</v>
      </c>
    </row>
    <row r="33" spans="2:35" ht="16.5" thickBot="1">
      <c r="B33" s="278" t="s">
        <v>267</v>
      </c>
      <c r="C33" s="297" t="str">
        <f>IF(C25&gt;"",C25,"")</f>
        <v>Miikka O'Connor</v>
      </c>
      <c r="D33" s="298" t="str">
        <f>IF(C28&gt;"",C28,"")</f>
        <v>Juho Seppänen</v>
      </c>
      <c r="E33" s="273"/>
      <c r="F33" s="274"/>
      <c r="G33" s="334">
        <v>6</v>
      </c>
      <c r="H33" s="335"/>
      <c r="I33" s="334">
        <v>2</v>
      </c>
      <c r="J33" s="335"/>
      <c r="K33" s="334">
        <v>6</v>
      </c>
      <c r="L33" s="335"/>
      <c r="M33" s="334"/>
      <c r="N33" s="335"/>
      <c r="O33" s="334"/>
      <c r="P33" s="335"/>
      <c r="Q33" s="282">
        <f t="shared" si="14"/>
        <v>3</v>
      </c>
      <c r="R33" s="283">
        <f t="shared" si="15"/>
        <v>0</v>
      </c>
      <c r="S33" s="293"/>
      <c r="T33" s="294"/>
      <c r="U33"/>
      <c r="V33" s="286">
        <f t="shared" si="16"/>
        <v>33</v>
      </c>
      <c r="W33" s="287">
        <f t="shared" si="16"/>
        <v>14</v>
      </c>
      <c r="X33" s="288">
        <f t="shared" si="17"/>
        <v>19</v>
      </c>
      <c r="Y33"/>
      <c r="Z33" s="295">
        <f t="shared" si="18"/>
        <v>11</v>
      </c>
      <c r="AA33" s="296">
        <f t="shared" si="19"/>
        <v>6</v>
      </c>
      <c r="AB33" s="295">
        <f t="shared" si="20"/>
        <v>11</v>
      </c>
      <c r="AC33" s="296">
        <f t="shared" si="21"/>
        <v>2</v>
      </c>
      <c r="AD33" s="295">
        <f t="shared" si="22"/>
        <v>11</v>
      </c>
      <c r="AE33" s="296">
        <f t="shared" si="23"/>
        <v>6</v>
      </c>
      <c r="AF33" s="295">
        <f t="shared" si="24"/>
        <v>0</v>
      </c>
      <c r="AG33" s="296">
        <f t="shared" si="25"/>
        <v>0</v>
      </c>
      <c r="AH33" s="295">
        <f t="shared" si="26"/>
        <v>0</v>
      </c>
      <c r="AI33" s="296">
        <f t="shared" si="27"/>
        <v>0</v>
      </c>
    </row>
    <row r="34" spans="2:35" ht="15.75">
      <c r="B34" s="278" t="s">
        <v>268</v>
      </c>
      <c r="C34" s="279" t="str">
        <f>IF(C26&gt;"",C26,"")</f>
        <v>Toni Pitkänen</v>
      </c>
      <c r="D34" s="291" t="str">
        <f>IF(C27&gt;"",C27,"")</f>
        <v>Rasmus Hakonen</v>
      </c>
      <c r="E34" s="265"/>
      <c r="F34" s="281"/>
      <c r="G34" s="336">
        <v>5</v>
      </c>
      <c r="H34" s="337"/>
      <c r="I34" s="336">
        <v>11</v>
      </c>
      <c r="J34" s="337"/>
      <c r="K34" s="336">
        <v>-9</v>
      </c>
      <c r="L34" s="337"/>
      <c r="M34" s="336">
        <v>-7</v>
      </c>
      <c r="N34" s="337"/>
      <c r="O34" s="336">
        <v>-6</v>
      </c>
      <c r="P34" s="337"/>
      <c r="Q34" s="282">
        <f t="shared" si="14"/>
        <v>2</v>
      </c>
      <c r="R34" s="283">
        <f t="shared" si="15"/>
        <v>3</v>
      </c>
      <c r="S34" s="293"/>
      <c r="T34" s="294"/>
      <c r="U34"/>
      <c r="V34" s="286">
        <f t="shared" si="16"/>
        <v>46</v>
      </c>
      <c r="W34" s="287">
        <f t="shared" si="16"/>
        <v>49</v>
      </c>
      <c r="X34" s="288">
        <f t="shared" si="17"/>
        <v>-3</v>
      </c>
      <c r="Y34"/>
      <c r="Z34" s="295">
        <f t="shared" si="18"/>
        <v>11</v>
      </c>
      <c r="AA34" s="296">
        <f t="shared" si="19"/>
        <v>5</v>
      </c>
      <c r="AB34" s="295">
        <f t="shared" si="20"/>
        <v>13</v>
      </c>
      <c r="AC34" s="296">
        <f t="shared" si="21"/>
        <v>11</v>
      </c>
      <c r="AD34" s="295">
        <f t="shared" si="22"/>
        <v>9</v>
      </c>
      <c r="AE34" s="296">
        <f t="shared" si="23"/>
        <v>11</v>
      </c>
      <c r="AF34" s="295">
        <f t="shared" si="24"/>
        <v>7</v>
      </c>
      <c r="AG34" s="296">
        <f t="shared" si="25"/>
        <v>11</v>
      </c>
      <c r="AH34" s="295">
        <f t="shared" si="26"/>
        <v>6</v>
      </c>
      <c r="AI34" s="296">
        <f t="shared" si="27"/>
        <v>11</v>
      </c>
    </row>
    <row r="35" spans="2:35" ht="15.75">
      <c r="B35" s="278" t="s">
        <v>269</v>
      </c>
      <c r="C35" s="279" t="str">
        <f>IF(C25&gt;"",C25,"")</f>
        <v>Miikka O'Connor</v>
      </c>
      <c r="D35" s="291" t="str">
        <f>IF(C26&gt;"",C26,"")</f>
        <v>Toni Pitkänen</v>
      </c>
      <c r="E35" s="292"/>
      <c r="F35" s="281"/>
      <c r="G35" s="329">
        <v>4</v>
      </c>
      <c r="H35" s="330"/>
      <c r="I35" s="329">
        <v>4</v>
      </c>
      <c r="J35" s="330"/>
      <c r="K35" s="333">
        <v>7</v>
      </c>
      <c r="L35" s="330"/>
      <c r="M35" s="329"/>
      <c r="N35" s="330"/>
      <c r="O35" s="329"/>
      <c r="P35" s="330"/>
      <c r="Q35" s="282">
        <f t="shared" si="14"/>
        <v>3</v>
      </c>
      <c r="R35" s="283">
        <f t="shared" si="15"/>
        <v>0</v>
      </c>
      <c r="S35" s="293"/>
      <c r="T35" s="294"/>
      <c r="U35"/>
      <c r="V35" s="286">
        <f t="shared" si="16"/>
        <v>33</v>
      </c>
      <c r="W35" s="287">
        <f t="shared" si="16"/>
        <v>15</v>
      </c>
      <c r="X35" s="288">
        <f t="shared" si="17"/>
        <v>18</v>
      </c>
      <c r="Y35"/>
      <c r="Z35" s="295">
        <f t="shared" si="18"/>
        <v>11</v>
      </c>
      <c r="AA35" s="296">
        <f t="shared" si="19"/>
        <v>4</v>
      </c>
      <c r="AB35" s="295">
        <f t="shared" si="20"/>
        <v>11</v>
      </c>
      <c r="AC35" s="296">
        <f t="shared" si="21"/>
        <v>4</v>
      </c>
      <c r="AD35" s="295">
        <f t="shared" si="22"/>
        <v>11</v>
      </c>
      <c r="AE35" s="296">
        <f t="shared" si="23"/>
        <v>7</v>
      </c>
      <c r="AF35" s="295">
        <f t="shared" si="24"/>
        <v>0</v>
      </c>
      <c r="AG35" s="296">
        <f t="shared" si="25"/>
        <v>0</v>
      </c>
      <c r="AH35" s="295">
        <f t="shared" si="26"/>
        <v>0</v>
      </c>
      <c r="AI35" s="296">
        <f t="shared" si="27"/>
        <v>0</v>
      </c>
    </row>
    <row r="36" spans="2:35" ht="16.5" thickBot="1">
      <c r="B36" s="299" t="s">
        <v>270</v>
      </c>
      <c r="C36" s="300" t="str">
        <f>IF(C27&gt;"",C27,"")</f>
        <v>Rasmus Hakonen</v>
      </c>
      <c r="D36" s="301" t="str">
        <f>IF(C28&gt;"",C28,"")</f>
        <v>Juho Seppänen</v>
      </c>
      <c r="E36" s="302"/>
      <c r="F36" s="303"/>
      <c r="G36" s="331">
        <v>-6</v>
      </c>
      <c r="H36" s="332"/>
      <c r="I36" s="331">
        <v>-8</v>
      </c>
      <c r="J36" s="332"/>
      <c r="K36" s="331">
        <v>-9</v>
      </c>
      <c r="L36" s="332"/>
      <c r="M36" s="331"/>
      <c r="N36" s="332"/>
      <c r="O36" s="331"/>
      <c r="P36" s="332"/>
      <c r="Q36" s="304">
        <f t="shared" si="14"/>
        <v>0</v>
      </c>
      <c r="R36" s="305">
        <f t="shared" si="15"/>
        <v>3</v>
      </c>
      <c r="S36" s="306"/>
      <c r="T36" s="307"/>
      <c r="U36"/>
      <c r="V36" s="286">
        <f t="shared" si="16"/>
        <v>23</v>
      </c>
      <c r="W36" s="287">
        <f t="shared" si="16"/>
        <v>33</v>
      </c>
      <c r="X36" s="288">
        <f t="shared" si="17"/>
        <v>-10</v>
      </c>
      <c r="Y36"/>
      <c r="Z36" s="308">
        <f t="shared" si="18"/>
        <v>6</v>
      </c>
      <c r="AA36" s="309">
        <f t="shared" si="19"/>
        <v>11</v>
      </c>
      <c r="AB36" s="308">
        <f t="shared" si="20"/>
        <v>8</v>
      </c>
      <c r="AC36" s="309">
        <f t="shared" si="21"/>
        <v>11</v>
      </c>
      <c r="AD36" s="308">
        <f t="shared" si="22"/>
        <v>9</v>
      </c>
      <c r="AE36" s="309">
        <f t="shared" si="23"/>
        <v>11</v>
      </c>
      <c r="AF36" s="308">
        <f t="shared" si="24"/>
        <v>0</v>
      </c>
      <c r="AG36" s="309">
        <f t="shared" si="25"/>
        <v>0</v>
      </c>
      <c r="AH36" s="308">
        <f t="shared" si="26"/>
        <v>0</v>
      </c>
      <c r="AI36" s="309">
        <f t="shared" si="27"/>
        <v>0</v>
      </c>
    </row>
    <row r="37" ht="13.5" thickTop="1"/>
    <row r="39" ht="13.5" thickBot="1"/>
    <row r="40" spans="2:35" ht="16.5" thickTop="1">
      <c r="B40" s="211"/>
      <c r="C40" s="212"/>
      <c r="D40" s="213"/>
      <c r="E40" s="213"/>
      <c r="F40" s="213"/>
      <c r="G40" s="214"/>
      <c r="H40" s="213"/>
      <c r="I40" s="215" t="s">
        <v>251</v>
      </c>
      <c r="J40" s="216"/>
      <c r="K40" s="354" t="s">
        <v>22</v>
      </c>
      <c r="L40" s="355"/>
      <c r="M40" s="355"/>
      <c r="N40" s="356"/>
      <c r="O40" s="357" t="s">
        <v>252</v>
      </c>
      <c r="P40" s="358"/>
      <c r="Q40" s="358"/>
      <c r="R40" s="359" t="s">
        <v>65</v>
      </c>
      <c r="S40" s="360"/>
      <c r="T40" s="36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7"/>
      <c r="C41" s="218"/>
      <c r="D41" s="219" t="s">
        <v>253</v>
      </c>
      <c r="E41" s="362"/>
      <c r="F41" s="363"/>
      <c r="G41" s="364"/>
      <c r="H41" s="365" t="s">
        <v>254</v>
      </c>
      <c r="I41" s="366"/>
      <c r="J41" s="366"/>
      <c r="K41" s="367"/>
      <c r="L41" s="367"/>
      <c r="M41" s="367"/>
      <c r="N41" s="368"/>
      <c r="O41" s="220" t="s">
        <v>255</v>
      </c>
      <c r="P41" s="221"/>
      <c r="Q41" s="221"/>
      <c r="R41" s="369"/>
      <c r="S41" s="369"/>
      <c r="T41" s="370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2"/>
      <c r="C42" s="223" t="s">
        <v>256</v>
      </c>
      <c r="D42" s="224" t="s">
        <v>257</v>
      </c>
      <c r="E42" s="350" t="s">
        <v>57</v>
      </c>
      <c r="F42" s="351"/>
      <c r="G42" s="350" t="s">
        <v>156</v>
      </c>
      <c r="H42" s="351"/>
      <c r="I42" s="350" t="s">
        <v>157</v>
      </c>
      <c r="J42" s="351"/>
      <c r="K42" s="350" t="s">
        <v>220</v>
      </c>
      <c r="L42" s="351"/>
      <c r="M42" s="350"/>
      <c r="N42" s="351"/>
      <c r="O42" s="225" t="s">
        <v>171</v>
      </c>
      <c r="P42" s="226" t="s">
        <v>258</v>
      </c>
      <c r="Q42" s="227" t="s">
        <v>259</v>
      </c>
      <c r="R42" s="228"/>
      <c r="S42" s="352" t="s">
        <v>1</v>
      </c>
      <c r="T42" s="353"/>
      <c r="U42"/>
      <c r="V42" s="229" t="s">
        <v>260</v>
      </c>
      <c r="W42" s="230"/>
      <c r="X42" s="231" t="s">
        <v>261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2" t="s">
        <v>57</v>
      </c>
      <c r="C43" s="233" t="s">
        <v>458</v>
      </c>
      <c r="D43" s="234" t="s">
        <v>5</v>
      </c>
      <c r="E43" s="235"/>
      <c r="F43" s="236"/>
      <c r="G43" s="237">
        <f>+Q53</f>
        <v>0</v>
      </c>
      <c r="H43" s="238">
        <f>+R53</f>
        <v>3</v>
      </c>
      <c r="I43" s="237">
        <f>Q49</f>
        <v>3</v>
      </c>
      <c r="J43" s="238">
        <f>R49</f>
        <v>1</v>
      </c>
      <c r="K43" s="237">
        <f>Q51</f>
      </c>
      <c r="L43" s="238">
        <f>R51</f>
      </c>
      <c r="M43" s="237"/>
      <c r="N43" s="238"/>
      <c r="O43" s="239">
        <f>IF(SUM(E43:N43)=0,"",COUNTIF(F43:F46,"3"))</f>
        <v>1</v>
      </c>
      <c r="P43" s="240">
        <f>IF(SUM(F43:O43)=0,"",COUNTIF(E43:E46,"3"))</f>
        <v>1</v>
      </c>
      <c r="Q43" s="241">
        <f>IF(SUM(E43:N43)=0,"",SUM(F43:F46))</f>
        <v>3</v>
      </c>
      <c r="R43" s="242">
        <f>IF(SUM(E43:N43)=0,"",SUM(E43:E46))</f>
        <v>4</v>
      </c>
      <c r="S43" s="341"/>
      <c r="T43" s="342"/>
      <c r="U43"/>
      <c r="V43" s="243">
        <f>+V49+V51+V53</f>
        <v>64</v>
      </c>
      <c r="W43" s="244">
        <f>+W49+W51+W53</f>
        <v>66</v>
      </c>
      <c r="X43" s="245">
        <f>+V43-W43</f>
        <v>-2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6" t="s">
        <v>156</v>
      </c>
      <c r="C44" s="233" t="s">
        <v>197</v>
      </c>
      <c r="D44" s="247" t="s">
        <v>15</v>
      </c>
      <c r="E44" s="248">
        <f>+R53</f>
        <v>3</v>
      </c>
      <c r="F44" s="249">
        <f>+Q53</f>
        <v>0</v>
      </c>
      <c r="G44" s="250"/>
      <c r="H44" s="251"/>
      <c r="I44" s="248">
        <f>Q52</f>
        <v>3</v>
      </c>
      <c r="J44" s="249">
        <f>R52</f>
        <v>0</v>
      </c>
      <c r="K44" s="248">
        <f>Q50</f>
        <v>3</v>
      </c>
      <c r="L44" s="249">
        <f>R50</f>
        <v>1</v>
      </c>
      <c r="M44" s="248"/>
      <c r="N44" s="249"/>
      <c r="O44" s="239">
        <f>IF(SUM(E44:N44)=0,"",COUNTIF(H43:H46,"3"))</f>
        <v>3</v>
      </c>
      <c r="P44" s="240">
        <f>IF(SUM(F44:O44)=0,"",COUNTIF(G43:G46,"3"))</f>
        <v>0</v>
      </c>
      <c r="Q44" s="241">
        <f>IF(SUM(E44:N44)=0,"",SUM(H43:H46))</f>
        <v>9</v>
      </c>
      <c r="R44" s="242">
        <f>IF(SUM(E44:N44)=0,"",SUM(G43:G46))</f>
        <v>1</v>
      </c>
      <c r="S44" s="341"/>
      <c r="T44" s="342"/>
      <c r="U44"/>
      <c r="V44" s="243">
        <f>+V50+V52+W53</f>
        <v>111</v>
      </c>
      <c r="W44" s="244">
        <f>+W50+W52+V53</f>
        <v>59</v>
      </c>
      <c r="X44" s="245">
        <f>+V44-W44</f>
        <v>52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6" t="s">
        <v>157</v>
      </c>
      <c r="C45" s="233" t="s">
        <v>281</v>
      </c>
      <c r="D45" s="247" t="s">
        <v>332</v>
      </c>
      <c r="E45" s="248">
        <f>+R49</f>
        <v>1</v>
      </c>
      <c r="F45" s="249">
        <f>+Q49</f>
        <v>3</v>
      </c>
      <c r="G45" s="248">
        <f>R52</f>
        <v>0</v>
      </c>
      <c r="H45" s="249">
        <f>Q52</f>
        <v>3</v>
      </c>
      <c r="I45" s="250"/>
      <c r="J45" s="251"/>
      <c r="K45" s="248">
        <f>Q54</f>
        <v>0</v>
      </c>
      <c r="L45" s="249">
        <f>R54</f>
        <v>3</v>
      </c>
      <c r="M45" s="248"/>
      <c r="N45" s="249"/>
      <c r="O45" s="239">
        <f>IF(SUM(E45:N45)=0,"",COUNTIF(J43:J46,"3"))</f>
        <v>0</v>
      </c>
      <c r="P45" s="240">
        <f>IF(SUM(F45:O45)=0,"",COUNTIF(I43:I46,"3"))</f>
        <v>3</v>
      </c>
      <c r="Q45" s="241">
        <f>IF(SUM(E45:N45)=0,"",SUM(J43:J46))</f>
        <v>1</v>
      </c>
      <c r="R45" s="242">
        <f>IF(SUM(E45:N45)=0,"",SUM(I43:I46))</f>
        <v>9</v>
      </c>
      <c r="S45" s="341"/>
      <c r="T45" s="342"/>
      <c r="U45"/>
      <c r="V45" s="243">
        <f>+W49+W52+V54</f>
        <v>70</v>
      </c>
      <c r="W45" s="244">
        <f>+V49+V52+W54</f>
        <v>111</v>
      </c>
      <c r="X45" s="245">
        <f>+V45-W45</f>
        <v>-41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2" t="s">
        <v>220</v>
      </c>
      <c r="C46" s="253" t="s">
        <v>309</v>
      </c>
      <c r="D46" s="254" t="s">
        <v>240</v>
      </c>
      <c r="E46" s="255">
        <f>R51</f>
      </c>
      <c r="F46" s="256">
        <f>Q51</f>
      </c>
      <c r="G46" s="255">
        <f>R50</f>
        <v>1</v>
      </c>
      <c r="H46" s="256">
        <f>Q50</f>
        <v>3</v>
      </c>
      <c r="I46" s="255">
        <f>R54</f>
        <v>3</v>
      </c>
      <c r="J46" s="256">
        <f>Q54</f>
        <v>0</v>
      </c>
      <c r="K46" s="257"/>
      <c r="L46" s="258"/>
      <c r="M46" s="255"/>
      <c r="N46" s="256"/>
      <c r="O46" s="259">
        <f>IF(SUM(E46:N46)=0,"",COUNTIF(L43:L46,"3"))</f>
        <v>1</v>
      </c>
      <c r="P46" s="260">
        <f>IF(SUM(F46:O46)=0,"",COUNTIF(K43:K46,"3"))</f>
        <v>1</v>
      </c>
      <c r="Q46" s="261">
        <f>IF(SUM(E46:N47)=0,"",SUM(L43:L46))</f>
        <v>4</v>
      </c>
      <c r="R46" s="262">
        <f>IF(SUM(E46:N46)=0,"",SUM(K43:K46))</f>
        <v>3</v>
      </c>
      <c r="S46" s="343"/>
      <c r="T46" s="344"/>
      <c r="U46"/>
      <c r="V46" s="243">
        <f>+W50+W51+W54</f>
        <v>59</v>
      </c>
      <c r="W46" s="244">
        <f>+V50+V51+V54</f>
        <v>68</v>
      </c>
      <c r="X46" s="245">
        <f>+V46-W46</f>
        <v>-9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3"/>
      <c r="C47" s="264" t="s">
        <v>262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6"/>
      <c r="T47" s="267"/>
      <c r="U47"/>
      <c r="V47" s="268"/>
      <c r="W47" s="269" t="s">
        <v>263</v>
      </c>
      <c r="X47" s="270">
        <f>SUM(X43:X46)</f>
        <v>0</v>
      </c>
      <c r="Y47" s="269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1"/>
      <c r="C48" s="272" t="s">
        <v>264</v>
      </c>
      <c r="D48" s="273"/>
      <c r="E48" s="273"/>
      <c r="F48" s="274"/>
      <c r="G48" s="345" t="s">
        <v>2</v>
      </c>
      <c r="H48" s="346"/>
      <c r="I48" s="347" t="s">
        <v>3</v>
      </c>
      <c r="J48" s="346"/>
      <c r="K48" s="347" t="s">
        <v>4</v>
      </c>
      <c r="L48" s="346"/>
      <c r="M48" s="347" t="s">
        <v>26</v>
      </c>
      <c r="N48" s="346"/>
      <c r="O48" s="347" t="s">
        <v>27</v>
      </c>
      <c r="P48" s="346"/>
      <c r="Q48" s="348" t="s">
        <v>0</v>
      </c>
      <c r="R48" s="349"/>
      <c r="S48"/>
      <c r="T48" s="275"/>
      <c r="U48"/>
      <c r="V48" s="276" t="s">
        <v>260</v>
      </c>
      <c r="W48" s="277"/>
      <c r="X48" s="231" t="s">
        <v>261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8" t="s">
        <v>265</v>
      </c>
      <c r="C49" s="279" t="str">
        <f>IF(C43&gt;"",C43,"")</f>
        <v>Aleksi Mustonen</v>
      </c>
      <c r="D49" s="280" t="str">
        <f>IF(C45&gt;"",C45,"")</f>
        <v>Anton Nurmiaho</v>
      </c>
      <c r="E49" s="265"/>
      <c r="F49" s="281"/>
      <c r="G49" s="339">
        <v>3</v>
      </c>
      <c r="H49" s="340"/>
      <c r="I49" s="336">
        <v>-12</v>
      </c>
      <c r="J49" s="337"/>
      <c r="K49" s="336">
        <v>9</v>
      </c>
      <c r="L49" s="337"/>
      <c r="M49" s="336">
        <v>7</v>
      </c>
      <c r="N49" s="337"/>
      <c r="O49" s="338"/>
      <c r="P49" s="337"/>
      <c r="Q49" s="282">
        <f aca="true" t="shared" si="28" ref="Q49:Q54">IF(COUNT(G49:O49)=0,"",COUNTIF(G49:O49,"&gt;=0"))</f>
        <v>3</v>
      </c>
      <c r="R49" s="283">
        <f aca="true" t="shared" si="29" ref="R49:R54">IF(COUNT(G49:O49)=0,"",(IF(LEFT(G49,1)="-",1,0)+IF(LEFT(I49,1)="-",1,0)+IF(LEFT(K49,1)="-",1,0)+IF(LEFT(M49,1)="-",1,0)+IF(LEFT(O49,1)="-",1,0)))</f>
        <v>1</v>
      </c>
      <c r="S49" s="284"/>
      <c r="T49" s="285"/>
      <c r="U49"/>
      <c r="V49" s="286">
        <f aca="true" t="shared" si="30" ref="V49:W54">+Z49+AB49+AD49+AF49+AH49</f>
        <v>45</v>
      </c>
      <c r="W49" s="287">
        <f t="shared" si="30"/>
        <v>33</v>
      </c>
      <c r="X49" s="288">
        <f aca="true" t="shared" si="31" ref="X49:X54">+V49-W49</f>
        <v>12</v>
      </c>
      <c r="Y49"/>
      <c r="Z49" s="289">
        <f aca="true" t="shared" si="32" ref="Z49:Z54">IF(G49="",0,IF(LEFT(G49,1)="-",ABS(G49),(IF(G49&gt;9,G49+2,11))))</f>
        <v>11</v>
      </c>
      <c r="AA49" s="290">
        <f aca="true" t="shared" si="33" ref="AA49:AA54">IF(G49="",0,IF(LEFT(G49,1)="-",(IF(ABS(G49)&gt;9,(ABS(G49)+2),11)),G49))</f>
        <v>3</v>
      </c>
      <c r="AB49" s="289">
        <f aca="true" t="shared" si="34" ref="AB49:AB54">IF(I49="",0,IF(LEFT(I49,1)="-",ABS(I49),(IF(I49&gt;9,I49+2,11))))</f>
        <v>12</v>
      </c>
      <c r="AC49" s="290">
        <f aca="true" t="shared" si="35" ref="AC49:AC54">IF(I49="",0,IF(LEFT(I49,1)="-",(IF(ABS(I49)&gt;9,(ABS(I49)+2),11)),I49))</f>
        <v>14</v>
      </c>
      <c r="AD49" s="289">
        <f aca="true" t="shared" si="36" ref="AD49:AD54">IF(K49="",0,IF(LEFT(K49,1)="-",ABS(K49),(IF(K49&gt;9,K49+2,11))))</f>
        <v>11</v>
      </c>
      <c r="AE49" s="290">
        <f aca="true" t="shared" si="37" ref="AE49:AE54">IF(K49="",0,IF(LEFT(K49,1)="-",(IF(ABS(K49)&gt;9,(ABS(K49)+2),11)),K49))</f>
        <v>9</v>
      </c>
      <c r="AF49" s="289">
        <f aca="true" t="shared" si="38" ref="AF49:AF54">IF(M49="",0,IF(LEFT(M49,1)="-",ABS(M49),(IF(M49&gt;9,M49+2,11))))</f>
        <v>11</v>
      </c>
      <c r="AG49" s="290">
        <f aca="true" t="shared" si="39" ref="AG49:AG54">IF(M49="",0,IF(LEFT(M49,1)="-",(IF(ABS(M49)&gt;9,(ABS(M49)+2),11)),M49))</f>
        <v>7</v>
      </c>
      <c r="AH49" s="289">
        <f aca="true" t="shared" si="40" ref="AH49:AH54">IF(O49="",0,IF(LEFT(O49,1)="-",ABS(O49),(IF(O49&gt;9,O49+2,11))))</f>
        <v>0</v>
      </c>
      <c r="AI49" s="290">
        <f aca="true" t="shared" si="41" ref="AI49:AI54">IF(O49="",0,IF(LEFT(O49,1)="-",(IF(ABS(O49)&gt;9,(ABS(O49)+2),11)),O49))</f>
        <v>0</v>
      </c>
    </row>
    <row r="50" spans="2:35" ht="15.75">
      <c r="B50" s="278" t="s">
        <v>266</v>
      </c>
      <c r="C50" s="279" t="str">
        <f>IF(C44&gt;"",C44,"")</f>
        <v>Anton Mäkinen</v>
      </c>
      <c r="D50" s="291" t="str">
        <f>IF(C46&gt;"",C46,"")</f>
        <v>Johanna Christiansson</v>
      </c>
      <c r="E50" s="292"/>
      <c r="F50" s="281"/>
      <c r="G50" s="329">
        <v>-12</v>
      </c>
      <c r="H50" s="330"/>
      <c r="I50" s="329">
        <v>4</v>
      </c>
      <c r="J50" s="330"/>
      <c r="K50" s="329">
        <v>5</v>
      </c>
      <c r="L50" s="330"/>
      <c r="M50" s="329">
        <v>3</v>
      </c>
      <c r="N50" s="330"/>
      <c r="O50" s="329"/>
      <c r="P50" s="330"/>
      <c r="Q50" s="282">
        <f t="shared" si="28"/>
        <v>3</v>
      </c>
      <c r="R50" s="283">
        <f t="shared" si="29"/>
        <v>1</v>
      </c>
      <c r="S50" s="293"/>
      <c r="T50" s="294"/>
      <c r="U50"/>
      <c r="V50" s="286">
        <f t="shared" si="30"/>
        <v>45</v>
      </c>
      <c r="W50" s="287">
        <f t="shared" si="30"/>
        <v>26</v>
      </c>
      <c r="X50" s="288">
        <f t="shared" si="31"/>
        <v>19</v>
      </c>
      <c r="Y50"/>
      <c r="Z50" s="295">
        <f t="shared" si="32"/>
        <v>12</v>
      </c>
      <c r="AA50" s="296">
        <f t="shared" si="33"/>
        <v>14</v>
      </c>
      <c r="AB50" s="295">
        <f t="shared" si="34"/>
        <v>11</v>
      </c>
      <c r="AC50" s="296">
        <f t="shared" si="35"/>
        <v>4</v>
      </c>
      <c r="AD50" s="295">
        <f t="shared" si="36"/>
        <v>11</v>
      </c>
      <c r="AE50" s="296">
        <f t="shared" si="37"/>
        <v>5</v>
      </c>
      <c r="AF50" s="295">
        <f t="shared" si="38"/>
        <v>11</v>
      </c>
      <c r="AG50" s="296">
        <f t="shared" si="39"/>
        <v>3</v>
      </c>
      <c r="AH50" s="295">
        <f t="shared" si="40"/>
        <v>0</v>
      </c>
      <c r="AI50" s="296">
        <f t="shared" si="41"/>
        <v>0</v>
      </c>
    </row>
    <row r="51" spans="2:35" ht="16.5" thickBot="1">
      <c r="B51" s="278" t="s">
        <v>267</v>
      </c>
      <c r="C51" s="297" t="str">
        <f>IF(C43&gt;"",C43,"")</f>
        <v>Aleksi Mustonen</v>
      </c>
      <c r="D51" s="298" t="str">
        <f>IF(C46&gt;"",C46,"")</f>
        <v>Johanna Christiansson</v>
      </c>
      <c r="E51" s="273"/>
      <c r="F51" s="274"/>
      <c r="G51" s="334"/>
      <c r="H51" s="335"/>
      <c r="I51" s="334"/>
      <c r="J51" s="335"/>
      <c r="K51" s="334"/>
      <c r="L51" s="335"/>
      <c r="M51" s="334"/>
      <c r="N51" s="335"/>
      <c r="O51" s="334"/>
      <c r="P51" s="335"/>
      <c r="Q51" s="282">
        <f t="shared" si="28"/>
      </c>
      <c r="R51" s="283">
        <f t="shared" si="29"/>
      </c>
      <c r="S51" s="293"/>
      <c r="T51" s="294"/>
      <c r="U51"/>
      <c r="V51" s="286">
        <f t="shared" si="30"/>
        <v>0</v>
      </c>
      <c r="W51" s="287">
        <f t="shared" si="30"/>
        <v>0</v>
      </c>
      <c r="X51" s="288">
        <f t="shared" si="31"/>
        <v>0</v>
      </c>
      <c r="Y51"/>
      <c r="Z51" s="295">
        <f t="shared" si="32"/>
        <v>0</v>
      </c>
      <c r="AA51" s="296">
        <f t="shared" si="33"/>
        <v>0</v>
      </c>
      <c r="AB51" s="295">
        <f t="shared" si="34"/>
        <v>0</v>
      </c>
      <c r="AC51" s="296">
        <f t="shared" si="35"/>
        <v>0</v>
      </c>
      <c r="AD51" s="295">
        <f t="shared" si="36"/>
        <v>0</v>
      </c>
      <c r="AE51" s="296">
        <f t="shared" si="37"/>
        <v>0</v>
      </c>
      <c r="AF51" s="295">
        <f t="shared" si="38"/>
        <v>0</v>
      </c>
      <c r="AG51" s="296">
        <f t="shared" si="39"/>
        <v>0</v>
      </c>
      <c r="AH51" s="295">
        <f t="shared" si="40"/>
        <v>0</v>
      </c>
      <c r="AI51" s="296">
        <f t="shared" si="41"/>
        <v>0</v>
      </c>
    </row>
    <row r="52" spans="2:35" ht="15.75">
      <c r="B52" s="278" t="s">
        <v>268</v>
      </c>
      <c r="C52" s="279" t="str">
        <f>IF(C44&gt;"",C44,"")</f>
        <v>Anton Mäkinen</v>
      </c>
      <c r="D52" s="291" t="str">
        <f>IF(C45&gt;"",C45,"")</f>
        <v>Anton Nurmiaho</v>
      </c>
      <c r="E52" s="265"/>
      <c r="F52" s="281"/>
      <c r="G52" s="336">
        <v>6</v>
      </c>
      <c r="H52" s="337"/>
      <c r="I52" s="336">
        <v>4</v>
      </c>
      <c r="J52" s="337"/>
      <c r="K52" s="336">
        <v>4</v>
      </c>
      <c r="L52" s="337"/>
      <c r="M52" s="336"/>
      <c r="N52" s="337"/>
      <c r="O52" s="336"/>
      <c r="P52" s="337"/>
      <c r="Q52" s="282">
        <f t="shared" si="28"/>
        <v>3</v>
      </c>
      <c r="R52" s="283">
        <f t="shared" si="29"/>
        <v>0</v>
      </c>
      <c r="S52" s="293"/>
      <c r="T52" s="294"/>
      <c r="U52"/>
      <c r="V52" s="286">
        <f t="shared" si="30"/>
        <v>33</v>
      </c>
      <c r="W52" s="287">
        <f t="shared" si="30"/>
        <v>14</v>
      </c>
      <c r="X52" s="288">
        <f t="shared" si="31"/>
        <v>19</v>
      </c>
      <c r="Y52"/>
      <c r="Z52" s="295">
        <f t="shared" si="32"/>
        <v>11</v>
      </c>
      <c r="AA52" s="296">
        <f t="shared" si="33"/>
        <v>6</v>
      </c>
      <c r="AB52" s="295">
        <f t="shared" si="34"/>
        <v>11</v>
      </c>
      <c r="AC52" s="296">
        <f t="shared" si="35"/>
        <v>4</v>
      </c>
      <c r="AD52" s="295">
        <f t="shared" si="36"/>
        <v>11</v>
      </c>
      <c r="AE52" s="296">
        <f t="shared" si="37"/>
        <v>4</v>
      </c>
      <c r="AF52" s="295">
        <f t="shared" si="38"/>
        <v>0</v>
      </c>
      <c r="AG52" s="296">
        <f t="shared" si="39"/>
        <v>0</v>
      </c>
      <c r="AH52" s="295">
        <f t="shared" si="40"/>
        <v>0</v>
      </c>
      <c r="AI52" s="296">
        <f t="shared" si="41"/>
        <v>0</v>
      </c>
    </row>
    <row r="53" spans="2:35" ht="15.75">
      <c r="B53" s="278" t="s">
        <v>269</v>
      </c>
      <c r="C53" s="279" t="str">
        <f>IF(C43&gt;"",C43,"")</f>
        <v>Aleksi Mustonen</v>
      </c>
      <c r="D53" s="291" t="str">
        <f>IF(C44&gt;"",C44,"")</f>
        <v>Anton Mäkinen</v>
      </c>
      <c r="E53" s="292"/>
      <c r="F53" s="281"/>
      <c r="G53" s="329">
        <v>-4</v>
      </c>
      <c r="H53" s="330"/>
      <c r="I53" s="329">
        <v>-6</v>
      </c>
      <c r="J53" s="330"/>
      <c r="K53" s="333">
        <v>-9</v>
      </c>
      <c r="L53" s="330"/>
      <c r="M53" s="329"/>
      <c r="N53" s="330"/>
      <c r="O53" s="329"/>
      <c r="P53" s="330"/>
      <c r="Q53" s="282">
        <f t="shared" si="28"/>
        <v>0</v>
      </c>
      <c r="R53" s="283">
        <f t="shared" si="29"/>
        <v>3</v>
      </c>
      <c r="S53" s="293"/>
      <c r="T53" s="294"/>
      <c r="U53"/>
      <c r="V53" s="286">
        <f t="shared" si="30"/>
        <v>19</v>
      </c>
      <c r="W53" s="287">
        <f t="shared" si="30"/>
        <v>33</v>
      </c>
      <c r="X53" s="288">
        <f t="shared" si="31"/>
        <v>-14</v>
      </c>
      <c r="Y53"/>
      <c r="Z53" s="295">
        <f t="shared" si="32"/>
        <v>4</v>
      </c>
      <c r="AA53" s="296">
        <f t="shared" si="33"/>
        <v>11</v>
      </c>
      <c r="AB53" s="295">
        <f t="shared" si="34"/>
        <v>6</v>
      </c>
      <c r="AC53" s="296">
        <f t="shared" si="35"/>
        <v>11</v>
      </c>
      <c r="AD53" s="295">
        <f t="shared" si="36"/>
        <v>9</v>
      </c>
      <c r="AE53" s="296">
        <f t="shared" si="37"/>
        <v>11</v>
      </c>
      <c r="AF53" s="295">
        <f t="shared" si="38"/>
        <v>0</v>
      </c>
      <c r="AG53" s="296">
        <f t="shared" si="39"/>
        <v>0</v>
      </c>
      <c r="AH53" s="295">
        <f t="shared" si="40"/>
        <v>0</v>
      </c>
      <c r="AI53" s="296">
        <f t="shared" si="41"/>
        <v>0</v>
      </c>
    </row>
    <row r="54" spans="2:35" ht="16.5" thickBot="1">
      <c r="B54" s="299" t="s">
        <v>270</v>
      </c>
      <c r="C54" s="300" t="str">
        <f>IF(C45&gt;"",C45,"")</f>
        <v>Anton Nurmiaho</v>
      </c>
      <c r="D54" s="301" t="str">
        <f>IF(C46&gt;"",C46,"")</f>
        <v>Johanna Christiansson</v>
      </c>
      <c r="E54" s="302"/>
      <c r="F54" s="303"/>
      <c r="G54" s="331">
        <v>-7</v>
      </c>
      <c r="H54" s="332"/>
      <c r="I54" s="331">
        <v>-8</v>
      </c>
      <c r="J54" s="332"/>
      <c r="K54" s="331">
        <v>-8</v>
      </c>
      <c r="L54" s="332"/>
      <c r="M54" s="331"/>
      <c r="N54" s="332"/>
      <c r="O54" s="331"/>
      <c r="P54" s="332"/>
      <c r="Q54" s="304">
        <f t="shared" si="28"/>
        <v>0</v>
      </c>
      <c r="R54" s="305">
        <f t="shared" si="29"/>
        <v>3</v>
      </c>
      <c r="S54" s="306"/>
      <c r="T54" s="307"/>
      <c r="U54"/>
      <c r="V54" s="286">
        <f t="shared" si="30"/>
        <v>23</v>
      </c>
      <c r="W54" s="287">
        <f t="shared" si="30"/>
        <v>33</v>
      </c>
      <c r="X54" s="288">
        <f t="shared" si="31"/>
        <v>-10</v>
      </c>
      <c r="Y54"/>
      <c r="Z54" s="308">
        <f t="shared" si="32"/>
        <v>7</v>
      </c>
      <c r="AA54" s="309">
        <f t="shared" si="33"/>
        <v>11</v>
      </c>
      <c r="AB54" s="308">
        <f t="shared" si="34"/>
        <v>8</v>
      </c>
      <c r="AC54" s="309">
        <f t="shared" si="35"/>
        <v>11</v>
      </c>
      <c r="AD54" s="308">
        <f t="shared" si="36"/>
        <v>8</v>
      </c>
      <c r="AE54" s="309">
        <f t="shared" si="37"/>
        <v>11</v>
      </c>
      <c r="AF54" s="308">
        <f t="shared" si="38"/>
        <v>0</v>
      </c>
      <c r="AG54" s="309">
        <f t="shared" si="39"/>
        <v>0</v>
      </c>
      <c r="AH54" s="308">
        <f t="shared" si="40"/>
        <v>0</v>
      </c>
      <c r="AI54" s="309">
        <f t="shared" si="41"/>
        <v>0</v>
      </c>
    </row>
    <row r="55" ht="13.5" thickTop="1"/>
    <row r="56" spans="3:4" ht="12.75">
      <c r="C56" s="20" t="s">
        <v>278</v>
      </c>
      <c r="D56" s="20" t="s">
        <v>219</v>
      </c>
    </row>
    <row r="57" ht="13.5" thickBot="1"/>
    <row r="58" spans="2:35" ht="16.5" thickTop="1">
      <c r="B58" s="211"/>
      <c r="C58" s="212"/>
      <c r="D58" s="213"/>
      <c r="E58" s="213"/>
      <c r="F58" s="213"/>
      <c r="G58" s="214"/>
      <c r="H58" s="213"/>
      <c r="I58" s="215" t="s">
        <v>251</v>
      </c>
      <c r="J58" s="216"/>
      <c r="K58" s="354" t="s">
        <v>22</v>
      </c>
      <c r="L58" s="355"/>
      <c r="M58" s="355"/>
      <c r="N58" s="356"/>
      <c r="O58" s="357" t="s">
        <v>252</v>
      </c>
      <c r="P58" s="358"/>
      <c r="Q58" s="358"/>
      <c r="R58" s="359" t="s">
        <v>68</v>
      </c>
      <c r="S58" s="360"/>
      <c r="T58" s="36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7"/>
      <c r="C59" s="218"/>
      <c r="D59" s="219" t="s">
        <v>253</v>
      </c>
      <c r="E59" s="362"/>
      <c r="F59" s="363"/>
      <c r="G59" s="364"/>
      <c r="H59" s="365" t="s">
        <v>254</v>
      </c>
      <c r="I59" s="366"/>
      <c r="J59" s="366"/>
      <c r="K59" s="367"/>
      <c r="L59" s="367"/>
      <c r="M59" s="367"/>
      <c r="N59" s="368"/>
      <c r="O59" s="220" t="s">
        <v>255</v>
      </c>
      <c r="P59" s="221"/>
      <c r="Q59" s="221"/>
      <c r="R59" s="369"/>
      <c r="S59" s="369"/>
      <c r="T59" s="370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2"/>
      <c r="C60" s="223" t="s">
        <v>256</v>
      </c>
      <c r="D60" s="224" t="s">
        <v>257</v>
      </c>
      <c r="E60" s="350" t="s">
        <v>57</v>
      </c>
      <c r="F60" s="351"/>
      <c r="G60" s="350" t="s">
        <v>156</v>
      </c>
      <c r="H60" s="351"/>
      <c r="I60" s="350" t="s">
        <v>157</v>
      </c>
      <c r="J60" s="351"/>
      <c r="K60" s="350" t="s">
        <v>220</v>
      </c>
      <c r="L60" s="351"/>
      <c r="M60" s="350"/>
      <c r="N60" s="351"/>
      <c r="O60" s="225" t="s">
        <v>171</v>
      </c>
      <c r="P60" s="226" t="s">
        <v>258</v>
      </c>
      <c r="Q60" s="227" t="s">
        <v>259</v>
      </c>
      <c r="R60" s="228"/>
      <c r="S60" s="352" t="s">
        <v>1</v>
      </c>
      <c r="T60" s="353"/>
      <c r="U60"/>
      <c r="V60" s="229" t="s">
        <v>260</v>
      </c>
      <c r="W60" s="230"/>
      <c r="X60" s="231" t="s">
        <v>261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2" t="s">
        <v>57</v>
      </c>
      <c r="C61" s="233" t="s">
        <v>228</v>
      </c>
      <c r="D61" s="234" t="s">
        <v>229</v>
      </c>
      <c r="E61" s="235"/>
      <c r="F61" s="236"/>
      <c r="G61" s="237">
        <f>+Q71</f>
        <v>3</v>
      </c>
      <c r="H61" s="238">
        <f>+R71</f>
        <v>0</v>
      </c>
      <c r="I61" s="237">
        <f>Q67</f>
        <v>3</v>
      </c>
      <c r="J61" s="238">
        <f>R67</f>
        <v>0</v>
      </c>
      <c r="K61" s="237">
        <f>Q69</f>
        <v>3</v>
      </c>
      <c r="L61" s="238">
        <f>R69</f>
        <v>2</v>
      </c>
      <c r="M61" s="237"/>
      <c r="N61" s="238"/>
      <c r="O61" s="239">
        <f>IF(SUM(E61:N61)=0,"",COUNTIF(F61:F64,"3"))</f>
        <v>3</v>
      </c>
      <c r="P61" s="240">
        <f>IF(SUM(F61:O61)=0,"",COUNTIF(E61:E64,"3"))</f>
        <v>0</v>
      </c>
      <c r="Q61" s="241">
        <f>IF(SUM(E61:N61)=0,"",SUM(F61:F64))</f>
        <v>9</v>
      </c>
      <c r="R61" s="242">
        <f>IF(SUM(E61:N61)=0,"",SUM(E61:E64))</f>
        <v>2</v>
      </c>
      <c r="S61" s="341"/>
      <c r="T61" s="342"/>
      <c r="U61"/>
      <c r="V61" s="243">
        <f>+V67+V69+V71</f>
        <v>116</v>
      </c>
      <c r="W61" s="244">
        <f>+W67+W69+W71</f>
        <v>90</v>
      </c>
      <c r="X61" s="245">
        <f>+V61-W61</f>
        <v>26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6" t="s">
        <v>156</v>
      </c>
      <c r="C62" s="233" t="s">
        <v>74</v>
      </c>
      <c r="D62" s="247" t="s">
        <v>5</v>
      </c>
      <c r="E62" s="248">
        <f>+R71</f>
        <v>0</v>
      </c>
      <c r="F62" s="249">
        <f>+Q71</f>
        <v>3</v>
      </c>
      <c r="G62" s="250"/>
      <c r="H62" s="251"/>
      <c r="I62" s="248">
        <f>Q70</f>
        <v>3</v>
      </c>
      <c r="J62" s="249">
        <f>R70</f>
        <v>0</v>
      </c>
      <c r="K62" s="248">
        <f>Q68</f>
        <v>2</v>
      </c>
      <c r="L62" s="249">
        <f>R68</f>
        <v>3</v>
      </c>
      <c r="M62" s="248"/>
      <c r="N62" s="249"/>
      <c r="O62" s="239">
        <f>IF(SUM(E62:N62)=0,"",COUNTIF(H61:H64,"3"))</f>
        <v>1</v>
      </c>
      <c r="P62" s="240">
        <f>IF(SUM(F62:O62)=0,"",COUNTIF(G61:G64,"3"))</f>
        <v>2</v>
      </c>
      <c r="Q62" s="241">
        <f>IF(SUM(E62:N62)=0,"",SUM(H61:H64))</f>
        <v>5</v>
      </c>
      <c r="R62" s="242">
        <f>IF(SUM(E62:N62)=0,"",SUM(G61:G64))</f>
        <v>6</v>
      </c>
      <c r="S62" s="341"/>
      <c r="T62" s="342"/>
      <c r="U62"/>
      <c r="V62" s="243">
        <f>+V68+V70+W71</f>
        <v>112</v>
      </c>
      <c r="W62" s="244">
        <f>+W68+W70+V71</f>
        <v>98</v>
      </c>
      <c r="X62" s="245">
        <f>+V62-W62</f>
        <v>14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6" t="s">
        <v>157</v>
      </c>
      <c r="C63" s="233" t="s">
        <v>248</v>
      </c>
      <c r="D63" s="247" t="s">
        <v>224</v>
      </c>
      <c r="E63" s="248">
        <f>+R67</f>
        <v>0</v>
      </c>
      <c r="F63" s="249">
        <f>+Q67</f>
        <v>3</v>
      </c>
      <c r="G63" s="248">
        <f>R70</f>
        <v>0</v>
      </c>
      <c r="H63" s="249">
        <f>Q70</f>
        <v>3</v>
      </c>
      <c r="I63" s="250"/>
      <c r="J63" s="251"/>
      <c r="K63" s="248">
        <f>Q72</f>
        <v>0</v>
      </c>
      <c r="L63" s="249">
        <f>R72</f>
        <v>3</v>
      </c>
      <c r="M63" s="248"/>
      <c r="N63" s="249"/>
      <c r="O63" s="239">
        <f>IF(SUM(E63:N63)=0,"",COUNTIF(J61:J64,"3"))</f>
        <v>0</v>
      </c>
      <c r="P63" s="240">
        <f>IF(SUM(F63:O63)=0,"",COUNTIF(I61:I64,"3"))</f>
        <v>3</v>
      </c>
      <c r="Q63" s="241">
        <f>IF(SUM(E63:N63)=0,"",SUM(J61:J64))</f>
        <v>0</v>
      </c>
      <c r="R63" s="242">
        <f>IF(SUM(E63:N63)=0,"",SUM(I61:I64))</f>
        <v>9</v>
      </c>
      <c r="S63" s="341"/>
      <c r="T63" s="342"/>
      <c r="U63"/>
      <c r="V63" s="243">
        <f>+W67+W70+V72</f>
        <v>53</v>
      </c>
      <c r="W63" s="244">
        <f>+V67+V70+W72</f>
        <v>101</v>
      </c>
      <c r="X63" s="245">
        <f>+V63-W63</f>
        <v>-48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2" t="s">
        <v>220</v>
      </c>
      <c r="C64" s="253" t="s">
        <v>394</v>
      </c>
      <c r="D64" s="254" t="s">
        <v>240</v>
      </c>
      <c r="E64" s="255">
        <f>R69</f>
        <v>2</v>
      </c>
      <c r="F64" s="256">
        <f>Q69</f>
        <v>3</v>
      </c>
      <c r="G64" s="255">
        <f>R68</f>
        <v>3</v>
      </c>
      <c r="H64" s="256">
        <f>Q68</f>
        <v>2</v>
      </c>
      <c r="I64" s="255">
        <f>R72</f>
        <v>3</v>
      </c>
      <c r="J64" s="256">
        <f>Q72</f>
        <v>0</v>
      </c>
      <c r="K64" s="257"/>
      <c r="L64" s="258"/>
      <c r="M64" s="255"/>
      <c r="N64" s="256"/>
      <c r="O64" s="259">
        <f>IF(SUM(E64:N64)=0,"",COUNTIF(L61:L64,"3"))</f>
        <v>2</v>
      </c>
      <c r="P64" s="260">
        <f>IF(SUM(F64:O64)=0,"",COUNTIF(K61:K64,"3"))</f>
        <v>1</v>
      </c>
      <c r="Q64" s="261">
        <f>IF(SUM(E64:N65)=0,"",SUM(L61:L64))</f>
        <v>8</v>
      </c>
      <c r="R64" s="262">
        <f>IF(SUM(E64:N64)=0,"",SUM(K61:K64))</f>
        <v>5</v>
      </c>
      <c r="S64" s="343"/>
      <c r="T64" s="344"/>
      <c r="U64"/>
      <c r="V64" s="243">
        <f>+W68+W69+W72</f>
        <v>124</v>
      </c>
      <c r="W64" s="244">
        <f>+V68+V69+V72</f>
        <v>116</v>
      </c>
      <c r="X64" s="245">
        <f>+V64-W64</f>
        <v>8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3"/>
      <c r="C65" s="264" t="s">
        <v>262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6"/>
      <c r="T65" s="267"/>
      <c r="U65"/>
      <c r="V65" s="268"/>
      <c r="W65" s="269" t="s">
        <v>263</v>
      </c>
      <c r="X65" s="270">
        <f>SUM(X61:X64)</f>
        <v>0</v>
      </c>
      <c r="Y65" s="269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1"/>
      <c r="C66" s="272" t="s">
        <v>264</v>
      </c>
      <c r="D66" s="273"/>
      <c r="E66" s="273"/>
      <c r="F66" s="274"/>
      <c r="G66" s="345" t="s">
        <v>2</v>
      </c>
      <c r="H66" s="346"/>
      <c r="I66" s="347" t="s">
        <v>3</v>
      </c>
      <c r="J66" s="346"/>
      <c r="K66" s="347" t="s">
        <v>4</v>
      </c>
      <c r="L66" s="346"/>
      <c r="M66" s="347" t="s">
        <v>26</v>
      </c>
      <c r="N66" s="346"/>
      <c r="O66" s="347" t="s">
        <v>27</v>
      </c>
      <c r="P66" s="346"/>
      <c r="Q66" s="348" t="s">
        <v>0</v>
      </c>
      <c r="R66" s="349"/>
      <c r="S66"/>
      <c r="T66" s="275"/>
      <c r="U66"/>
      <c r="V66" s="276" t="s">
        <v>260</v>
      </c>
      <c r="W66" s="277"/>
      <c r="X66" s="231" t="s">
        <v>261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8" t="s">
        <v>265</v>
      </c>
      <c r="C67" s="279" t="str">
        <f>IF(C61&gt;"",C61,"")</f>
        <v>Markus Myllärinen</v>
      </c>
      <c r="D67" s="280" t="str">
        <f>IF(C63&gt;"",C63,"")</f>
        <v>Tatu Pitkänen</v>
      </c>
      <c r="E67" s="265"/>
      <c r="F67" s="281"/>
      <c r="G67" s="339">
        <v>6</v>
      </c>
      <c r="H67" s="340"/>
      <c r="I67" s="336">
        <v>8</v>
      </c>
      <c r="J67" s="337"/>
      <c r="K67" s="336">
        <v>11</v>
      </c>
      <c r="L67" s="337"/>
      <c r="M67" s="336"/>
      <c r="N67" s="337"/>
      <c r="O67" s="338"/>
      <c r="P67" s="337"/>
      <c r="Q67" s="282">
        <f aca="true" t="shared" si="42" ref="Q67:Q72">IF(COUNT(G67:O67)=0,"",COUNTIF(G67:O67,"&gt;=0"))</f>
        <v>3</v>
      </c>
      <c r="R67" s="283">
        <f aca="true" t="shared" si="43" ref="R67:R72">IF(COUNT(G67:O67)=0,"",(IF(LEFT(G67,1)="-",1,0)+IF(LEFT(I67,1)="-",1,0)+IF(LEFT(K67,1)="-",1,0)+IF(LEFT(M67,1)="-",1,0)+IF(LEFT(O67,1)="-",1,0)))</f>
        <v>0</v>
      </c>
      <c r="S67" s="284"/>
      <c r="T67" s="285"/>
      <c r="U67"/>
      <c r="V67" s="286">
        <f aca="true" t="shared" si="44" ref="V67:W72">+Z67+AB67+AD67+AF67+AH67</f>
        <v>35</v>
      </c>
      <c r="W67" s="287">
        <f t="shared" si="44"/>
        <v>25</v>
      </c>
      <c r="X67" s="288">
        <f aca="true" t="shared" si="45" ref="X67:X72">+V67-W67</f>
        <v>10</v>
      </c>
      <c r="Y67"/>
      <c r="Z67" s="289">
        <f aca="true" t="shared" si="46" ref="Z67:Z72">IF(G67="",0,IF(LEFT(G67,1)="-",ABS(G67),(IF(G67&gt;9,G67+2,11))))</f>
        <v>11</v>
      </c>
      <c r="AA67" s="290">
        <f aca="true" t="shared" si="47" ref="AA67:AA72">IF(G67="",0,IF(LEFT(G67,1)="-",(IF(ABS(G67)&gt;9,(ABS(G67)+2),11)),G67))</f>
        <v>6</v>
      </c>
      <c r="AB67" s="289">
        <f aca="true" t="shared" si="48" ref="AB67:AB72">IF(I67="",0,IF(LEFT(I67,1)="-",ABS(I67),(IF(I67&gt;9,I67+2,11))))</f>
        <v>11</v>
      </c>
      <c r="AC67" s="290">
        <f aca="true" t="shared" si="49" ref="AC67:AC72">IF(I67="",0,IF(LEFT(I67,1)="-",(IF(ABS(I67)&gt;9,(ABS(I67)+2),11)),I67))</f>
        <v>8</v>
      </c>
      <c r="AD67" s="289">
        <f aca="true" t="shared" si="50" ref="AD67:AD72">IF(K67="",0,IF(LEFT(K67,1)="-",ABS(K67),(IF(K67&gt;9,K67+2,11))))</f>
        <v>13</v>
      </c>
      <c r="AE67" s="290">
        <f aca="true" t="shared" si="51" ref="AE67:AE72">IF(K67="",0,IF(LEFT(K67,1)="-",(IF(ABS(K67)&gt;9,(ABS(K67)+2),11)),K67))</f>
        <v>11</v>
      </c>
      <c r="AF67" s="289">
        <f aca="true" t="shared" si="52" ref="AF67:AF72">IF(M67="",0,IF(LEFT(M67,1)="-",ABS(M67),(IF(M67&gt;9,M67+2,11))))</f>
        <v>0</v>
      </c>
      <c r="AG67" s="290">
        <f aca="true" t="shared" si="53" ref="AG67:AG72">IF(M67="",0,IF(LEFT(M67,1)="-",(IF(ABS(M67)&gt;9,(ABS(M67)+2),11)),M67))</f>
        <v>0</v>
      </c>
      <c r="AH67" s="289">
        <f aca="true" t="shared" si="54" ref="AH67:AH72">IF(O67="",0,IF(LEFT(O67,1)="-",ABS(O67),(IF(O67&gt;9,O67+2,11))))</f>
        <v>0</v>
      </c>
      <c r="AI67" s="290">
        <f aca="true" t="shared" si="55" ref="AI67:AI72">IF(O67="",0,IF(LEFT(O67,1)="-",(IF(ABS(O67)&gt;9,(ABS(O67)+2),11)),O67))</f>
        <v>0</v>
      </c>
    </row>
    <row r="68" spans="2:35" ht="15.75">
      <c r="B68" s="278" t="s">
        <v>266</v>
      </c>
      <c r="C68" s="279" t="str">
        <f>IF(C62&gt;"",C62,"")</f>
        <v>Jussi Mäkelä</v>
      </c>
      <c r="D68" s="291" t="str">
        <f>IF(C64&gt;"",C64,"")</f>
        <v>Kristel Treiman</v>
      </c>
      <c r="E68" s="292"/>
      <c r="F68" s="281"/>
      <c r="G68" s="329">
        <v>6</v>
      </c>
      <c r="H68" s="330"/>
      <c r="I68" s="329">
        <v>7</v>
      </c>
      <c r="J68" s="330"/>
      <c r="K68" s="329">
        <v>-9</v>
      </c>
      <c r="L68" s="330"/>
      <c r="M68" s="329">
        <v>-10</v>
      </c>
      <c r="N68" s="330"/>
      <c r="O68" s="329">
        <v>-13</v>
      </c>
      <c r="P68" s="330"/>
      <c r="Q68" s="282">
        <f t="shared" si="42"/>
        <v>2</v>
      </c>
      <c r="R68" s="283">
        <f t="shared" si="43"/>
        <v>3</v>
      </c>
      <c r="S68" s="293"/>
      <c r="T68" s="294"/>
      <c r="U68"/>
      <c r="V68" s="286">
        <f t="shared" si="44"/>
        <v>54</v>
      </c>
      <c r="W68" s="287">
        <f t="shared" si="44"/>
        <v>51</v>
      </c>
      <c r="X68" s="288">
        <f t="shared" si="45"/>
        <v>3</v>
      </c>
      <c r="Y68"/>
      <c r="Z68" s="295">
        <f t="shared" si="46"/>
        <v>11</v>
      </c>
      <c r="AA68" s="296">
        <f t="shared" si="47"/>
        <v>6</v>
      </c>
      <c r="AB68" s="295">
        <f t="shared" si="48"/>
        <v>11</v>
      </c>
      <c r="AC68" s="296">
        <f t="shared" si="49"/>
        <v>7</v>
      </c>
      <c r="AD68" s="295">
        <f t="shared" si="50"/>
        <v>9</v>
      </c>
      <c r="AE68" s="296">
        <f t="shared" si="51"/>
        <v>11</v>
      </c>
      <c r="AF68" s="295">
        <f t="shared" si="52"/>
        <v>10</v>
      </c>
      <c r="AG68" s="296">
        <f t="shared" si="53"/>
        <v>12</v>
      </c>
      <c r="AH68" s="295">
        <f t="shared" si="54"/>
        <v>13</v>
      </c>
      <c r="AI68" s="296">
        <f t="shared" si="55"/>
        <v>15</v>
      </c>
    </row>
    <row r="69" spans="2:35" ht="16.5" thickBot="1">
      <c r="B69" s="278" t="s">
        <v>267</v>
      </c>
      <c r="C69" s="297" t="str">
        <f>IF(C61&gt;"",C61,"")</f>
        <v>Markus Myllärinen</v>
      </c>
      <c r="D69" s="298" t="str">
        <f>IF(C64&gt;"",C64,"")</f>
        <v>Kristel Treiman</v>
      </c>
      <c r="E69" s="273"/>
      <c r="F69" s="274"/>
      <c r="G69" s="334">
        <v>4</v>
      </c>
      <c r="H69" s="335"/>
      <c r="I69" s="334">
        <v>-7</v>
      </c>
      <c r="J69" s="335"/>
      <c r="K69" s="334">
        <v>-7</v>
      </c>
      <c r="L69" s="335"/>
      <c r="M69" s="334">
        <v>5</v>
      </c>
      <c r="N69" s="335"/>
      <c r="O69" s="334">
        <v>9</v>
      </c>
      <c r="P69" s="335"/>
      <c r="Q69" s="282">
        <f t="shared" si="42"/>
        <v>3</v>
      </c>
      <c r="R69" s="283">
        <f t="shared" si="43"/>
        <v>2</v>
      </c>
      <c r="S69" s="293"/>
      <c r="T69" s="294"/>
      <c r="U69"/>
      <c r="V69" s="286">
        <f t="shared" si="44"/>
        <v>47</v>
      </c>
      <c r="W69" s="287">
        <f t="shared" si="44"/>
        <v>40</v>
      </c>
      <c r="X69" s="288">
        <f t="shared" si="45"/>
        <v>7</v>
      </c>
      <c r="Y69"/>
      <c r="Z69" s="295">
        <f t="shared" si="46"/>
        <v>11</v>
      </c>
      <c r="AA69" s="296">
        <f t="shared" si="47"/>
        <v>4</v>
      </c>
      <c r="AB69" s="295">
        <f t="shared" si="48"/>
        <v>7</v>
      </c>
      <c r="AC69" s="296">
        <f t="shared" si="49"/>
        <v>11</v>
      </c>
      <c r="AD69" s="295">
        <f t="shared" si="50"/>
        <v>7</v>
      </c>
      <c r="AE69" s="296">
        <f t="shared" si="51"/>
        <v>11</v>
      </c>
      <c r="AF69" s="295">
        <f t="shared" si="52"/>
        <v>11</v>
      </c>
      <c r="AG69" s="296">
        <f t="shared" si="53"/>
        <v>5</v>
      </c>
      <c r="AH69" s="295">
        <f t="shared" si="54"/>
        <v>11</v>
      </c>
      <c r="AI69" s="296">
        <f t="shared" si="55"/>
        <v>9</v>
      </c>
    </row>
    <row r="70" spans="2:35" ht="15.75">
      <c r="B70" s="278" t="s">
        <v>268</v>
      </c>
      <c r="C70" s="279" t="str">
        <f>IF(C62&gt;"",C62,"")</f>
        <v>Jussi Mäkelä</v>
      </c>
      <c r="D70" s="291" t="str">
        <f>IF(C63&gt;"",C63,"")</f>
        <v>Tatu Pitkänen</v>
      </c>
      <c r="E70" s="265"/>
      <c r="F70" s="281"/>
      <c r="G70" s="336">
        <v>1</v>
      </c>
      <c r="H70" s="337"/>
      <c r="I70" s="336">
        <v>7</v>
      </c>
      <c r="J70" s="337"/>
      <c r="K70" s="336">
        <v>5</v>
      </c>
      <c r="L70" s="337"/>
      <c r="M70" s="336"/>
      <c r="N70" s="337"/>
      <c r="O70" s="336"/>
      <c r="P70" s="337"/>
      <c r="Q70" s="282">
        <f t="shared" si="42"/>
        <v>3</v>
      </c>
      <c r="R70" s="283">
        <f t="shared" si="43"/>
        <v>0</v>
      </c>
      <c r="S70" s="293"/>
      <c r="T70" s="294"/>
      <c r="U70"/>
      <c r="V70" s="286">
        <f t="shared" si="44"/>
        <v>33</v>
      </c>
      <c r="W70" s="287">
        <f t="shared" si="44"/>
        <v>13</v>
      </c>
      <c r="X70" s="288">
        <f t="shared" si="45"/>
        <v>20</v>
      </c>
      <c r="Y70"/>
      <c r="Z70" s="295">
        <f t="shared" si="46"/>
        <v>11</v>
      </c>
      <c r="AA70" s="296">
        <f t="shared" si="47"/>
        <v>1</v>
      </c>
      <c r="AB70" s="295">
        <f t="shared" si="48"/>
        <v>11</v>
      </c>
      <c r="AC70" s="296">
        <f t="shared" si="49"/>
        <v>7</v>
      </c>
      <c r="AD70" s="295">
        <f t="shared" si="50"/>
        <v>11</v>
      </c>
      <c r="AE70" s="296">
        <f t="shared" si="51"/>
        <v>5</v>
      </c>
      <c r="AF70" s="295">
        <f t="shared" si="52"/>
        <v>0</v>
      </c>
      <c r="AG70" s="296">
        <f t="shared" si="53"/>
        <v>0</v>
      </c>
      <c r="AH70" s="295">
        <f t="shared" si="54"/>
        <v>0</v>
      </c>
      <c r="AI70" s="296">
        <f t="shared" si="55"/>
        <v>0</v>
      </c>
    </row>
    <row r="71" spans="2:35" ht="15.75">
      <c r="B71" s="278" t="s">
        <v>269</v>
      </c>
      <c r="C71" s="279" t="str">
        <f>IF(C61&gt;"",C61,"")</f>
        <v>Markus Myllärinen</v>
      </c>
      <c r="D71" s="291" t="str">
        <f>IF(C62&gt;"",C62,"")</f>
        <v>Jussi Mäkelä</v>
      </c>
      <c r="E71" s="292"/>
      <c r="F71" s="281"/>
      <c r="G71" s="329">
        <v>10</v>
      </c>
      <c r="H71" s="330"/>
      <c r="I71" s="329">
        <v>7</v>
      </c>
      <c r="J71" s="330"/>
      <c r="K71" s="333">
        <v>8</v>
      </c>
      <c r="L71" s="330"/>
      <c r="M71" s="329"/>
      <c r="N71" s="330"/>
      <c r="O71" s="329"/>
      <c r="P71" s="330"/>
      <c r="Q71" s="282">
        <f t="shared" si="42"/>
        <v>3</v>
      </c>
      <c r="R71" s="283">
        <f t="shared" si="43"/>
        <v>0</v>
      </c>
      <c r="S71" s="293"/>
      <c r="T71" s="294"/>
      <c r="U71"/>
      <c r="V71" s="286">
        <f t="shared" si="44"/>
        <v>34</v>
      </c>
      <c r="W71" s="287">
        <f t="shared" si="44"/>
        <v>25</v>
      </c>
      <c r="X71" s="288">
        <f t="shared" si="45"/>
        <v>9</v>
      </c>
      <c r="Y71"/>
      <c r="Z71" s="295">
        <f t="shared" si="46"/>
        <v>12</v>
      </c>
      <c r="AA71" s="296">
        <f t="shared" si="47"/>
        <v>10</v>
      </c>
      <c r="AB71" s="295">
        <f t="shared" si="48"/>
        <v>11</v>
      </c>
      <c r="AC71" s="296">
        <f t="shared" si="49"/>
        <v>7</v>
      </c>
      <c r="AD71" s="295">
        <f t="shared" si="50"/>
        <v>11</v>
      </c>
      <c r="AE71" s="296">
        <f t="shared" si="51"/>
        <v>8</v>
      </c>
      <c r="AF71" s="295">
        <f t="shared" si="52"/>
        <v>0</v>
      </c>
      <c r="AG71" s="296">
        <f t="shared" si="53"/>
        <v>0</v>
      </c>
      <c r="AH71" s="295">
        <f t="shared" si="54"/>
        <v>0</v>
      </c>
      <c r="AI71" s="296">
        <f t="shared" si="55"/>
        <v>0</v>
      </c>
    </row>
    <row r="72" spans="2:35" ht="16.5" thickBot="1">
      <c r="B72" s="299" t="s">
        <v>270</v>
      </c>
      <c r="C72" s="300" t="str">
        <f>IF(C63&gt;"",C63,"")</f>
        <v>Tatu Pitkänen</v>
      </c>
      <c r="D72" s="301" t="str">
        <f>IF(C64&gt;"",C64,"")</f>
        <v>Kristel Treiman</v>
      </c>
      <c r="E72" s="302"/>
      <c r="F72" s="303"/>
      <c r="G72" s="331">
        <v>-1</v>
      </c>
      <c r="H72" s="332"/>
      <c r="I72" s="331">
        <v>-6</v>
      </c>
      <c r="J72" s="332"/>
      <c r="K72" s="331">
        <v>-8</v>
      </c>
      <c r="L72" s="332"/>
      <c r="M72" s="331"/>
      <c r="N72" s="332"/>
      <c r="O72" s="331"/>
      <c r="P72" s="332"/>
      <c r="Q72" s="304">
        <f t="shared" si="42"/>
        <v>0</v>
      </c>
      <c r="R72" s="305">
        <f t="shared" si="43"/>
        <v>3</v>
      </c>
      <c r="S72" s="306"/>
      <c r="T72" s="307"/>
      <c r="U72"/>
      <c r="V72" s="286">
        <f t="shared" si="44"/>
        <v>15</v>
      </c>
      <c r="W72" s="287">
        <f t="shared" si="44"/>
        <v>33</v>
      </c>
      <c r="X72" s="288">
        <f t="shared" si="45"/>
        <v>-18</v>
      </c>
      <c r="Y72"/>
      <c r="Z72" s="308">
        <f t="shared" si="46"/>
        <v>1</v>
      </c>
      <c r="AA72" s="309">
        <f t="shared" si="47"/>
        <v>11</v>
      </c>
      <c r="AB72" s="308">
        <f t="shared" si="48"/>
        <v>6</v>
      </c>
      <c r="AC72" s="309">
        <f t="shared" si="49"/>
        <v>11</v>
      </c>
      <c r="AD72" s="308">
        <f t="shared" si="50"/>
        <v>8</v>
      </c>
      <c r="AE72" s="309">
        <f t="shared" si="51"/>
        <v>11</v>
      </c>
      <c r="AF72" s="308">
        <f t="shared" si="52"/>
        <v>0</v>
      </c>
      <c r="AG72" s="309">
        <f t="shared" si="53"/>
        <v>0</v>
      </c>
      <c r="AH72" s="308">
        <f t="shared" si="54"/>
        <v>0</v>
      </c>
      <c r="AI72" s="309">
        <f t="shared" si="55"/>
        <v>0</v>
      </c>
    </row>
    <row r="73" ht="13.5" thickTop="1"/>
    <row r="76" ht="13.5" thickBot="1"/>
    <row r="77" spans="2:35" ht="16.5" thickTop="1">
      <c r="B77" s="211"/>
      <c r="C77" s="212"/>
      <c r="D77" s="213"/>
      <c r="E77" s="213"/>
      <c r="F77" s="213"/>
      <c r="G77" s="214"/>
      <c r="H77" s="213"/>
      <c r="I77" s="215" t="s">
        <v>251</v>
      </c>
      <c r="J77" s="216"/>
      <c r="K77" s="354" t="s">
        <v>22</v>
      </c>
      <c r="L77" s="355"/>
      <c r="M77" s="355"/>
      <c r="N77" s="356"/>
      <c r="O77" s="357" t="s">
        <v>252</v>
      </c>
      <c r="P77" s="358"/>
      <c r="Q77" s="358"/>
      <c r="R77" s="359" t="s">
        <v>271</v>
      </c>
      <c r="S77" s="360"/>
      <c r="T77" s="361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7"/>
      <c r="C78" s="218"/>
      <c r="D78" s="219" t="s">
        <v>253</v>
      </c>
      <c r="E78" s="362"/>
      <c r="F78" s="363"/>
      <c r="G78" s="364"/>
      <c r="H78" s="365" t="s">
        <v>254</v>
      </c>
      <c r="I78" s="366"/>
      <c r="J78" s="366"/>
      <c r="K78" s="367"/>
      <c r="L78" s="367"/>
      <c r="M78" s="367"/>
      <c r="N78" s="368"/>
      <c r="O78" s="220" t="s">
        <v>255</v>
      </c>
      <c r="P78" s="221"/>
      <c r="Q78" s="221"/>
      <c r="R78" s="369"/>
      <c r="S78" s="369"/>
      <c r="T78" s="370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2"/>
      <c r="C79" s="223" t="s">
        <v>256</v>
      </c>
      <c r="D79" s="224" t="s">
        <v>257</v>
      </c>
      <c r="E79" s="350" t="s">
        <v>57</v>
      </c>
      <c r="F79" s="351"/>
      <c r="G79" s="350" t="s">
        <v>156</v>
      </c>
      <c r="H79" s="351"/>
      <c r="I79" s="350" t="s">
        <v>157</v>
      </c>
      <c r="J79" s="351"/>
      <c r="K79" s="350" t="s">
        <v>220</v>
      </c>
      <c r="L79" s="351"/>
      <c r="M79" s="350"/>
      <c r="N79" s="351"/>
      <c r="O79" s="225" t="s">
        <v>171</v>
      </c>
      <c r="P79" s="226" t="s">
        <v>258</v>
      </c>
      <c r="Q79" s="227" t="s">
        <v>259</v>
      </c>
      <c r="R79" s="228"/>
      <c r="S79" s="352" t="s">
        <v>1</v>
      </c>
      <c r="T79" s="353"/>
      <c r="U79"/>
      <c r="V79" s="229" t="s">
        <v>260</v>
      </c>
      <c r="W79" s="230"/>
      <c r="X79" s="231" t="s">
        <v>261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2" t="s">
        <v>57</v>
      </c>
      <c r="C80" s="233" t="s">
        <v>54</v>
      </c>
      <c r="D80" s="234" t="s">
        <v>15</v>
      </c>
      <c r="E80" s="235"/>
      <c r="F80" s="236"/>
      <c r="G80" s="237">
        <f>+Q90</f>
        <v>3</v>
      </c>
      <c r="H80" s="238">
        <f>+R90</f>
        <v>0</v>
      </c>
      <c r="I80" s="237">
        <f>Q86</f>
        <v>3</v>
      </c>
      <c r="J80" s="238">
        <f>R86</f>
        <v>0</v>
      </c>
      <c r="K80" s="237">
        <f>Q88</f>
        <v>3</v>
      </c>
      <c r="L80" s="238">
        <f>R88</f>
        <v>0</v>
      </c>
      <c r="M80" s="237"/>
      <c r="N80" s="238"/>
      <c r="O80" s="239">
        <f>IF(SUM(E80:N80)=0,"",COUNTIF(F80:F83,"3"))</f>
        <v>3</v>
      </c>
      <c r="P80" s="240">
        <f>IF(SUM(F80:O80)=0,"",COUNTIF(E80:E83,"3"))</f>
        <v>0</v>
      </c>
      <c r="Q80" s="241">
        <f>IF(SUM(E80:N80)=0,"",SUM(F80:F83))</f>
        <v>9</v>
      </c>
      <c r="R80" s="242">
        <f>IF(SUM(E80:N80)=0,"",SUM(E80:E83))</f>
        <v>0</v>
      </c>
      <c r="S80" s="341"/>
      <c r="T80" s="342"/>
      <c r="U80"/>
      <c r="V80" s="243">
        <f>+V86+V88+V90</f>
        <v>99</v>
      </c>
      <c r="W80" s="244">
        <f>+W86+W88+W90</f>
        <v>26</v>
      </c>
      <c r="X80" s="245">
        <f>+V80-W80</f>
        <v>73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6" t="s">
        <v>156</v>
      </c>
      <c r="C81" s="233" t="s">
        <v>239</v>
      </c>
      <c r="D81" s="247" t="s">
        <v>219</v>
      </c>
      <c r="E81" s="248">
        <f>+R90</f>
        <v>0</v>
      </c>
      <c r="F81" s="249">
        <f>+Q90</f>
        <v>3</v>
      </c>
      <c r="G81" s="250"/>
      <c r="H81" s="251"/>
      <c r="I81" s="248">
        <f>Q89</f>
        <v>3</v>
      </c>
      <c r="J81" s="249">
        <f>R89</f>
        <v>0</v>
      </c>
      <c r="K81" s="248">
        <f>Q87</f>
        <v>3</v>
      </c>
      <c r="L81" s="249">
        <f>R87</f>
        <v>0</v>
      </c>
      <c r="M81" s="248"/>
      <c r="N81" s="249"/>
      <c r="O81" s="239">
        <f>IF(SUM(E81:N81)=0,"",COUNTIF(H80:H83,"3"))</f>
        <v>2</v>
      </c>
      <c r="P81" s="240">
        <f>IF(SUM(F81:O81)=0,"",COUNTIF(G80:G83,"3"))</f>
        <v>1</v>
      </c>
      <c r="Q81" s="241">
        <f>IF(SUM(E81:N81)=0,"",SUM(H80:H83))</f>
        <v>6</v>
      </c>
      <c r="R81" s="242">
        <f>IF(SUM(E81:N81)=0,"",SUM(G80:G83))</f>
        <v>3</v>
      </c>
      <c r="S81" s="341"/>
      <c r="T81" s="342"/>
      <c r="U81"/>
      <c r="V81" s="243">
        <f>+V87+V89+W90</f>
        <v>82</v>
      </c>
      <c r="W81" s="244">
        <f>+W87+W89+V90</f>
        <v>50</v>
      </c>
      <c r="X81" s="245">
        <f>+V81-W81</f>
        <v>32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6" t="s">
        <v>157</v>
      </c>
      <c r="C82" s="233" t="s">
        <v>198</v>
      </c>
      <c r="D82" s="234" t="s">
        <v>5</v>
      </c>
      <c r="E82" s="248">
        <f>+R86</f>
        <v>0</v>
      </c>
      <c r="F82" s="249">
        <f>+Q86</f>
        <v>3</v>
      </c>
      <c r="G82" s="248">
        <f>R89</f>
        <v>0</v>
      </c>
      <c r="H82" s="249">
        <f>Q89</f>
        <v>3</v>
      </c>
      <c r="I82" s="250"/>
      <c r="J82" s="251"/>
      <c r="K82" s="248">
        <f>Q91</f>
        <v>3</v>
      </c>
      <c r="L82" s="249">
        <f>R91</f>
        <v>0</v>
      </c>
      <c r="M82" s="248"/>
      <c r="N82" s="249"/>
      <c r="O82" s="239">
        <f>IF(SUM(E82:N82)=0,"",COUNTIF(J80:J83,"3"))</f>
        <v>1</v>
      </c>
      <c r="P82" s="240">
        <f>IF(SUM(F82:O82)=0,"",COUNTIF(I80:I83,"3"))</f>
        <v>2</v>
      </c>
      <c r="Q82" s="241">
        <f>IF(SUM(E82:N82)=0,"",SUM(J80:J83))</f>
        <v>3</v>
      </c>
      <c r="R82" s="242">
        <f>IF(SUM(E82:N82)=0,"",SUM(I80:I83))</f>
        <v>6</v>
      </c>
      <c r="S82" s="341"/>
      <c r="T82" s="342"/>
      <c r="U82"/>
      <c r="V82" s="243">
        <f>+W86+W89+V91</f>
        <v>53</v>
      </c>
      <c r="W82" s="244">
        <f>+V86+V89+W91</f>
        <v>79</v>
      </c>
      <c r="X82" s="245">
        <f>+V82-W82</f>
        <v>-26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2" t="s">
        <v>220</v>
      </c>
      <c r="C83" s="233" t="s">
        <v>423</v>
      </c>
      <c r="D83" s="247" t="s">
        <v>222</v>
      </c>
      <c r="E83" s="255">
        <f>R88</f>
        <v>0</v>
      </c>
      <c r="F83" s="256">
        <f>Q88</f>
        <v>3</v>
      </c>
      <c r="G83" s="255">
        <f>R87</f>
        <v>0</v>
      </c>
      <c r="H83" s="256">
        <f>Q87</f>
        <v>3</v>
      </c>
      <c r="I83" s="255">
        <f>R91</f>
        <v>0</v>
      </c>
      <c r="J83" s="256">
        <f>Q91</f>
        <v>3</v>
      </c>
      <c r="K83" s="257"/>
      <c r="L83" s="258"/>
      <c r="M83" s="255"/>
      <c r="N83" s="256"/>
      <c r="O83" s="259">
        <f>IF(SUM(E83:N83)=0,"",COUNTIF(L80:L83,"3"))</f>
        <v>0</v>
      </c>
      <c r="P83" s="260">
        <f>IF(SUM(F83:O83)=0,"",COUNTIF(K80:K83,"3"))</f>
        <v>3</v>
      </c>
      <c r="Q83" s="261">
        <f>IF(SUM(E83:N84)=0,"",SUM(L80:L83))</f>
        <v>0</v>
      </c>
      <c r="R83" s="262">
        <f>IF(SUM(E83:N83)=0,"",SUM(K80:K83))</f>
        <v>9</v>
      </c>
      <c r="S83" s="343"/>
      <c r="T83" s="344"/>
      <c r="U83"/>
      <c r="V83" s="243">
        <f>+W87+W88+W91</f>
        <v>20</v>
      </c>
      <c r="W83" s="244">
        <f>+V87+V88+V91</f>
        <v>99</v>
      </c>
      <c r="X83" s="245">
        <f>+V83-W83</f>
        <v>-79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3"/>
      <c r="C84" s="264" t="s">
        <v>262</v>
      </c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6"/>
      <c r="T84" s="267"/>
      <c r="U84"/>
      <c r="V84" s="268"/>
      <c r="W84" s="269" t="s">
        <v>263</v>
      </c>
      <c r="X84" s="270">
        <f>SUM(X80:X83)</f>
        <v>0</v>
      </c>
      <c r="Y84" s="269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1"/>
      <c r="C85" s="272" t="s">
        <v>264</v>
      </c>
      <c r="D85" s="273"/>
      <c r="E85" s="273"/>
      <c r="F85" s="274"/>
      <c r="G85" s="345" t="s">
        <v>2</v>
      </c>
      <c r="H85" s="346"/>
      <c r="I85" s="347" t="s">
        <v>3</v>
      </c>
      <c r="J85" s="346"/>
      <c r="K85" s="347" t="s">
        <v>4</v>
      </c>
      <c r="L85" s="346"/>
      <c r="M85" s="347" t="s">
        <v>26</v>
      </c>
      <c r="N85" s="346"/>
      <c r="O85" s="347" t="s">
        <v>27</v>
      </c>
      <c r="P85" s="346"/>
      <c r="Q85" s="348" t="s">
        <v>0</v>
      </c>
      <c r="R85" s="349"/>
      <c r="S85"/>
      <c r="T85" s="275"/>
      <c r="U85"/>
      <c r="V85" s="276" t="s">
        <v>260</v>
      </c>
      <c r="W85" s="277"/>
      <c r="X85" s="231" t="s">
        <v>261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78" t="s">
        <v>265</v>
      </c>
      <c r="C86" s="279" t="str">
        <f>IF(C80&gt;"",C80,"")</f>
        <v>Pinja Eriksson</v>
      </c>
      <c r="D86" s="280" t="str">
        <f>IF(C82&gt;"",C82,"")</f>
        <v>Kimi Kivelä</v>
      </c>
      <c r="E86" s="265"/>
      <c r="F86" s="281"/>
      <c r="G86" s="339">
        <v>0</v>
      </c>
      <c r="H86" s="340"/>
      <c r="I86" s="336">
        <v>4</v>
      </c>
      <c r="J86" s="337"/>
      <c r="K86" s="336">
        <v>3</v>
      </c>
      <c r="L86" s="337"/>
      <c r="M86" s="336"/>
      <c r="N86" s="337"/>
      <c r="O86" s="338"/>
      <c r="P86" s="337"/>
      <c r="Q86" s="282">
        <f aca="true" t="shared" si="56" ref="Q86:Q91">IF(COUNT(G86:O86)=0,"",COUNTIF(G86:O86,"&gt;=0"))</f>
        <v>3</v>
      </c>
      <c r="R86" s="283">
        <f aca="true" t="shared" si="57" ref="R86:R91">IF(COUNT(G86:O86)=0,"",(IF(LEFT(G86,1)="-",1,0)+IF(LEFT(I86,1)="-",1,0)+IF(LEFT(K86,1)="-",1,0)+IF(LEFT(M86,1)="-",1,0)+IF(LEFT(O86,1)="-",1,0)))</f>
        <v>0</v>
      </c>
      <c r="S86" s="284"/>
      <c r="T86" s="285"/>
      <c r="U86"/>
      <c r="V86" s="286">
        <f aca="true" t="shared" si="58" ref="V86:W91">+Z86+AB86+AD86+AF86+AH86</f>
        <v>33</v>
      </c>
      <c r="W86" s="287">
        <f t="shared" si="58"/>
        <v>7</v>
      </c>
      <c r="X86" s="288">
        <f aca="true" t="shared" si="59" ref="X86:X91">+V86-W86</f>
        <v>26</v>
      </c>
      <c r="Y86"/>
      <c r="Z86" s="289">
        <f aca="true" t="shared" si="60" ref="Z86:Z91">IF(G86="",0,IF(LEFT(G86,1)="-",ABS(G86),(IF(G86&gt;9,G86+2,11))))</f>
        <v>11</v>
      </c>
      <c r="AA86" s="290">
        <f aca="true" t="shared" si="61" ref="AA86:AA91">IF(G86="",0,IF(LEFT(G86,1)="-",(IF(ABS(G86)&gt;9,(ABS(G86)+2),11)),G86))</f>
        <v>0</v>
      </c>
      <c r="AB86" s="289">
        <f aca="true" t="shared" si="62" ref="AB86:AB91">IF(I86="",0,IF(LEFT(I86,1)="-",ABS(I86),(IF(I86&gt;9,I86+2,11))))</f>
        <v>11</v>
      </c>
      <c r="AC86" s="290">
        <f aca="true" t="shared" si="63" ref="AC86:AC91">IF(I86="",0,IF(LEFT(I86,1)="-",(IF(ABS(I86)&gt;9,(ABS(I86)+2),11)),I86))</f>
        <v>4</v>
      </c>
      <c r="AD86" s="289">
        <f aca="true" t="shared" si="64" ref="AD86:AD91">IF(K86="",0,IF(LEFT(K86,1)="-",ABS(K86),(IF(K86&gt;9,K86+2,11))))</f>
        <v>11</v>
      </c>
      <c r="AE86" s="290">
        <f aca="true" t="shared" si="65" ref="AE86:AE91">IF(K86="",0,IF(LEFT(K86,1)="-",(IF(ABS(K86)&gt;9,(ABS(K86)+2),11)),K86))</f>
        <v>3</v>
      </c>
      <c r="AF86" s="289">
        <f aca="true" t="shared" si="66" ref="AF86:AF91">IF(M86="",0,IF(LEFT(M86,1)="-",ABS(M86),(IF(M86&gt;9,M86+2,11))))</f>
        <v>0</v>
      </c>
      <c r="AG86" s="290">
        <f aca="true" t="shared" si="67" ref="AG86:AG91">IF(M86="",0,IF(LEFT(M86,1)="-",(IF(ABS(M86)&gt;9,(ABS(M86)+2),11)),M86))</f>
        <v>0</v>
      </c>
      <c r="AH86" s="289">
        <f aca="true" t="shared" si="68" ref="AH86:AH91">IF(O86="",0,IF(LEFT(O86,1)="-",ABS(O86),(IF(O86&gt;9,O86+2,11))))</f>
        <v>0</v>
      </c>
      <c r="AI86" s="290">
        <f aca="true" t="shared" si="69" ref="AI86:AI91">IF(O86="",0,IF(LEFT(O86,1)="-",(IF(ABS(O86)&gt;9,(ABS(O86)+2),11)),O86))</f>
        <v>0</v>
      </c>
    </row>
    <row r="87" spans="2:35" ht="15.75">
      <c r="B87" s="278" t="s">
        <v>266</v>
      </c>
      <c r="C87" s="279" t="str">
        <f>IF(C81&gt;"",C81,"")</f>
        <v>Mikhail Kantonistov</v>
      </c>
      <c r="D87" s="291" t="str">
        <f>IF(C83&gt;"",C83,"")</f>
        <v>Olli Julin</v>
      </c>
      <c r="E87" s="292"/>
      <c r="F87" s="281"/>
      <c r="G87" s="329">
        <v>3</v>
      </c>
      <c r="H87" s="330"/>
      <c r="I87" s="329">
        <v>1</v>
      </c>
      <c r="J87" s="330"/>
      <c r="K87" s="329">
        <v>0</v>
      </c>
      <c r="L87" s="330"/>
      <c r="M87" s="329"/>
      <c r="N87" s="330"/>
      <c r="O87" s="329"/>
      <c r="P87" s="330"/>
      <c r="Q87" s="282">
        <f t="shared" si="56"/>
        <v>3</v>
      </c>
      <c r="R87" s="283">
        <f t="shared" si="57"/>
        <v>0</v>
      </c>
      <c r="S87" s="293"/>
      <c r="T87" s="294"/>
      <c r="U87"/>
      <c r="V87" s="286">
        <f t="shared" si="58"/>
        <v>33</v>
      </c>
      <c r="W87" s="287">
        <f t="shared" si="58"/>
        <v>4</v>
      </c>
      <c r="X87" s="288">
        <f t="shared" si="59"/>
        <v>29</v>
      </c>
      <c r="Y87"/>
      <c r="Z87" s="295">
        <f t="shared" si="60"/>
        <v>11</v>
      </c>
      <c r="AA87" s="296">
        <f t="shared" si="61"/>
        <v>3</v>
      </c>
      <c r="AB87" s="295">
        <f t="shared" si="62"/>
        <v>11</v>
      </c>
      <c r="AC87" s="296">
        <f t="shared" si="63"/>
        <v>1</v>
      </c>
      <c r="AD87" s="295">
        <f t="shared" si="64"/>
        <v>11</v>
      </c>
      <c r="AE87" s="296">
        <f t="shared" si="65"/>
        <v>0</v>
      </c>
      <c r="AF87" s="295">
        <f t="shared" si="66"/>
        <v>0</v>
      </c>
      <c r="AG87" s="296">
        <f t="shared" si="67"/>
        <v>0</v>
      </c>
      <c r="AH87" s="295">
        <f t="shared" si="68"/>
        <v>0</v>
      </c>
      <c r="AI87" s="296">
        <f t="shared" si="69"/>
        <v>0</v>
      </c>
    </row>
    <row r="88" spans="2:35" ht="16.5" thickBot="1">
      <c r="B88" s="278" t="s">
        <v>267</v>
      </c>
      <c r="C88" s="297" t="str">
        <f>IF(C80&gt;"",C80,"")</f>
        <v>Pinja Eriksson</v>
      </c>
      <c r="D88" s="298" t="str">
        <f>IF(C83&gt;"",C83,"")</f>
        <v>Olli Julin</v>
      </c>
      <c r="E88" s="273"/>
      <c r="F88" s="274"/>
      <c r="G88" s="334">
        <v>0</v>
      </c>
      <c r="H88" s="335"/>
      <c r="I88" s="334">
        <v>1</v>
      </c>
      <c r="J88" s="335"/>
      <c r="K88" s="334">
        <v>2</v>
      </c>
      <c r="L88" s="335"/>
      <c r="M88" s="334"/>
      <c r="N88" s="335"/>
      <c r="O88" s="334"/>
      <c r="P88" s="335"/>
      <c r="Q88" s="282">
        <f t="shared" si="56"/>
        <v>3</v>
      </c>
      <c r="R88" s="283">
        <f t="shared" si="57"/>
        <v>0</v>
      </c>
      <c r="S88" s="293"/>
      <c r="T88" s="294"/>
      <c r="U88"/>
      <c r="V88" s="286">
        <f t="shared" si="58"/>
        <v>33</v>
      </c>
      <c r="W88" s="287">
        <f t="shared" si="58"/>
        <v>3</v>
      </c>
      <c r="X88" s="288">
        <f t="shared" si="59"/>
        <v>30</v>
      </c>
      <c r="Y88"/>
      <c r="Z88" s="295">
        <f t="shared" si="60"/>
        <v>11</v>
      </c>
      <c r="AA88" s="296">
        <f t="shared" si="61"/>
        <v>0</v>
      </c>
      <c r="AB88" s="295">
        <f t="shared" si="62"/>
        <v>11</v>
      </c>
      <c r="AC88" s="296">
        <f t="shared" si="63"/>
        <v>1</v>
      </c>
      <c r="AD88" s="295">
        <f t="shared" si="64"/>
        <v>11</v>
      </c>
      <c r="AE88" s="296">
        <f t="shared" si="65"/>
        <v>2</v>
      </c>
      <c r="AF88" s="295">
        <f t="shared" si="66"/>
        <v>0</v>
      </c>
      <c r="AG88" s="296">
        <f t="shared" si="67"/>
        <v>0</v>
      </c>
      <c r="AH88" s="295">
        <f t="shared" si="68"/>
        <v>0</v>
      </c>
      <c r="AI88" s="296">
        <f t="shared" si="69"/>
        <v>0</v>
      </c>
    </row>
    <row r="89" spans="2:35" ht="15.75">
      <c r="B89" s="278" t="s">
        <v>268</v>
      </c>
      <c r="C89" s="279" t="str">
        <f>IF(C81&gt;"",C81,"")</f>
        <v>Mikhail Kantonistov</v>
      </c>
      <c r="D89" s="291" t="str">
        <f>IF(C82&gt;"",C82,"")</f>
        <v>Kimi Kivelä</v>
      </c>
      <c r="E89" s="265"/>
      <c r="F89" s="281"/>
      <c r="G89" s="336">
        <v>6</v>
      </c>
      <c r="H89" s="337"/>
      <c r="I89" s="336">
        <v>3</v>
      </c>
      <c r="J89" s="337"/>
      <c r="K89" s="336">
        <v>4</v>
      </c>
      <c r="L89" s="337"/>
      <c r="M89" s="336"/>
      <c r="N89" s="337"/>
      <c r="O89" s="336"/>
      <c r="P89" s="337"/>
      <c r="Q89" s="282">
        <f t="shared" si="56"/>
        <v>3</v>
      </c>
      <c r="R89" s="283">
        <f t="shared" si="57"/>
        <v>0</v>
      </c>
      <c r="S89" s="293"/>
      <c r="T89" s="294"/>
      <c r="U89"/>
      <c r="V89" s="286">
        <f t="shared" si="58"/>
        <v>33</v>
      </c>
      <c r="W89" s="287">
        <f t="shared" si="58"/>
        <v>13</v>
      </c>
      <c r="X89" s="288">
        <f t="shared" si="59"/>
        <v>20</v>
      </c>
      <c r="Y89"/>
      <c r="Z89" s="295">
        <f t="shared" si="60"/>
        <v>11</v>
      </c>
      <c r="AA89" s="296">
        <f t="shared" si="61"/>
        <v>6</v>
      </c>
      <c r="AB89" s="295">
        <f t="shared" si="62"/>
        <v>11</v>
      </c>
      <c r="AC89" s="296">
        <f t="shared" si="63"/>
        <v>3</v>
      </c>
      <c r="AD89" s="295">
        <f t="shared" si="64"/>
        <v>11</v>
      </c>
      <c r="AE89" s="296">
        <f t="shared" si="65"/>
        <v>4</v>
      </c>
      <c r="AF89" s="295">
        <f t="shared" si="66"/>
        <v>0</v>
      </c>
      <c r="AG89" s="296">
        <f t="shared" si="67"/>
        <v>0</v>
      </c>
      <c r="AH89" s="295">
        <f t="shared" si="68"/>
        <v>0</v>
      </c>
      <c r="AI89" s="296">
        <f t="shared" si="69"/>
        <v>0</v>
      </c>
    </row>
    <row r="90" spans="2:35" ht="15.75">
      <c r="B90" s="278" t="s">
        <v>269</v>
      </c>
      <c r="C90" s="279" t="str">
        <f>IF(C80&gt;"",C80,"")</f>
        <v>Pinja Eriksson</v>
      </c>
      <c r="D90" s="291" t="str">
        <f>IF(C81&gt;"",C81,"")</f>
        <v>Mikhail Kantonistov</v>
      </c>
      <c r="E90" s="292"/>
      <c r="F90" s="281"/>
      <c r="G90" s="329">
        <v>6</v>
      </c>
      <c r="H90" s="330"/>
      <c r="I90" s="329">
        <v>2</v>
      </c>
      <c r="J90" s="330"/>
      <c r="K90" s="333">
        <v>8</v>
      </c>
      <c r="L90" s="330"/>
      <c r="M90" s="329"/>
      <c r="N90" s="330"/>
      <c r="O90" s="329"/>
      <c r="P90" s="330"/>
      <c r="Q90" s="282">
        <f t="shared" si="56"/>
        <v>3</v>
      </c>
      <c r="R90" s="283">
        <f t="shared" si="57"/>
        <v>0</v>
      </c>
      <c r="S90" s="293"/>
      <c r="T90" s="294"/>
      <c r="U90"/>
      <c r="V90" s="286">
        <f t="shared" si="58"/>
        <v>33</v>
      </c>
      <c r="W90" s="287">
        <f t="shared" si="58"/>
        <v>16</v>
      </c>
      <c r="X90" s="288">
        <f t="shared" si="59"/>
        <v>17</v>
      </c>
      <c r="Y90"/>
      <c r="Z90" s="295">
        <f t="shared" si="60"/>
        <v>11</v>
      </c>
      <c r="AA90" s="296">
        <f t="shared" si="61"/>
        <v>6</v>
      </c>
      <c r="AB90" s="295">
        <f t="shared" si="62"/>
        <v>11</v>
      </c>
      <c r="AC90" s="296">
        <f t="shared" si="63"/>
        <v>2</v>
      </c>
      <c r="AD90" s="295">
        <f t="shared" si="64"/>
        <v>11</v>
      </c>
      <c r="AE90" s="296">
        <f t="shared" si="65"/>
        <v>8</v>
      </c>
      <c r="AF90" s="295">
        <f t="shared" si="66"/>
        <v>0</v>
      </c>
      <c r="AG90" s="296">
        <f t="shared" si="67"/>
        <v>0</v>
      </c>
      <c r="AH90" s="295">
        <f t="shared" si="68"/>
        <v>0</v>
      </c>
      <c r="AI90" s="296">
        <f t="shared" si="69"/>
        <v>0</v>
      </c>
    </row>
    <row r="91" spans="2:35" ht="16.5" thickBot="1">
      <c r="B91" s="299" t="s">
        <v>270</v>
      </c>
      <c r="C91" s="300" t="str">
        <f>IF(C82&gt;"",C82,"")</f>
        <v>Kimi Kivelä</v>
      </c>
      <c r="D91" s="301" t="str">
        <f>IF(C83&gt;"",C83,"")</f>
        <v>Olli Julin</v>
      </c>
      <c r="E91" s="302"/>
      <c r="F91" s="303"/>
      <c r="G91" s="331">
        <v>5</v>
      </c>
      <c r="H91" s="332"/>
      <c r="I91" s="331">
        <v>5</v>
      </c>
      <c r="J91" s="332"/>
      <c r="K91" s="331">
        <v>3</v>
      </c>
      <c r="L91" s="332"/>
      <c r="M91" s="331"/>
      <c r="N91" s="332"/>
      <c r="O91" s="331"/>
      <c r="P91" s="332"/>
      <c r="Q91" s="304">
        <f t="shared" si="56"/>
        <v>3</v>
      </c>
      <c r="R91" s="305">
        <f t="shared" si="57"/>
        <v>0</v>
      </c>
      <c r="S91" s="306"/>
      <c r="T91" s="307"/>
      <c r="U91"/>
      <c r="V91" s="286">
        <f t="shared" si="58"/>
        <v>33</v>
      </c>
      <c r="W91" s="287">
        <f t="shared" si="58"/>
        <v>13</v>
      </c>
      <c r="X91" s="288">
        <f t="shared" si="59"/>
        <v>20</v>
      </c>
      <c r="Y91"/>
      <c r="Z91" s="308">
        <f t="shared" si="60"/>
        <v>11</v>
      </c>
      <c r="AA91" s="309">
        <f t="shared" si="61"/>
        <v>5</v>
      </c>
      <c r="AB91" s="308">
        <f t="shared" si="62"/>
        <v>11</v>
      </c>
      <c r="AC91" s="309">
        <f t="shared" si="63"/>
        <v>5</v>
      </c>
      <c r="AD91" s="308">
        <f t="shared" si="64"/>
        <v>11</v>
      </c>
      <c r="AE91" s="309">
        <f t="shared" si="65"/>
        <v>3</v>
      </c>
      <c r="AF91" s="308">
        <f t="shared" si="66"/>
        <v>0</v>
      </c>
      <c r="AG91" s="309">
        <f t="shared" si="67"/>
        <v>0</v>
      </c>
      <c r="AH91" s="308">
        <f t="shared" si="68"/>
        <v>0</v>
      </c>
      <c r="AI91" s="309">
        <f t="shared" si="69"/>
        <v>0</v>
      </c>
    </row>
    <row r="92" ht="13.5" thickTop="1"/>
    <row r="94" ht="13.5" thickBot="1"/>
    <row r="95" spans="2:35" ht="16.5" thickTop="1">
      <c r="B95" s="211"/>
      <c r="C95" s="212"/>
      <c r="D95" s="213"/>
      <c r="E95" s="213"/>
      <c r="F95" s="213"/>
      <c r="G95" s="214"/>
      <c r="H95" s="213"/>
      <c r="I95" s="215" t="s">
        <v>251</v>
      </c>
      <c r="J95" s="216"/>
      <c r="K95" s="354" t="s">
        <v>22</v>
      </c>
      <c r="L95" s="355"/>
      <c r="M95" s="355"/>
      <c r="N95" s="356"/>
      <c r="O95" s="357" t="s">
        <v>252</v>
      </c>
      <c r="P95" s="358"/>
      <c r="Q95" s="358"/>
      <c r="R95" s="359" t="s">
        <v>277</v>
      </c>
      <c r="S95" s="360"/>
      <c r="T95" s="361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7"/>
      <c r="C96" s="218"/>
      <c r="D96" s="219" t="s">
        <v>253</v>
      </c>
      <c r="E96" s="362"/>
      <c r="F96" s="363"/>
      <c r="G96" s="364"/>
      <c r="H96" s="365" t="s">
        <v>254</v>
      </c>
      <c r="I96" s="366"/>
      <c r="J96" s="366"/>
      <c r="K96" s="367"/>
      <c r="L96" s="367"/>
      <c r="M96" s="367"/>
      <c r="N96" s="368"/>
      <c r="O96" s="220" t="s">
        <v>255</v>
      </c>
      <c r="P96" s="221"/>
      <c r="Q96" s="221"/>
      <c r="R96" s="369"/>
      <c r="S96" s="369"/>
      <c r="T96" s="370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2"/>
      <c r="C97" s="223" t="s">
        <v>256</v>
      </c>
      <c r="D97" s="224" t="s">
        <v>257</v>
      </c>
      <c r="E97" s="350" t="s">
        <v>57</v>
      </c>
      <c r="F97" s="351"/>
      <c r="G97" s="350" t="s">
        <v>156</v>
      </c>
      <c r="H97" s="351"/>
      <c r="I97" s="350" t="s">
        <v>157</v>
      </c>
      <c r="J97" s="351"/>
      <c r="K97" s="350" t="s">
        <v>220</v>
      </c>
      <c r="L97" s="351"/>
      <c r="M97" s="350"/>
      <c r="N97" s="351"/>
      <c r="O97" s="225" t="s">
        <v>171</v>
      </c>
      <c r="P97" s="226" t="s">
        <v>258</v>
      </c>
      <c r="Q97" s="227" t="s">
        <v>259</v>
      </c>
      <c r="R97" s="228"/>
      <c r="S97" s="352" t="s">
        <v>1</v>
      </c>
      <c r="T97" s="353"/>
      <c r="U97"/>
      <c r="V97" s="229" t="s">
        <v>260</v>
      </c>
      <c r="W97" s="230"/>
      <c r="X97" s="231" t="s">
        <v>261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2" t="s">
        <v>57</v>
      </c>
      <c r="C98" s="233" t="s">
        <v>376</v>
      </c>
      <c r="D98" s="234" t="s">
        <v>219</v>
      </c>
      <c r="E98" s="235"/>
      <c r="F98" s="236"/>
      <c r="G98" s="237">
        <f>+Q108</f>
        <v>3</v>
      </c>
      <c r="H98" s="238">
        <f>+R108</f>
        <v>1</v>
      </c>
      <c r="I98" s="237">
        <f>Q104</f>
        <v>3</v>
      </c>
      <c r="J98" s="238">
        <f>R104</f>
        <v>0</v>
      </c>
      <c r="K98" s="237">
        <f>Q106</f>
        <v>3</v>
      </c>
      <c r="L98" s="238">
        <f>R106</f>
        <v>0</v>
      </c>
      <c r="M98" s="237"/>
      <c r="N98" s="238"/>
      <c r="O98" s="239">
        <f>IF(SUM(E98:N98)=0,"",COUNTIF(F98:F101,"3"))</f>
        <v>3</v>
      </c>
      <c r="P98" s="240">
        <f>IF(SUM(F98:O98)=0,"",COUNTIF(E98:E101,"3"))</f>
        <v>0</v>
      </c>
      <c r="Q98" s="241">
        <f>IF(SUM(E98:N98)=0,"",SUM(F98:F101))</f>
        <v>9</v>
      </c>
      <c r="R98" s="242">
        <f>IF(SUM(E98:N98)=0,"",SUM(E98:E101))</f>
        <v>1</v>
      </c>
      <c r="S98" s="341"/>
      <c r="T98" s="342"/>
      <c r="U98"/>
      <c r="V98" s="243">
        <f>+V104+V106+V108</f>
        <v>110</v>
      </c>
      <c r="W98" s="244">
        <f>+W104+W106+W108</f>
        <v>54</v>
      </c>
      <c r="X98" s="245">
        <f>+V98-W98</f>
        <v>56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6" t="s">
        <v>156</v>
      </c>
      <c r="C99" s="233" t="s">
        <v>388</v>
      </c>
      <c r="D99" s="247" t="s">
        <v>229</v>
      </c>
      <c r="E99" s="248">
        <f>+R108</f>
        <v>1</v>
      </c>
      <c r="F99" s="249">
        <f>+Q108</f>
        <v>3</v>
      </c>
      <c r="G99" s="250"/>
      <c r="H99" s="251"/>
      <c r="I99" s="248">
        <f>Q107</f>
        <v>3</v>
      </c>
      <c r="J99" s="249">
        <f>R107</f>
        <v>0</v>
      </c>
      <c r="K99" s="248">
        <f>Q105</f>
        <v>3</v>
      </c>
      <c r="L99" s="249">
        <f>R105</f>
        <v>0</v>
      </c>
      <c r="M99" s="248"/>
      <c r="N99" s="249"/>
      <c r="O99" s="239">
        <f>IF(SUM(E99:N99)=0,"",COUNTIF(H98:H101,"3"))</f>
        <v>2</v>
      </c>
      <c r="P99" s="240">
        <f>IF(SUM(F99:O99)=0,"",COUNTIF(G98:G101,"3"))</f>
        <v>1</v>
      </c>
      <c r="Q99" s="241">
        <f>IF(SUM(E99:N99)=0,"",SUM(H98:H101))</f>
        <v>7</v>
      </c>
      <c r="R99" s="242">
        <f>IF(SUM(E99:N99)=0,"",SUM(G98:G101))</f>
        <v>3</v>
      </c>
      <c r="S99" s="341"/>
      <c r="T99" s="342"/>
      <c r="U99"/>
      <c r="V99" s="243">
        <f>+V105+V107+W108</f>
        <v>108</v>
      </c>
      <c r="W99" s="244">
        <f>+W105+W107+V108</f>
        <v>77</v>
      </c>
      <c r="X99" s="245">
        <f>+V99-W99</f>
        <v>31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6" t="s">
        <v>157</v>
      </c>
      <c r="C100" s="233" t="s">
        <v>460</v>
      </c>
      <c r="D100" s="247" t="s">
        <v>15</v>
      </c>
      <c r="E100" s="248">
        <f>+R104</f>
        <v>0</v>
      </c>
      <c r="F100" s="249">
        <f>+Q104</f>
        <v>3</v>
      </c>
      <c r="G100" s="248">
        <f>R107</f>
        <v>0</v>
      </c>
      <c r="H100" s="249">
        <f>Q107</f>
        <v>3</v>
      </c>
      <c r="I100" s="250"/>
      <c r="J100" s="251"/>
      <c r="K100" s="248">
        <f>Q109</f>
        <v>3</v>
      </c>
      <c r="L100" s="249">
        <f>R109</f>
        <v>2</v>
      </c>
      <c r="M100" s="248"/>
      <c r="N100" s="249"/>
      <c r="O100" s="239">
        <f>IF(SUM(E100:N100)=0,"",COUNTIF(J98:J101,"3"))</f>
        <v>1</v>
      </c>
      <c r="P100" s="240">
        <f>IF(SUM(F100:O100)=0,"",COUNTIF(I98:I101,"3"))</f>
        <v>2</v>
      </c>
      <c r="Q100" s="241">
        <f>IF(SUM(E100:N100)=0,"",SUM(J98:J101))</f>
        <v>3</v>
      </c>
      <c r="R100" s="242">
        <f>IF(SUM(E100:N100)=0,"",SUM(I98:I101))</f>
        <v>8</v>
      </c>
      <c r="S100" s="341"/>
      <c r="T100" s="342"/>
      <c r="U100"/>
      <c r="V100" s="243">
        <f>+W104+W107+V109</f>
        <v>79</v>
      </c>
      <c r="W100" s="244">
        <f>+V104+V107+W109</f>
        <v>115</v>
      </c>
      <c r="X100" s="245">
        <f>+V100-W100</f>
        <v>-36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2" t="s">
        <v>220</v>
      </c>
      <c r="C101" s="253" t="s">
        <v>397</v>
      </c>
      <c r="D101" s="254" t="s">
        <v>332</v>
      </c>
      <c r="E101" s="255">
        <f>R106</f>
        <v>0</v>
      </c>
      <c r="F101" s="256">
        <f>Q106</f>
        <v>3</v>
      </c>
      <c r="G101" s="255">
        <f>R105</f>
        <v>0</v>
      </c>
      <c r="H101" s="256">
        <f>Q105</f>
        <v>3</v>
      </c>
      <c r="I101" s="255">
        <f>R109</f>
        <v>2</v>
      </c>
      <c r="J101" s="256">
        <f>Q109</f>
        <v>3</v>
      </c>
      <c r="K101" s="257"/>
      <c r="L101" s="258"/>
      <c r="M101" s="255"/>
      <c r="N101" s="256"/>
      <c r="O101" s="259">
        <f>IF(SUM(E101:N101)=0,"",COUNTIF(L98:L101,"3"))</f>
        <v>0</v>
      </c>
      <c r="P101" s="260">
        <f>IF(SUM(F101:O101)=0,"",COUNTIF(K98:K101,"3"))</f>
        <v>3</v>
      </c>
      <c r="Q101" s="261">
        <f>IF(SUM(E101:N102)=0,"",SUM(L98:L101))</f>
        <v>2</v>
      </c>
      <c r="R101" s="262">
        <f>IF(SUM(E101:N101)=0,"",SUM(K98:K101))</f>
        <v>9</v>
      </c>
      <c r="S101" s="343"/>
      <c r="T101" s="344"/>
      <c r="U101"/>
      <c r="V101" s="243">
        <f>+W105+W106+W109</f>
        <v>71</v>
      </c>
      <c r="W101" s="244">
        <f>+V105+V106+V109</f>
        <v>122</v>
      </c>
      <c r="X101" s="245">
        <f>+V101-W101</f>
        <v>-51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3"/>
      <c r="C102" s="264" t="s">
        <v>262</v>
      </c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6"/>
      <c r="T102" s="267"/>
      <c r="U102"/>
      <c r="V102" s="268"/>
      <c r="W102" s="269" t="s">
        <v>263</v>
      </c>
      <c r="X102" s="270">
        <f>SUM(X98:X101)</f>
        <v>0</v>
      </c>
      <c r="Y102" s="269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1"/>
      <c r="C103" s="272" t="s">
        <v>264</v>
      </c>
      <c r="D103" s="273"/>
      <c r="E103" s="273"/>
      <c r="F103" s="274"/>
      <c r="G103" s="345" t="s">
        <v>2</v>
      </c>
      <c r="H103" s="346"/>
      <c r="I103" s="347" t="s">
        <v>3</v>
      </c>
      <c r="J103" s="346"/>
      <c r="K103" s="347" t="s">
        <v>4</v>
      </c>
      <c r="L103" s="346"/>
      <c r="M103" s="347" t="s">
        <v>26</v>
      </c>
      <c r="N103" s="346"/>
      <c r="O103" s="347" t="s">
        <v>27</v>
      </c>
      <c r="P103" s="346"/>
      <c r="Q103" s="348" t="s">
        <v>0</v>
      </c>
      <c r="R103" s="349"/>
      <c r="S103"/>
      <c r="T103" s="275"/>
      <c r="U103"/>
      <c r="V103" s="276" t="s">
        <v>260</v>
      </c>
      <c r="W103" s="277"/>
      <c r="X103" s="231" t="s">
        <v>261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78" t="s">
        <v>265</v>
      </c>
      <c r="C104" s="279" t="str">
        <f>IF(C98&gt;"",C98,"")</f>
        <v>Anna Kirichenko</v>
      </c>
      <c r="D104" s="280" t="str">
        <f>IF(C100&gt;"",C100,"")</f>
        <v>Frey Hewitt</v>
      </c>
      <c r="E104" s="265"/>
      <c r="F104" s="281"/>
      <c r="G104" s="339">
        <v>1</v>
      </c>
      <c r="H104" s="340"/>
      <c r="I104" s="336">
        <v>4</v>
      </c>
      <c r="J104" s="337"/>
      <c r="K104" s="336">
        <v>1</v>
      </c>
      <c r="L104" s="337"/>
      <c r="M104" s="336"/>
      <c r="N104" s="337"/>
      <c r="O104" s="338"/>
      <c r="P104" s="337"/>
      <c r="Q104" s="282">
        <f aca="true" t="shared" si="70" ref="Q104:Q109">IF(COUNT(G104:O104)=0,"",COUNTIF(G104:O104,"&gt;=0"))</f>
        <v>3</v>
      </c>
      <c r="R104" s="283">
        <f aca="true" t="shared" si="71" ref="R104:R109">IF(COUNT(G104:O104)=0,"",(IF(LEFT(G104,1)="-",1,0)+IF(LEFT(I104,1)="-",1,0)+IF(LEFT(K104,1)="-",1,0)+IF(LEFT(M104,1)="-",1,0)+IF(LEFT(O104,1)="-",1,0)))</f>
        <v>0</v>
      </c>
      <c r="S104" s="284"/>
      <c r="T104" s="285"/>
      <c r="U104"/>
      <c r="V104" s="286">
        <f aca="true" t="shared" si="72" ref="V104:W109">+Z104+AB104+AD104+AF104+AH104</f>
        <v>33</v>
      </c>
      <c r="W104" s="287">
        <f t="shared" si="72"/>
        <v>6</v>
      </c>
      <c r="X104" s="288">
        <f aca="true" t="shared" si="73" ref="X104:X109">+V104-W104</f>
        <v>27</v>
      </c>
      <c r="Y104"/>
      <c r="Z104" s="289">
        <f aca="true" t="shared" si="74" ref="Z104:Z109">IF(G104="",0,IF(LEFT(G104,1)="-",ABS(G104),(IF(G104&gt;9,G104+2,11))))</f>
        <v>11</v>
      </c>
      <c r="AA104" s="290">
        <f aca="true" t="shared" si="75" ref="AA104:AA109">IF(G104="",0,IF(LEFT(G104,1)="-",(IF(ABS(G104)&gt;9,(ABS(G104)+2),11)),G104))</f>
        <v>1</v>
      </c>
      <c r="AB104" s="289">
        <f aca="true" t="shared" si="76" ref="AB104:AB109">IF(I104="",0,IF(LEFT(I104,1)="-",ABS(I104),(IF(I104&gt;9,I104+2,11))))</f>
        <v>11</v>
      </c>
      <c r="AC104" s="290">
        <f aca="true" t="shared" si="77" ref="AC104:AC109">IF(I104="",0,IF(LEFT(I104,1)="-",(IF(ABS(I104)&gt;9,(ABS(I104)+2),11)),I104))</f>
        <v>4</v>
      </c>
      <c r="AD104" s="289">
        <f aca="true" t="shared" si="78" ref="AD104:AD109">IF(K104="",0,IF(LEFT(K104,1)="-",ABS(K104),(IF(K104&gt;9,K104+2,11))))</f>
        <v>11</v>
      </c>
      <c r="AE104" s="290">
        <f aca="true" t="shared" si="79" ref="AE104:AE109">IF(K104="",0,IF(LEFT(K104,1)="-",(IF(ABS(K104)&gt;9,(ABS(K104)+2),11)),K104))</f>
        <v>1</v>
      </c>
      <c r="AF104" s="289">
        <f aca="true" t="shared" si="80" ref="AF104:AF109">IF(M104="",0,IF(LEFT(M104,1)="-",ABS(M104),(IF(M104&gt;9,M104+2,11))))</f>
        <v>0</v>
      </c>
      <c r="AG104" s="290">
        <f aca="true" t="shared" si="81" ref="AG104:AG109">IF(M104="",0,IF(LEFT(M104,1)="-",(IF(ABS(M104)&gt;9,(ABS(M104)+2),11)),M104))</f>
        <v>0</v>
      </c>
      <c r="AH104" s="289">
        <f aca="true" t="shared" si="82" ref="AH104:AH109">IF(O104="",0,IF(LEFT(O104,1)="-",ABS(O104),(IF(O104&gt;9,O104+2,11))))</f>
        <v>0</v>
      </c>
      <c r="AI104" s="290">
        <f aca="true" t="shared" si="83" ref="AI104:AI109">IF(O104="",0,IF(LEFT(O104,1)="-",(IF(ABS(O104)&gt;9,(ABS(O104)+2),11)),O104))</f>
        <v>0</v>
      </c>
    </row>
    <row r="105" spans="2:35" ht="15.75">
      <c r="B105" s="278" t="s">
        <v>266</v>
      </c>
      <c r="C105" s="279" t="str">
        <f>IF(C99&gt;"",C99,"")</f>
        <v>Konsta Kähtävä</v>
      </c>
      <c r="D105" s="291" t="str">
        <f>IF(C101&gt;"",C101,"")</f>
        <v>Erik Kemppainen</v>
      </c>
      <c r="E105" s="292"/>
      <c r="F105" s="281"/>
      <c r="G105" s="329">
        <v>5</v>
      </c>
      <c r="H105" s="330"/>
      <c r="I105" s="329">
        <v>8</v>
      </c>
      <c r="J105" s="330"/>
      <c r="K105" s="329">
        <v>3</v>
      </c>
      <c r="L105" s="330"/>
      <c r="M105" s="329"/>
      <c r="N105" s="330"/>
      <c r="O105" s="329"/>
      <c r="P105" s="330"/>
      <c r="Q105" s="282">
        <f t="shared" si="70"/>
        <v>3</v>
      </c>
      <c r="R105" s="283">
        <f t="shared" si="71"/>
        <v>0</v>
      </c>
      <c r="S105" s="293"/>
      <c r="T105" s="294"/>
      <c r="U105"/>
      <c r="V105" s="286">
        <f t="shared" si="72"/>
        <v>33</v>
      </c>
      <c r="W105" s="287">
        <f t="shared" si="72"/>
        <v>16</v>
      </c>
      <c r="X105" s="288">
        <f t="shared" si="73"/>
        <v>17</v>
      </c>
      <c r="Y105"/>
      <c r="Z105" s="295">
        <f t="shared" si="74"/>
        <v>11</v>
      </c>
      <c r="AA105" s="296">
        <f t="shared" si="75"/>
        <v>5</v>
      </c>
      <c r="AB105" s="295">
        <f t="shared" si="76"/>
        <v>11</v>
      </c>
      <c r="AC105" s="296">
        <f t="shared" si="77"/>
        <v>8</v>
      </c>
      <c r="AD105" s="295">
        <f t="shared" si="78"/>
        <v>11</v>
      </c>
      <c r="AE105" s="296">
        <f t="shared" si="79"/>
        <v>3</v>
      </c>
      <c r="AF105" s="295">
        <f t="shared" si="80"/>
        <v>0</v>
      </c>
      <c r="AG105" s="296">
        <f t="shared" si="81"/>
        <v>0</v>
      </c>
      <c r="AH105" s="295">
        <f t="shared" si="82"/>
        <v>0</v>
      </c>
      <c r="AI105" s="296">
        <f t="shared" si="83"/>
        <v>0</v>
      </c>
    </row>
    <row r="106" spans="2:35" ht="16.5" thickBot="1">
      <c r="B106" s="278" t="s">
        <v>267</v>
      </c>
      <c r="C106" s="297" t="str">
        <f>IF(C98&gt;"",C98,"")</f>
        <v>Anna Kirichenko</v>
      </c>
      <c r="D106" s="298" t="str">
        <f>IF(C101&gt;"",C101,"")</f>
        <v>Erik Kemppainen</v>
      </c>
      <c r="E106" s="273"/>
      <c r="F106" s="274"/>
      <c r="G106" s="334">
        <v>2</v>
      </c>
      <c r="H106" s="335"/>
      <c r="I106" s="334">
        <v>1</v>
      </c>
      <c r="J106" s="335"/>
      <c r="K106" s="334">
        <v>3</v>
      </c>
      <c r="L106" s="335"/>
      <c r="M106" s="334"/>
      <c r="N106" s="335"/>
      <c r="O106" s="334"/>
      <c r="P106" s="335"/>
      <c r="Q106" s="282">
        <f t="shared" si="70"/>
        <v>3</v>
      </c>
      <c r="R106" s="283">
        <f t="shared" si="71"/>
        <v>0</v>
      </c>
      <c r="S106" s="293"/>
      <c r="T106" s="294"/>
      <c r="U106"/>
      <c r="V106" s="286">
        <f t="shared" si="72"/>
        <v>33</v>
      </c>
      <c r="W106" s="287">
        <f t="shared" si="72"/>
        <v>6</v>
      </c>
      <c r="X106" s="288">
        <f t="shared" si="73"/>
        <v>27</v>
      </c>
      <c r="Y106"/>
      <c r="Z106" s="295">
        <f t="shared" si="74"/>
        <v>11</v>
      </c>
      <c r="AA106" s="296">
        <f t="shared" si="75"/>
        <v>2</v>
      </c>
      <c r="AB106" s="295">
        <f t="shared" si="76"/>
        <v>11</v>
      </c>
      <c r="AC106" s="296">
        <f t="shared" si="77"/>
        <v>1</v>
      </c>
      <c r="AD106" s="295">
        <f t="shared" si="78"/>
        <v>11</v>
      </c>
      <c r="AE106" s="296">
        <f t="shared" si="79"/>
        <v>3</v>
      </c>
      <c r="AF106" s="295">
        <f t="shared" si="80"/>
        <v>0</v>
      </c>
      <c r="AG106" s="296">
        <f t="shared" si="81"/>
        <v>0</v>
      </c>
      <c r="AH106" s="295">
        <f t="shared" si="82"/>
        <v>0</v>
      </c>
      <c r="AI106" s="296">
        <f t="shared" si="83"/>
        <v>0</v>
      </c>
    </row>
    <row r="107" spans="2:35" ht="15.75">
      <c r="B107" s="278" t="s">
        <v>268</v>
      </c>
      <c r="C107" s="279" t="str">
        <f>IF(C99&gt;"",C99,"")</f>
        <v>Konsta Kähtävä</v>
      </c>
      <c r="D107" s="291" t="str">
        <f>IF(C100&gt;"",C100,"")</f>
        <v>Frey Hewitt</v>
      </c>
      <c r="E107" s="265"/>
      <c r="F107" s="281"/>
      <c r="G107" s="336">
        <v>8</v>
      </c>
      <c r="H107" s="337"/>
      <c r="I107" s="336">
        <v>6</v>
      </c>
      <c r="J107" s="337"/>
      <c r="K107" s="336">
        <v>3</v>
      </c>
      <c r="L107" s="337"/>
      <c r="M107" s="336"/>
      <c r="N107" s="337"/>
      <c r="O107" s="336"/>
      <c r="P107" s="337"/>
      <c r="Q107" s="282">
        <f t="shared" si="70"/>
        <v>3</v>
      </c>
      <c r="R107" s="283">
        <f t="shared" si="71"/>
        <v>0</v>
      </c>
      <c r="S107" s="293"/>
      <c r="T107" s="294"/>
      <c r="U107"/>
      <c r="V107" s="286">
        <f t="shared" si="72"/>
        <v>33</v>
      </c>
      <c r="W107" s="287">
        <f t="shared" si="72"/>
        <v>17</v>
      </c>
      <c r="X107" s="288">
        <f t="shared" si="73"/>
        <v>16</v>
      </c>
      <c r="Y107"/>
      <c r="Z107" s="295">
        <f t="shared" si="74"/>
        <v>11</v>
      </c>
      <c r="AA107" s="296">
        <f t="shared" si="75"/>
        <v>8</v>
      </c>
      <c r="AB107" s="295">
        <f t="shared" si="76"/>
        <v>11</v>
      </c>
      <c r="AC107" s="296">
        <f t="shared" si="77"/>
        <v>6</v>
      </c>
      <c r="AD107" s="295">
        <f t="shared" si="78"/>
        <v>11</v>
      </c>
      <c r="AE107" s="296">
        <f t="shared" si="79"/>
        <v>3</v>
      </c>
      <c r="AF107" s="295">
        <f t="shared" si="80"/>
        <v>0</v>
      </c>
      <c r="AG107" s="296">
        <f t="shared" si="81"/>
        <v>0</v>
      </c>
      <c r="AH107" s="295">
        <f t="shared" si="82"/>
        <v>0</v>
      </c>
      <c r="AI107" s="296">
        <f t="shared" si="83"/>
        <v>0</v>
      </c>
    </row>
    <row r="108" spans="2:35" ht="15.75">
      <c r="B108" s="278" t="s">
        <v>269</v>
      </c>
      <c r="C108" s="279" t="str">
        <f>IF(C98&gt;"",C98,"")</f>
        <v>Anna Kirichenko</v>
      </c>
      <c r="D108" s="291" t="str">
        <f>IF(C99&gt;"",C99,"")</f>
        <v>Konsta Kähtävä</v>
      </c>
      <c r="E108" s="292"/>
      <c r="F108" s="281"/>
      <c r="G108" s="329">
        <v>10</v>
      </c>
      <c r="H108" s="330"/>
      <c r="I108" s="329">
        <v>8</v>
      </c>
      <c r="J108" s="330"/>
      <c r="K108" s="333">
        <v>-6</v>
      </c>
      <c r="L108" s="330"/>
      <c r="M108" s="329">
        <v>13</v>
      </c>
      <c r="N108" s="330"/>
      <c r="O108" s="329"/>
      <c r="P108" s="330"/>
      <c r="Q108" s="282">
        <f t="shared" si="70"/>
        <v>3</v>
      </c>
      <c r="R108" s="283">
        <f t="shared" si="71"/>
        <v>1</v>
      </c>
      <c r="S108" s="293"/>
      <c r="T108" s="294"/>
      <c r="U108"/>
      <c r="V108" s="286">
        <f t="shared" si="72"/>
        <v>44</v>
      </c>
      <c r="W108" s="287">
        <f t="shared" si="72"/>
        <v>42</v>
      </c>
      <c r="X108" s="288">
        <f t="shared" si="73"/>
        <v>2</v>
      </c>
      <c r="Y108"/>
      <c r="Z108" s="295">
        <f t="shared" si="74"/>
        <v>12</v>
      </c>
      <c r="AA108" s="296">
        <f t="shared" si="75"/>
        <v>10</v>
      </c>
      <c r="AB108" s="295">
        <f t="shared" si="76"/>
        <v>11</v>
      </c>
      <c r="AC108" s="296">
        <f t="shared" si="77"/>
        <v>8</v>
      </c>
      <c r="AD108" s="295">
        <f t="shared" si="78"/>
        <v>6</v>
      </c>
      <c r="AE108" s="296">
        <f t="shared" si="79"/>
        <v>11</v>
      </c>
      <c r="AF108" s="295">
        <f t="shared" si="80"/>
        <v>15</v>
      </c>
      <c r="AG108" s="296">
        <f t="shared" si="81"/>
        <v>13</v>
      </c>
      <c r="AH108" s="295">
        <f t="shared" si="82"/>
        <v>0</v>
      </c>
      <c r="AI108" s="296">
        <f t="shared" si="83"/>
        <v>0</v>
      </c>
    </row>
    <row r="109" spans="2:35" ht="16.5" thickBot="1">
      <c r="B109" s="299" t="s">
        <v>270</v>
      </c>
      <c r="C109" s="300" t="str">
        <f>IF(C100&gt;"",C100,"")</f>
        <v>Frey Hewitt</v>
      </c>
      <c r="D109" s="301" t="str">
        <f>IF(C101&gt;"",C101,"")</f>
        <v>Erik Kemppainen</v>
      </c>
      <c r="E109" s="302"/>
      <c r="F109" s="303"/>
      <c r="G109" s="331">
        <v>5</v>
      </c>
      <c r="H109" s="332"/>
      <c r="I109" s="331">
        <v>6</v>
      </c>
      <c r="J109" s="332"/>
      <c r="K109" s="331">
        <v>-7</v>
      </c>
      <c r="L109" s="332"/>
      <c r="M109" s="331">
        <v>-9</v>
      </c>
      <c r="N109" s="332"/>
      <c r="O109" s="331">
        <v>16</v>
      </c>
      <c r="P109" s="332"/>
      <c r="Q109" s="304">
        <f t="shared" si="70"/>
        <v>3</v>
      </c>
      <c r="R109" s="305">
        <f t="shared" si="71"/>
        <v>2</v>
      </c>
      <c r="S109" s="306"/>
      <c r="T109" s="307"/>
      <c r="U109"/>
      <c r="V109" s="286">
        <f t="shared" si="72"/>
        <v>56</v>
      </c>
      <c r="W109" s="287">
        <f t="shared" si="72"/>
        <v>49</v>
      </c>
      <c r="X109" s="288">
        <f t="shared" si="73"/>
        <v>7</v>
      </c>
      <c r="Y109"/>
      <c r="Z109" s="308">
        <f t="shared" si="74"/>
        <v>11</v>
      </c>
      <c r="AA109" s="309">
        <f t="shared" si="75"/>
        <v>5</v>
      </c>
      <c r="AB109" s="308">
        <f t="shared" si="76"/>
        <v>11</v>
      </c>
      <c r="AC109" s="309">
        <f t="shared" si="77"/>
        <v>6</v>
      </c>
      <c r="AD109" s="308">
        <f t="shared" si="78"/>
        <v>7</v>
      </c>
      <c r="AE109" s="309">
        <f t="shared" si="79"/>
        <v>11</v>
      </c>
      <c r="AF109" s="308">
        <f t="shared" si="80"/>
        <v>9</v>
      </c>
      <c r="AG109" s="309">
        <f t="shared" si="81"/>
        <v>11</v>
      </c>
      <c r="AH109" s="308">
        <f t="shared" si="82"/>
        <v>18</v>
      </c>
      <c r="AI109" s="309">
        <f t="shared" si="83"/>
        <v>16</v>
      </c>
    </row>
    <row r="110" ht="13.5" thickTop="1"/>
    <row r="112" ht="13.5" thickBot="1"/>
    <row r="113" spans="2:35" ht="16.5" thickTop="1">
      <c r="B113" s="211"/>
      <c r="C113" s="212"/>
      <c r="D113" s="213"/>
      <c r="E113" s="213"/>
      <c r="F113" s="213"/>
      <c r="G113" s="214"/>
      <c r="H113" s="213"/>
      <c r="I113" s="215" t="s">
        <v>251</v>
      </c>
      <c r="J113" s="216"/>
      <c r="K113" s="354" t="s">
        <v>22</v>
      </c>
      <c r="L113" s="355"/>
      <c r="M113" s="355"/>
      <c r="N113" s="356"/>
      <c r="O113" s="357" t="s">
        <v>252</v>
      </c>
      <c r="P113" s="358"/>
      <c r="Q113" s="358"/>
      <c r="R113" s="359" t="s">
        <v>280</v>
      </c>
      <c r="S113" s="360"/>
      <c r="T113" s="361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ht="16.5" thickBot="1">
      <c r="B114" s="217"/>
      <c r="C114" s="218"/>
      <c r="D114" s="219" t="s">
        <v>253</v>
      </c>
      <c r="E114" s="362"/>
      <c r="F114" s="363"/>
      <c r="G114" s="364"/>
      <c r="H114" s="365" t="s">
        <v>254</v>
      </c>
      <c r="I114" s="366"/>
      <c r="J114" s="366"/>
      <c r="K114" s="367"/>
      <c r="L114" s="367"/>
      <c r="M114" s="367"/>
      <c r="N114" s="368"/>
      <c r="O114" s="220" t="s">
        <v>255</v>
      </c>
      <c r="P114" s="221"/>
      <c r="Q114" s="221"/>
      <c r="R114" s="369"/>
      <c r="S114" s="369"/>
      <c r="T114" s="370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ht="15.75" thickTop="1">
      <c r="B115" s="222"/>
      <c r="C115" s="223" t="s">
        <v>256</v>
      </c>
      <c r="D115" s="224" t="s">
        <v>257</v>
      </c>
      <c r="E115" s="350" t="s">
        <v>57</v>
      </c>
      <c r="F115" s="351"/>
      <c r="G115" s="350" t="s">
        <v>156</v>
      </c>
      <c r="H115" s="351"/>
      <c r="I115" s="350" t="s">
        <v>157</v>
      </c>
      <c r="J115" s="351"/>
      <c r="K115" s="350" t="s">
        <v>220</v>
      </c>
      <c r="L115" s="351"/>
      <c r="M115" s="350"/>
      <c r="N115" s="351"/>
      <c r="O115" s="225" t="s">
        <v>171</v>
      </c>
      <c r="P115" s="226" t="s">
        <v>258</v>
      </c>
      <c r="Q115" s="227" t="s">
        <v>259</v>
      </c>
      <c r="R115" s="228"/>
      <c r="S115" s="352" t="s">
        <v>1</v>
      </c>
      <c r="T115" s="353"/>
      <c r="U115"/>
      <c r="V115" s="229" t="s">
        <v>260</v>
      </c>
      <c r="W115" s="230"/>
      <c r="X115" s="231" t="s">
        <v>261</v>
      </c>
      <c r="Y115"/>
      <c r="Z115"/>
      <c r="AA115"/>
      <c r="AB115"/>
      <c r="AC115"/>
      <c r="AD115"/>
      <c r="AE115"/>
      <c r="AF115"/>
      <c r="AG115"/>
      <c r="AH115"/>
      <c r="AI115"/>
    </row>
    <row r="116" spans="2:35" ht="12.75">
      <c r="B116" s="232" t="s">
        <v>57</v>
      </c>
      <c r="C116" s="233" t="s">
        <v>278</v>
      </c>
      <c r="D116" s="247" t="s">
        <v>219</v>
      </c>
      <c r="E116" s="235"/>
      <c r="F116" s="236"/>
      <c r="G116" s="237">
        <f>+Q126</f>
        <v>2</v>
      </c>
      <c r="H116" s="238">
        <f>+R126</f>
        <v>3</v>
      </c>
      <c r="I116" s="237">
        <f>Q122</f>
        <v>3</v>
      </c>
      <c r="J116" s="238">
        <f>R122</f>
        <v>0</v>
      </c>
      <c r="K116" s="237">
        <f>Q124</f>
      </c>
      <c r="L116" s="238">
        <f>R124</f>
      </c>
      <c r="M116" s="237"/>
      <c r="N116" s="238"/>
      <c r="O116" s="239">
        <f>IF(SUM(E116:N116)=0,"",COUNTIF(F116:F119,"3"))</f>
        <v>1</v>
      </c>
      <c r="P116" s="240">
        <f>IF(SUM(F116:O116)=0,"",COUNTIF(E116:E119,"3"))</f>
        <v>1</v>
      </c>
      <c r="Q116" s="241">
        <f>IF(SUM(E116:N116)=0,"",SUM(F116:F119))</f>
        <v>5</v>
      </c>
      <c r="R116" s="242">
        <f>IF(SUM(E116:N116)=0,"",SUM(E116:E119))</f>
        <v>3</v>
      </c>
      <c r="S116" s="341"/>
      <c r="T116" s="342"/>
      <c r="U116"/>
      <c r="V116" s="243">
        <f>+V122+V124+V126</f>
        <v>80</v>
      </c>
      <c r="W116" s="244">
        <f>+W122+W124+W126</f>
        <v>65</v>
      </c>
      <c r="X116" s="245">
        <f>+V116-W116</f>
        <v>15</v>
      </c>
      <c r="Y116"/>
      <c r="Z116"/>
      <c r="AA116"/>
      <c r="AB116"/>
      <c r="AC116"/>
      <c r="AD116"/>
      <c r="AE116"/>
      <c r="AF116"/>
      <c r="AG116"/>
      <c r="AH116"/>
      <c r="AI116"/>
    </row>
    <row r="117" spans="2:35" ht="12.75">
      <c r="B117" s="246" t="s">
        <v>156</v>
      </c>
      <c r="C117" s="233" t="s">
        <v>55</v>
      </c>
      <c r="D117" s="247" t="s">
        <v>224</v>
      </c>
      <c r="E117" s="248">
        <f>+R126</f>
        <v>3</v>
      </c>
      <c r="F117" s="249">
        <f>+Q126</f>
        <v>2</v>
      </c>
      <c r="G117" s="250"/>
      <c r="H117" s="251"/>
      <c r="I117" s="248">
        <f>Q125</f>
        <v>3</v>
      </c>
      <c r="J117" s="249">
        <f>R125</f>
        <v>0</v>
      </c>
      <c r="K117" s="248">
        <f>Q123</f>
      </c>
      <c r="L117" s="249">
        <f>R123</f>
      </c>
      <c r="M117" s="248"/>
      <c r="N117" s="249"/>
      <c r="O117" s="239">
        <f>IF(SUM(E117:N117)=0,"",COUNTIF(H116:H119,"3"))</f>
        <v>2</v>
      </c>
      <c r="P117" s="240">
        <f>IF(SUM(F117:O117)=0,"",COUNTIF(G116:G119,"3"))</f>
        <v>0</v>
      </c>
      <c r="Q117" s="241">
        <f>IF(SUM(E117:N117)=0,"",SUM(H116:H119))</f>
        <v>6</v>
      </c>
      <c r="R117" s="242">
        <f>IF(SUM(E117:N117)=0,"",SUM(G116:G119))</f>
        <v>2</v>
      </c>
      <c r="S117" s="341"/>
      <c r="T117" s="342"/>
      <c r="U117"/>
      <c r="V117" s="243">
        <f>+V123+V125+W126</f>
        <v>83</v>
      </c>
      <c r="W117" s="244">
        <f>+W123+W125+V126</f>
        <v>70</v>
      </c>
      <c r="X117" s="245">
        <f>+V117-W117</f>
        <v>13</v>
      </c>
      <c r="Y117"/>
      <c r="Z117"/>
      <c r="AA117"/>
      <c r="AB117"/>
      <c r="AC117"/>
      <c r="AD117"/>
      <c r="AE117"/>
      <c r="AF117"/>
      <c r="AG117"/>
      <c r="AH117"/>
      <c r="AI117"/>
    </row>
    <row r="118" spans="2:35" ht="12.75">
      <c r="B118" s="246" t="s">
        <v>157</v>
      </c>
      <c r="C118" s="233" t="s">
        <v>395</v>
      </c>
      <c r="D118" s="247" t="s">
        <v>229</v>
      </c>
      <c r="E118" s="248">
        <f>+R122</f>
        <v>0</v>
      </c>
      <c r="F118" s="249">
        <f>+Q122</f>
        <v>3</v>
      </c>
      <c r="G118" s="248">
        <f>R125</f>
        <v>0</v>
      </c>
      <c r="H118" s="249">
        <f>Q125</f>
        <v>3</v>
      </c>
      <c r="I118" s="250"/>
      <c r="J118" s="251"/>
      <c r="K118" s="248">
        <f>Q127</f>
      </c>
      <c r="L118" s="249">
        <f>R127</f>
      </c>
      <c r="M118" s="248"/>
      <c r="N118" s="249"/>
      <c r="O118" s="239">
        <f>IF(SUM(E118:N118)=0,"",COUNTIF(J116:J119,"3"))</f>
        <v>0</v>
      </c>
      <c r="P118" s="240">
        <f>IF(SUM(F118:O118)=0,"",COUNTIF(I116:I119,"3"))</f>
        <v>2</v>
      </c>
      <c r="Q118" s="241">
        <f>IF(SUM(E118:N118)=0,"",SUM(J116:J119))</f>
        <v>0</v>
      </c>
      <c r="R118" s="242">
        <f>IF(SUM(E118:N118)=0,"",SUM(I116:I119))</f>
        <v>6</v>
      </c>
      <c r="S118" s="341"/>
      <c r="T118" s="342"/>
      <c r="U118"/>
      <c r="V118" s="243">
        <f>+W122+W125+V127</f>
        <v>38</v>
      </c>
      <c r="W118" s="244">
        <f>+V122+V125+W127</f>
        <v>66</v>
      </c>
      <c r="X118" s="245">
        <f>+V118-W118</f>
        <v>-28</v>
      </c>
      <c r="Y118"/>
      <c r="Z118"/>
      <c r="AA118"/>
      <c r="AB118"/>
      <c r="AC118"/>
      <c r="AD118"/>
      <c r="AE118"/>
      <c r="AF118"/>
      <c r="AG118"/>
      <c r="AH118"/>
      <c r="AI118"/>
    </row>
    <row r="119" spans="2:35" ht="13.5" thickBot="1">
      <c r="B119" s="252" t="s">
        <v>220</v>
      </c>
      <c r="C119" s="253"/>
      <c r="D119" s="254"/>
      <c r="E119" s="255">
        <f>R124</f>
      </c>
      <c r="F119" s="256">
        <f>Q124</f>
      </c>
      <c r="G119" s="255">
        <f>R123</f>
      </c>
      <c r="H119" s="256">
        <f>Q123</f>
      </c>
      <c r="I119" s="255">
        <f>R127</f>
      </c>
      <c r="J119" s="256">
        <f>Q127</f>
      </c>
      <c r="K119" s="257"/>
      <c r="L119" s="258"/>
      <c r="M119" s="255"/>
      <c r="N119" s="256"/>
      <c r="O119" s="259">
        <f>IF(SUM(E119:N119)=0,"",COUNTIF(L116:L119,"3"))</f>
      </c>
      <c r="P119" s="260">
        <f>IF(SUM(F119:O119)=0,"",COUNTIF(K116:K119,"3"))</f>
      </c>
      <c r="Q119" s="261">
        <f>IF(SUM(E119:N120)=0,"",SUM(L116:L119))</f>
      </c>
      <c r="R119" s="262">
        <f>IF(SUM(E119:N119)=0,"",SUM(K116:K119))</f>
      </c>
      <c r="S119" s="343"/>
      <c r="T119" s="344"/>
      <c r="U119"/>
      <c r="V119" s="243">
        <f>+W123+W124+W127</f>
        <v>0</v>
      </c>
      <c r="W119" s="244">
        <f>+V123+V124+V127</f>
        <v>0</v>
      </c>
      <c r="X119" s="245">
        <f>+V119-W119</f>
        <v>0</v>
      </c>
      <c r="Y119"/>
      <c r="Z119"/>
      <c r="AA119"/>
      <c r="AB119"/>
      <c r="AC119"/>
      <c r="AD119"/>
      <c r="AE119"/>
      <c r="AF119"/>
      <c r="AG119"/>
      <c r="AH119"/>
      <c r="AI119"/>
    </row>
    <row r="120" spans="2:35" ht="15.75" thickTop="1">
      <c r="B120" s="263"/>
      <c r="C120" s="264" t="s">
        <v>262</v>
      </c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6"/>
      <c r="T120" s="267"/>
      <c r="U120"/>
      <c r="V120" s="268"/>
      <c r="W120" s="269" t="s">
        <v>263</v>
      </c>
      <c r="X120" s="270">
        <f>SUM(X116:X119)</f>
        <v>0</v>
      </c>
      <c r="Y120" s="269" t="str">
        <f>IF(X120=0,"OK","Virhe")</f>
        <v>OK</v>
      </c>
      <c r="Z120"/>
      <c r="AA120"/>
      <c r="AB120"/>
      <c r="AC120"/>
      <c r="AD120"/>
      <c r="AE120"/>
      <c r="AF120"/>
      <c r="AG120"/>
      <c r="AH120"/>
      <c r="AI120"/>
    </row>
    <row r="121" spans="2:35" ht="15.75" thickBot="1">
      <c r="B121" s="271"/>
      <c r="C121" s="272" t="s">
        <v>264</v>
      </c>
      <c r="D121" s="273"/>
      <c r="E121" s="273"/>
      <c r="F121" s="274"/>
      <c r="G121" s="345" t="s">
        <v>2</v>
      </c>
      <c r="H121" s="346"/>
      <c r="I121" s="347" t="s">
        <v>3</v>
      </c>
      <c r="J121" s="346"/>
      <c r="K121" s="347" t="s">
        <v>4</v>
      </c>
      <c r="L121" s="346"/>
      <c r="M121" s="347" t="s">
        <v>26</v>
      </c>
      <c r="N121" s="346"/>
      <c r="O121" s="347" t="s">
        <v>27</v>
      </c>
      <c r="P121" s="346"/>
      <c r="Q121" s="348" t="s">
        <v>0</v>
      </c>
      <c r="R121" s="349"/>
      <c r="S121"/>
      <c r="T121" s="275"/>
      <c r="U121"/>
      <c r="V121" s="276" t="s">
        <v>260</v>
      </c>
      <c r="W121" s="277"/>
      <c r="X121" s="231" t="s">
        <v>261</v>
      </c>
      <c r="Y121"/>
      <c r="Z121"/>
      <c r="AA121"/>
      <c r="AB121"/>
      <c r="AC121"/>
      <c r="AD121"/>
      <c r="AE121"/>
      <c r="AF121"/>
      <c r="AG121"/>
      <c r="AH121"/>
      <c r="AI121"/>
    </row>
    <row r="122" spans="2:35" ht="15.75">
      <c r="B122" s="278" t="s">
        <v>265</v>
      </c>
      <c r="C122" s="279" t="str">
        <f>IF(C116&gt;"",C116,"")</f>
        <v>Jan Nyberg</v>
      </c>
      <c r="D122" s="280" t="str">
        <f>IF(C118&gt;"",C118,"")</f>
        <v>Joonatan Nieminen</v>
      </c>
      <c r="E122" s="265"/>
      <c r="F122" s="281"/>
      <c r="G122" s="339">
        <v>4</v>
      </c>
      <c r="H122" s="340"/>
      <c r="I122" s="336">
        <v>5</v>
      </c>
      <c r="J122" s="337"/>
      <c r="K122" s="336">
        <v>6</v>
      </c>
      <c r="L122" s="337"/>
      <c r="M122" s="336"/>
      <c r="N122" s="337"/>
      <c r="O122" s="338"/>
      <c r="P122" s="337"/>
      <c r="Q122" s="282">
        <f aca="true" t="shared" si="84" ref="Q122:Q127">IF(COUNT(G122:O122)=0,"",COUNTIF(G122:O122,"&gt;=0"))</f>
        <v>3</v>
      </c>
      <c r="R122" s="283">
        <f aca="true" t="shared" si="85" ref="R122:R127">IF(COUNT(G122:O122)=0,"",(IF(LEFT(G122,1)="-",1,0)+IF(LEFT(I122,1)="-",1,0)+IF(LEFT(K122,1)="-",1,0)+IF(LEFT(M122,1)="-",1,0)+IF(LEFT(O122,1)="-",1,0)))</f>
        <v>0</v>
      </c>
      <c r="S122" s="284"/>
      <c r="T122" s="285"/>
      <c r="U122"/>
      <c r="V122" s="286">
        <f aca="true" t="shared" si="86" ref="V122:V127">+Z122+AB122+AD122+AF122+AH122</f>
        <v>33</v>
      </c>
      <c r="W122" s="287">
        <f aca="true" t="shared" si="87" ref="W122:W127">+AA122+AC122+AE122+AG122+AI122</f>
        <v>15</v>
      </c>
      <c r="X122" s="288">
        <f aca="true" t="shared" si="88" ref="X122:X127">+V122-W122</f>
        <v>18</v>
      </c>
      <c r="Y122"/>
      <c r="Z122" s="289">
        <f aca="true" t="shared" si="89" ref="Z122:Z127">IF(G122="",0,IF(LEFT(G122,1)="-",ABS(G122),(IF(G122&gt;9,G122+2,11))))</f>
        <v>11</v>
      </c>
      <c r="AA122" s="290">
        <f aca="true" t="shared" si="90" ref="AA122:AA127">IF(G122="",0,IF(LEFT(G122,1)="-",(IF(ABS(G122)&gt;9,(ABS(G122)+2),11)),G122))</f>
        <v>4</v>
      </c>
      <c r="AB122" s="289">
        <f aca="true" t="shared" si="91" ref="AB122:AB127">IF(I122="",0,IF(LEFT(I122,1)="-",ABS(I122),(IF(I122&gt;9,I122+2,11))))</f>
        <v>11</v>
      </c>
      <c r="AC122" s="290">
        <f aca="true" t="shared" si="92" ref="AC122:AC127">IF(I122="",0,IF(LEFT(I122,1)="-",(IF(ABS(I122)&gt;9,(ABS(I122)+2),11)),I122))</f>
        <v>5</v>
      </c>
      <c r="AD122" s="289">
        <f aca="true" t="shared" si="93" ref="AD122:AD127">IF(K122="",0,IF(LEFT(K122,1)="-",ABS(K122),(IF(K122&gt;9,K122+2,11))))</f>
        <v>11</v>
      </c>
      <c r="AE122" s="290">
        <f aca="true" t="shared" si="94" ref="AE122:AE127">IF(K122="",0,IF(LEFT(K122,1)="-",(IF(ABS(K122)&gt;9,(ABS(K122)+2),11)),K122))</f>
        <v>6</v>
      </c>
      <c r="AF122" s="289">
        <f aca="true" t="shared" si="95" ref="AF122:AF127">IF(M122="",0,IF(LEFT(M122,1)="-",ABS(M122),(IF(M122&gt;9,M122+2,11))))</f>
        <v>0</v>
      </c>
      <c r="AG122" s="290">
        <f aca="true" t="shared" si="96" ref="AG122:AG127">IF(M122="",0,IF(LEFT(M122,1)="-",(IF(ABS(M122)&gt;9,(ABS(M122)+2),11)),M122))</f>
        <v>0</v>
      </c>
      <c r="AH122" s="289">
        <f aca="true" t="shared" si="97" ref="AH122:AH127">IF(O122="",0,IF(LEFT(O122,1)="-",ABS(O122),(IF(O122&gt;9,O122+2,11))))</f>
        <v>0</v>
      </c>
      <c r="AI122" s="290">
        <f aca="true" t="shared" si="98" ref="AI122:AI127">IF(O122="",0,IF(LEFT(O122,1)="-",(IF(ABS(O122)&gt;9,(ABS(O122)+2),11)),O122))</f>
        <v>0</v>
      </c>
    </row>
    <row r="123" spans="2:35" ht="15.75">
      <c r="B123" s="278" t="s">
        <v>266</v>
      </c>
      <c r="C123" s="279" t="str">
        <f>IF(C117&gt;"",C117,"")</f>
        <v>Henri Kuusjärvi</v>
      </c>
      <c r="D123" s="291">
        <f>IF(C119&gt;"",C119,"")</f>
      </c>
      <c r="E123" s="292"/>
      <c r="F123" s="281"/>
      <c r="G123" s="329"/>
      <c r="H123" s="330"/>
      <c r="I123" s="329"/>
      <c r="J123" s="330"/>
      <c r="K123" s="329"/>
      <c r="L123" s="330"/>
      <c r="M123" s="329"/>
      <c r="N123" s="330"/>
      <c r="O123" s="329"/>
      <c r="P123" s="330"/>
      <c r="Q123" s="282">
        <f t="shared" si="84"/>
      </c>
      <c r="R123" s="283">
        <f t="shared" si="85"/>
      </c>
      <c r="S123" s="293"/>
      <c r="T123" s="294"/>
      <c r="U123"/>
      <c r="V123" s="286">
        <f t="shared" si="86"/>
        <v>0</v>
      </c>
      <c r="W123" s="287">
        <f t="shared" si="87"/>
        <v>0</v>
      </c>
      <c r="X123" s="288">
        <f t="shared" si="88"/>
        <v>0</v>
      </c>
      <c r="Y123"/>
      <c r="Z123" s="295">
        <f t="shared" si="89"/>
        <v>0</v>
      </c>
      <c r="AA123" s="296">
        <f t="shared" si="90"/>
        <v>0</v>
      </c>
      <c r="AB123" s="295">
        <f t="shared" si="91"/>
        <v>0</v>
      </c>
      <c r="AC123" s="296">
        <f t="shared" si="92"/>
        <v>0</v>
      </c>
      <c r="AD123" s="295">
        <f t="shared" si="93"/>
        <v>0</v>
      </c>
      <c r="AE123" s="296">
        <f t="shared" si="94"/>
        <v>0</v>
      </c>
      <c r="AF123" s="295">
        <f t="shared" si="95"/>
        <v>0</v>
      </c>
      <c r="AG123" s="296">
        <f t="shared" si="96"/>
        <v>0</v>
      </c>
      <c r="AH123" s="295">
        <f t="shared" si="97"/>
        <v>0</v>
      </c>
      <c r="AI123" s="296">
        <f t="shared" si="98"/>
        <v>0</v>
      </c>
    </row>
    <row r="124" spans="2:35" ht="16.5" thickBot="1">
      <c r="B124" s="278" t="s">
        <v>267</v>
      </c>
      <c r="C124" s="297" t="str">
        <f>IF(C116&gt;"",C116,"")</f>
        <v>Jan Nyberg</v>
      </c>
      <c r="D124" s="298">
        <f>IF(C119&gt;"",C119,"")</f>
      </c>
      <c r="E124" s="273"/>
      <c r="F124" s="274"/>
      <c r="G124" s="334"/>
      <c r="H124" s="335"/>
      <c r="I124" s="334"/>
      <c r="J124" s="335"/>
      <c r="K124" s="334"/>
      <c r="L124" s="335"/>
      <c r="M124" s="334"/>
      <c r="N124" s="335"/>
      <c r="O124" s="334"/>
      <c r="P124" s="335"/>
      <c r="Q124" s="282">
        <f t="shared" si="84"/>
      </c>
      <c r="R124" s="283">
        <f t="shared" si="85"/>
      </c>
      <c r="S124" s="293"/>
      <c r="T124" s="294"/>
      <c r="U124"/>
      <c r="V124" s="286">
        <f t="shared" si="86"/>
        <v>0</v>
      </c>
      <c r="W124" s="287">
        <f t="shared" si="87"/>
        <v>0</v>
      </c>
      <c r="X124" s="288">
        <f t="shared" si="88"/>
        <v>0</v>
      </c>
      <c r="Y124"/>
      <c r="Z124" s="295">
        <f t="shared" si="89"/>
        <v>0</v>
      </c>
      <c r="AA124" s="296">
        <f t="shared" si="90"/>
        <v>0</v>
      </c>
      <c r="AB124" s="295">
        <f t="shared" si="91"/>
        <v>0</v>
      </c>
      <c r="AC124" s="296">
        <f t="shared" si="92"/>
        <v>0</v>
      </c>
      <c r="AD124" s="295">
        <f t="shared" si="93"/>
        <v>0</v>
      </c>
      <c r="AE124" s="296">
        <f t="shared" si="94"/>
        <v>0</v>
      </c>
      <c r="AF124" s="295">
        <f t="shared" si="95"/>
        <v>0</v>
      </c>
      <c r="AG124" s="296">
        <f t="shared" si="96"/>
        <v>0</v>
      </c>
      <c r="AH124" s="295">
        <f t="shared" si="97"/>
        <v>0</v>
      </c>
      <c r="AI124" s="296">
        <f t="shared" si="98"/>
        <v>0</v>
      </c>
    </row>
    <row r="125" spans="2:35" ht="15.75">
      <c r="B125" s="278" t="s">
        <v>268</v>
      </c>
      <c r="C125" s="279" t="str">
        <f>IF(C117&gt;"",C117,"")</f>
        <v>Henri Kuusjärvi</v>
      </c>
      <c r="D125" s="291" t="str">
        <f>IF(C118&gt;"",C118,"")</f>
        <v>Joonatan Nieminen</v>
      </c>
      <c r="E125" s="265"/>
      <c r="F125" s="281"/>
      <c r="G125" s="336">
        <v>9</v>
      </c>
      <c r="H125" s="337"/>
      <c r="I125" s="336">
        <v>5</v>
      </c>
      <c r="J125" s="337"/>
      <c r="K125" s="336">
        <v>9</v>
      </c>
      <c r="L125" s="337"/>
      <c r="M125" s="336"/>
      <c r="N125" s="337"/>
      <c r="O125" s="336"/>
      <c r="P125" s="337"/>
      <c r="Q125" s="282">
        <f t="shared" si="84"/>
        <v>3</v>
      </c>
      <c r="R125" s="283">
        <f t="shared" si="85"/>
        <v>0</v>
      </c>
      <c r="S125" s="293"/>
      <c r="T125" s="294"/>
      <c r="U125"/>
      <c r="V125" s="286">
        <f t="shared" si="86"/>
        <v>33</v>
      </c>
      <c r="W125" s="287">
        <f t="shared" si="87"/>
        <v>23</v>
      </c>
      <c r="X125" s="288">
        <f t="shared" si="88"/>
        <v>10</v>
      </c>
      <c r="Y125"/>
      <c r="Z125" s="295">
        <f t="shared" si="89"/>
        <v>11</v>
      </c>
      <c r="AA125" s="296">
        <f t="shared" si="90"/>
        <v>9</v>
      </c>
      <c r="AB125" s="295">
        <f t="shared" si="91"/>
        <v>11</v>
      </c>
      <c r="AC125" s="296">
        <f t="shared" si="92"/>
        <v>5</v>
      </c>
      <c r="AD125" s="295">
        <f t="shared" si="93"/>
        <v>11</v>
      </c>
      <c r="AE125" s="296">
        <f t="shared" si="94"/>
        <v>9</v>
      </c>
      <c r="AF125" s="295">
        <f t="shared" si="95"/>
        <v>0</v>
      </c>
      <c r="AG125" s="296">
        <f t="shared" si="96"/>
        <v>0</v>
      </c>
      <c r="AH125" s="295">
        <f t="shared" si="97"/>
        <v>0</v>
      </c>
      <c r="AI125" s="296">
        <f t="shared" si="98"/>
        <v>0</v>
      </c>
    </row>
    <row r="126" spans="2:35" ht="15.75">
      <c r="B126" s="278" t="s">
        <v>269</v>
      </c>
      <c r="C126" s="279" t="str">
        <f>IF(C116&gt;"",C116,"")</f>
        <v>Jan Nyberg</v>
      </c>
      <c r="D126" s="291" t="str">
        <f>IF(C117&gt;"",C117,"")</f>
        <v>Henri Kuusjärvi</v>
      </c>
      <c r="E126" s="292"/>
      <c r="F126" s="281"/>
      <c r="G126" s="329">
        <v>-8</v>
      </c>
      <c r="H126" s="330"/>
      <c r="I126" s="329">
        <v>12</v>
      </c>
      <c r="J126" s="330"/>
      <c r="K126" s="333">
        <v>3</v>
      </c>
      <c r="L126" s="330"/>
      <c r="M126" s="329">
        <v>-11</v>
      </c>
      <c r="N126" s="330"/>
      <c r="O126" s="329">
        <v>-3</v>
      </c>
      <c r="P126" s="330"/>
      <c r="Q126" s="282">
        <f t="shared" si="84"/>
        <v>2</v>
      </c>
      <c r="R126" s="283">
        <f t="shared" si="85"/>
        <v>3</v>
      </c>
      <c r="S126" s="293"/>
      <c r="T126" s="294"/>
      <c r="U126"/>
      <c r="V126" s="286">
        <f t="shared" si="86"/>
        <v>47</v>
      </c>
      <c r="W126" s="287">
        <f t="shared" si="87"/>
        <v>50</v>
      </c>
      <c r="X126" s="288">
        <f t="shared" si="88"/>
        <v>-3</v>
      </c>
      <c r="Y126"/>
      <c r="Z126" s="295">
        <f t="shared" si="89"/>
        <v>8</v>
      </c>
      <c r="AA126" s="296">
        <f t="shared" si="90"/>
        <v>11</v>
      </c>
      <c r="AB126" s="295">
        <f t="shared" si="91"/>
        <v>14</v>
      </c>
      <c r="AC126" s="296">
        <f t="shared" si="92"/>
        <v>12</v>
      </c>
      <c r="AD126" s="295">
        <f t="shared" si="93"/>
        <v>11</v>
      </c>
      <c r="AE126" s="296">
        <f t="shared" si="94"/>
        <v>3</v>
      </c>
      <c r="AF126" s="295">
        <f t="shared" si="95"/>
        <v>11</v>
      </c>
      <c r="AG126" s="296">
        <f t="shared" si="96"/>
        <v>13</v>
      </c>
      <c r="AH126" s="295">
        <f t="shared" si="97"/>
        <v>3</v>
      </c>
      <c r="AI126" s="296">
        <f t="shared" si="98"/>
        <v>11</v>
      </c>
    </row>
    <row r="127" spans="2:35" ht="16.5" thickBot="1">
      <c r="B127" s="299" t="s">
        <v>270</v>
      </c>
      <c r="C127" s="300" t="str">
        <f>IF(C118&gt;"",C118,"")</f>
        <v>Joonatan Nieminen</v>
      </c>
      <c r="D127" s="301">
        <f>IF(C119&gt;"",C119,"")</f>
      </c>
      <c r="E127" s="302"/>
      <c r="F127" s="303"/>
      <c r="G127" s="331"/>
      <c r="H127" s="332"/>
      <c r="I127" s="331"/>
      <c r="J127" s="332"/>
      <c r="K127" s="331"/>
      <c r="L127" s="332"/>
      <c r="M127" s="331"/>
      <c r="N127" s="332"/>
      <c r="O127" s="331"/>
      <c r="P127" s="332"/>
      <c r="Q127" s="304">
        <f t="shared" si="84"/>
      </c>
      <c r="R127" s="305">
        <f t="shared" si="85"/>
      </c>
      <c r="S127" s="306"/>
      <c r="T127" s="307"/>
      <c r="U127"/>
      <c r="V127" s="286">
        <f t="shared" si="86"/>
        <v>0</v>
      </c>
      <c r="W127" s="287">
        <f t="shared" si="87"/>
        <v>0</v>
      </c>
      <c r="X127" s="288">
        <f t="shared" si="88"/>
        <v>0</v>
      </c>
      <c r="Y127"/>
      <c r="Z127" s="308">
        <f t="shared" si="89"/>
        <v>0</v>
      </c>
      <c r="AA127" s="309">
        <f t="shared" si="90"/>
        <v>0</v>
      </c>
      <c r="AB127" s="308">
        <f t="shared" si="91"/>
        <v>0</v>
      </c>
      <c r="AC127" s="309">
        <f t="shared" si="92"/>
        <v>0</v>
      </c>
      <c r="AD127" s="308">
        <f t="shared" si="93"/>
        <v>0</v>
      </c>
      <c r="AE127" s="309">
        <f t="shared" si="94"/>
        <v>0</v>
      </c>
      <c r="AF127" s="308">
        <f t="shared" si="95"/>
        <v>0</v>
      </c>
      <c r="AG127" s="309">
        <f t="shared" si="96"/>
        <v>0</v>
      </c>
      <c r="AH127" s="308">
        <f t="shared" si="97"/>
        <v>0</v>
      </c>
      <c r="AI127" s="309">
        <f t="shared" si="98"/>
        <v>0</v>
      </c>
    </row>
    <row r="128" ht="13.5" thickTop="1"/>
  </sheetData>
  <mergeCells count="371">
    <mergeCell ref="O126:P126"/>
    <mergeCell ref="G127:H127"/>
    <mergeCell ref="I127:J127"/>
    <mergeCell ref="K127:L127"/>
    <mergeCell ref="M127:N127"/>
    <mergeCell ref="O127:P127"/>
    <mergeCell ref="G126:H126"/>
    <mergeCell ref="I126:J126"/>
    <mergeCell ref="K126:L126"/>
    <mergeCell ref="M126:N126"/>
    <mergeCell ref="O124:P124"/>
    <mergeCell ref="G125:H125"/>
    <mergeCell ref="I125:J125"/>
    <mergeCell ref="K125:L125"/>
    <mergeCell ref="M125:N125"/>
    <mergeCell ref="O125:P125"/>
    <mergeCell ref="G124:H124"/>
    <mergeCell ref="I124:J124"/>
    <mergeCell ref="K124:L124"/>
    <mergeCell ref="M124:N124"/>
    <mergeCell ref="O122:P122"/>
    <mergeCell ref="G123:H123"/>
    <mergeCell ref="I123:J123"/>
    <mergeCell ref="K123:L123"/>
    <mergeCell ref="M123:N123"/>
    <mergeCell ref="O123:P123"/>
    <mergeCell ref="G122:H122"/>
    <mergeCell ref="I122:J122"/>
    <mergeCell ref="K122:L122"/>
    <mergeCell ref="M122:N122"/>
    <mergeCell ref="S118:T118"/>
    <mergeCell ref="S119:T119"/>
    <mergeCell ref="G121:H121"/>
    <mergeCell ref="I121:J121"/>
    <mergeCell ref="K121:L121"/>
    <mergeCell ref="M121:N121"/>
    <mergeCell ref="O121:P121"/>
    <mergeCell ref="Q121:R121"/>
    <mergeCell ref="M115:N115"/>
    <mergeCell ref="S115:T115"/>
    <mergeCell ref="S116:T116"/>
    <mergeCell ref="S117:T117"/>
    <mergeCell ref="E115:F115"/>
    <mergeCell ref="G115:H115"/>
    <mergeCell ref="I115:J115"/>
    <mergeCell ref="K115:L115"/>
    <mergeCell ref="K113:N113"/>
    <mergeCell ref="O113:Q113"/>
    <mergeCell ref="R113:T113"/>
    <mergeCell ref="E114:G114"/>
    <mergeCell ref="H114:J114"/>
    <mergeCell ref="K114:N114"/>
    <mergeCell ref="R114:T114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M97:N97"/>
    <mergeCell ref="S97:T97"/>
    <mergeCell ref="S98:T98"/>
    <mergeCell ref="S99:T99"/>
    <mergeCell ref="E97:F97"/>
    <mergeCell ref="G97:H97"/>
    <mergeCell ref="I97:J97"/>
    <mergeCell ref="K97:L97"/>
    <mergeCell ref="R95:T95"/>
    <mergeCell ref="E96:G96"/>
    <mergeCell ref="H96:J96"/>
    <mergeCell ref="K96:N96"/>
    <mergeCell ref="R96:T96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K58:N58"/>
    <mergeCell ref="O58:Q58"/>
    <mergeCell ref="R58:T58"/>
    <mergeCell ref="E59:G59"/>
    <mergeCell ref="H59:J59"/>
    <mergeCell ref="K59:N59"/>
    <mergeCell ref="R59:T59"/>
    <mergeCell ref="E60:F60"/>
    <mergeCell ref="G60:H60"/>
    <mergeCell ref="I60:J60"/>
    <mergeCell ref="K60:L60"/>
    <mergeCell ref="M60:N60"/>
    <mergeCell ref="S60:T60"/>
    <mergeCell ref="S61:T61"/>
    <mergeCell ref="S62:T62"/>
    <mergeCell ref="S63:T63"/>
    <mergeCell ref="S64:T64"/>
    <mergeCell ref="G66:H66"/>
    <mergeCell ref="I66:J66"/>
    <mergeCell ref="K66:L66"/>
    <mergeCell ref="M66:N66"/>
    <mergeCell ref="O66:P66"/>
    <mergeCell ref="Q66:R66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K77:N77"/>
    <mergeCell ref="O77:Q77"/>
    <mergeCell ref="R77:T77"/>
    <mergeCell ref="E78:G78"/>
    <mergeCell ref="H78:J78"/>
    <mergeCell ref="K78:N78"/>
    <mergeCell ref="R78:T78"/>
    <mergeCell ref="E79:F79"/>
    <mergeCell ref="G79:H79"/>
    <mergeCell ref="I79:J79"/>
    <mergeCell ref="K79:L79"/>
    <mergeCell ref="M79:N79"/>
    <mergeCell ref="S79:T79"/>
    <mergeCell ref="S80:T80"/>
    <mergeCell ref="S81:T81"/>
    <mergeCell ref="S82:T82"/>
    <mergeCell ref="S83:T83"/>
    <mergeCell ref="G85:H85"/>
    <mergeCell ref="I85:J85"/>
    <mergeCell ref="K85:L85"/>
    <mergeCell ref="M85:N85"/>
    <mergeCell ref="O85:P85"/>
    <mergeCell ref="Q85:R85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</mergeCells>
  <printOptions/>
  <pageMargins left="0.75" right="0.75" top="1" bottom="1" header="0.5" footer="0.5"/>
  <pageSetup horizontalDpi="600" verticalDpi="600" orientation="landscape" paperSize="9" scale="60" r:id="rId1"/>
  <rowBreaks count="3" manualBreakCount="3">
    <brk id="38" max="19" man="1"/>
    <brk id="75" max="19" man="1"/>
    <brk id="111" max="19" man="1"/>
  </rowBreaks>
  <colBreaks count="1" manualBreakCount="1">
    <brk id="2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Normal="60" zoomScaleSheetLayoutView="100" workbookViewId="0" topLeftCell="A3">
      <selection activeCell="G12" sqref="G12"/>
    </sheetView>
  </sheetViews>
  <sheetFormatPr defaultColWidth="9.140625" defaultRowHeight="12.75"/>
  <cols>
    <col min="1" max="1" width="3.00390625" style="20" customWidth="1"/>
    <col min="2" max="2" width="20.00390625" style="20" customWidth="1"/>
    <col min="3" max="3" width="10.57421875" style="20" customWidth="1"/>
    <col min="4" max="4" width="17.28125" style="20" bestFit="1" customWidth="1"/>
    <col min="5" max="6" width="14.7109375" style="20" bestFit="1" customWidth="1"/>
    <col min="7" max="7" width="13.140625" style="20" bestFit="1" customWidth="1"/>
    <col min="8" max="16384" width="9.140625" style="20" customWidth="1"/>
  </cols>
  <sheetData>
    <row r="1" spans="2:4" ht="18">
      <c r="B1" s="33" t="s">
        <v>22</v>
      </c>
      <c r="C1" s="33" t="s">
        <v>424</v>
      </c>
      <c r="D1" s="33"/>
    </row>
    <row r="3" spans="1:3" ht="12.75">
      <c r="A3" s="10">
        <v>1</v>
      </c>
      <c r="B3" s="132" t="s">
        <v>377</v>
      </c>
      <c r="C3" s="10" t="s">
        <v>332</v>
      </c>
    </row>
    <row r="4" spans="1:5" ht="12.75">
      <c r="A4" s="10">
        <f aca="true" t="shared" si="0" ref="A4:A18">A3+1</f>
        <v>2</v>
      </c>
      <c r="C4" s="10"/>
      <c r="D4" s="25"/>
      <c r="E4" s="20" t="s">
        <v>377</v>
      </c>
    </row>
    <row r="5" spans="1:5" ht="12.75">
      <c r="A5" s="10">
        <f t="shared" si="0"/>
        <v>3</v>
      </c>
      <c r="B5" s="10" t="s">
        <v>278</v>
      </c>
      <c r="C5" s="10" t="s">
        <v>219</v>
      </c>
      <c r="D5" s="29" t="s">
        <v>278</v>
      </c>
      <c r="E5" s="28" t="s">
        <v>763</v>
      </c>
    </row>
    <row r="6" spans="1:6" ht="12.75">
      <c r="A6" s="10">
        <f t="shared" si="0"/>
        <v>4</v>
      </c>
      <c r="B6" s="10" t="s">
        <v>63</v>
      </c>
      <c r="C6" s="10" t="s">
        <v>224</v>
      </c>
      <c r="D6" s="26" t="s">
        <v>760</v>
      </c>
      <c r="E6" s="27"/>
      <c r="F6" s="20" t="s">
        <v>54</v>
      </c>
    </row>
    <row r="7" spans="1:6" ht="12.75">
      <c r="A7" s="10">
        <f t="shared" si="0"/>
        <v>5</v>
      </c>
      <c r="B7" s="10" t="s">
        <v>54</v>
      </c>
      <c r="C7" s="10" t="s">
        <v>15</v>
      </c>
      <c r="D7" s="20" t="s">
        <v>54</v>
      </c>
      <c r="E7" s="27"/>
      <c r="F7" s="25" t="s">
        <v>767</v>
      </c>
    </row>
    <row r="8" spans="1:6" ht="12.75">
      <c r="A8" s="10">
        <f t="shared" si="0"/>
        <v>6</v>
      </c>
      <c r="B8" s="10" t="s">
        <v>309</v>
      </c>
      <c r="C8" s="10" t="s">
        <v>240</v>
      </c>
      <c r="D8" s="25" t="s">
        <v>761</v>
      </c>
      <c r="E8" s="29" t="s">
        <v>54</v>
      </c>
      <c r="F8" s="27"/>
    </row>
    <row r="9" spans="1:6" ht="12.75">
      <c r="A9" s="10">
        <f t="shared" si="0"/>
        <v>7</v>
      </c>
      <c r="B9" s="10" t="s">
        <v>388</v>
      </c>
      <c r="C9" s="10" t="s">
        <v>229</v>
      </c>
      <c r="D9" s="29" t="s">
        <v>228</v>
      </c>
      <c r="E9" s="26" t="s">
        <v>766</v>
      </c>
      <c r="F9" s="27"/>
    </row>
    <row r="10" spans="1:7" ht="12.75">
      <c r="A10" s="10">
        <f t="shared" si="0"/>
        <v>8</v>
      </c>
      <c r="B10" s="10" t="s">
        <v>228</v>
      </c>
      <c r="C10" s="10" t="s">
        <v>229</v>
      </c>
      <c r="D10" s="26" t="s">
        <v>765</v>
      </c>
      <c r="F10" s="27"/>
      <c r="G10" s="20" t="s">
        <v>54</v>
      </c>
    </row>
    <row r="11" spans="1:8" ht="12.75">
      <c r="A11" s="10">
        <f t="shared" si="0"/>
        <v>9</v>
      </c>
      <c r="B11" s="10" t="s">
        <v>197</v>
      </c>
      <c r="C11" s="10" t="s">
        <v>15</v>
      </c>
      <c r="D11" s="20" t="s">
        <v>197</v>
      </c>
      <c r="F11" s="27"/>
      <c r="G11" s="32" t="s">
        <v>769</v>
      </c>
      <c r="H11" s="12"/>
    </row>
    <row r="12" spans="1:8" ht="12.75">
      <c r="A12" s="10">
        <f t="shared" si="0"/>
        <v>10</v>
      </c>
      <c r="B12" s="10" t="s">
        <v>459</v>
      </c>
      <c r="C12" s="10" t="s">
        <v>15</v>
      </c>
      <c r="D12" s="25" t="s">
        <v>762</v>
      </c>
      <c r="E12" s="20" t="s">
        <v>376</v>
      </c>
      <c r="F12" s="27"/>
      <c r="G12" s="12"/>
      <c r="H12" s="12"/>
    </row>
    <row r="13" spans="1:8" ht="12.75">
      <c r="A13" s="10">
        <f t="shared" si="0"/>
        <v>11</v>
      </c>
      <c r="B13" s="10" t="s">
        <v>394</v>
      </c>
      <c r="C13" s="10" t="s">
        <v>240</v>
      </c>
      <c r="D13" s="29" t="s">
        <v>376</v>
      </c>
      <c r="E13" s="25" t="s">
        <v>600</v>
      </c>
      <c r="F13" s="27"/>
      <c r="G13" s="12"/>
      <c r="H13" s="12"/>
    </row>
    <row r="14" spans="1:8" ht="12.75">
      <c r="A14" s="10">
        <f t="shared" si="0"/>
        <v>12</v>
      </c>
      <c r="B14" s="10" t="s">
        <v>376</v>
      </c>
      <c r="C14" s="10" t="s">
        <v>219</v>
      </c>
      <c r="D14" s="26" t="s">
        <v>764</v>
      </c>
      <c r="E14" s="27"/>
      <c r="F14" s="29" t="s">
        <v>43</v>
      </c>
      <c r="G14" s="12"/>
      <c r="H14" s="12"/>
    </row>
    <row r="15" spans="1:8" ht="12.75">
      <c r="A15" s="10">
        <f t="shared" si="0"/>
        <v>13</v>
      </c>
      <c r="B15" s="10" t="s">
        <v>55</v>
      </c>
      <c r="C15" s="10" t="s">
        <v>224</v>
      </c>
      <c r="D15" s="20" t="s">
        <v>239</v>
      </c>
      <c r="E15" s="27"/>
      <c r="F15" s="26" t="s">
        <v>739</v>
      </c>
      <c r="G15" s="12"/>
      <c r="H15" s="12"/>
    </row>
    <row r="16" spans="1:8" ht="12.75">
      <c r="A16" s="10">
        <f t="shared" si="0"/>
        <v>14</v>
      </c>
      <c r="B16" s="10" t="s">
        <v>239</v>
      </c>
      <c r="C16" s="10" t="s">
        <v>219</v>
      </c>
      <c r="D16" s="25" t="s">
        <v>759</v>
      </c>
      <c r="E16" s="29" t="s">
        <v>43</v>
      </c>
      <c r="G16" s="12"/>
      <c r="H16" s="12"/>
    </row>
    <row r="17" spans="1:8" ht="12.75">
      <c r="A17" s="10">
        <f t="shared" si="0"/>
        <v>15</v>
      </c>
      <c r="B17" s="10"/>
      <c r="C17" s="10"/>
      <c r="E17" s="26" t="s">
        <v>768</v>
      </c>
      <c r="G17" s="12"/>
      <c r="H17" s="12"/>
    </row>
    <row r="18" spans="1:8" ht="12.75">
      <c r="A18" s="10">
        <f t="shared" si="0"/>
        <v>16</v>
      </c>
      <c r="B18" s="10" t="s">
        <v>43</v>
      </c>
      <c r="C18" s="10" t="s">
        <v>15</v>
      </c>
      <c r="D18" s="26"/>
      <c r="G18" s="12"/>
      <c r="H18" s="29"/>
    </row>
  </sheetData>
  <printOptions/>
  <pageMargins left="0.75" right="0.75" top="1" bottom="1" header="0.5" footer="0.5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O72"/>
  <sheetViews>
    <sheetView view="pageBreakPreview" zoomScale="60" zoomScaleNormal="60" workbookViewId="0" topLeftCell="A34">
      <selection activeCell="C62" sqref="C62:D62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425</v>
      </c>
      <c r="C1" s="33"/>
    </row>
    <row r="3" ht="13.5" thickBot="1"/>
    <row r="4" spans="2:35" ht="16.5" thickTop="1">
      <c r="B4" s="211"/>
      <c r="C4" s="212"/>
      <c r="D4" s="213"/>
      <c r="E4" s="213"/>
      <c r="F4" s="213"/>
      <c r="G4" s="214"/>
      <c r="H4" s="213"/>
      <c r="I4" s="215" t="s">
        <v>251</v>
      </c>
      <c r="J4" s="216"/>
      <c r="K4" s="354" t="s">
        <v>23</v>
      </c>
      <c r="L4" s="355"/>
      <c r="M4" s="355"/>
      <c r="N4" s="356"/>
      <c r="O4" s="357" t="s">
        <v>252</v>
      </c>
      <c r="P4" s="358"/>
      <c r="Q4" s="358"/>
      <c r="R4" s="359" t="s">
        <v>71</v>
      </c>
      <c r="S4" s="360"/>
      <c r="T4" s="36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7"/>
      <c r="C5" s="218"/>
      <c r="D5" s="219" t="s">
        <v>253</v>
      </c>
      <c r="E5" s="362"/>
      <c r="F5" s="363"/>
      <c r="G5" s="364"/>
      <c r="H5" s="365" t="s">
        <v>254</v>
      </c>
      <c r="I5" s="366"/>
      <c r="J5" s="366"/>
      <c r="K5" s="367"/>
      <c r="L5" s="367"/>
      <c r="M5" s="367"/>
      <c r="N5" s="368"/>
      <c r="O5" s="220" t="s">
        <v>255</v>
      </c>
      <c r="P5" s="221"/>
      <c r="Q5" s="221"/>
      <c r="R5" s="369"/>
      <c r="S5" s="369"/>
      <c r="T5" s="37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9" ht="15.75" thickTop="1">
      <c r="B6" s="222"/>
      <c r="C6" s="223" t="s">
        <v>256</v>
      </c>
      <c r="D6" s="224" t="s">
        <v>257</v>
      </c>
      <c r="E6" s="350" t="s">
        <v>57</v>
      </c>
      <c r="F6" s="351"/>
      <c r="G6" s="350" t="s">
        <v>156</v>
      </c>
      <c r="H6" s="351"/>
      <c r="I6" s="350" t="s">
        <v>157</v>
      </c>
      <c r="J6" s="351"/>
      <c r="K6" s="350" t="s">
        <v>220</v>
      </c>
      <c r="L6" s="351"/>
      <c r="M6" s="350"/>
      <c r="N6" s="351"/>
      <c r="O6" s="225" t="s">
        <v>171</v>
      </c>
      <c r="P6" s="226" t="s">
        <v>258</v>
      </c>
      <c r="Q6" s="227" t="s">
        <v>259</v>
      </c>
      <c r="R6" s="228"/>
      <c r="S6" s="352" t="s">
        <v>1</v>
      </c>
      <c r="T6" s="353"/>
      <c r="U6"/>
      <c r="V6" s="229" t="s">
        <v>260</v>
      </c>
      <c r="W6" s="230"/>
      <c r="X6" s="231" t="s">
        <v>261</v>
      </c>
      <c r="Y6"/>
      <c r="Z6"/>
      <c r="AA6"/>
      <c r="AB6"/>
      <c r="AC6"/>
      <c r="AD6"/>
      <c r="AE6"/>
      <c r="AF6"/>
      <c r="AG6"/>
      <c r="AH6"/>
      <c r="AI6"/>
      <c r="AL6" s="233" t="s">
        <v>197</v>
      </c>
      <c r="AM6" s="234" t="s">
        <v>15</v>
      </c>
    </row>
    <row r="7" spans="2:35" ht="12.75">
      <c r="B7" s="232" t="s">
        <v>57</v>
      </c>
      <c r="C7" s="233" t="s">
        <v>278</v>
      </c>
      <c r="D7" s="234" t="s">
        <v>219</v>
      </c>
      <c r="E7" s="235"/>
      <c r="F7" s="236"/>
      <c r="G7" s="237">
        <f>+Q17</f>
        <v>3</v>
      </c>
      <c r="H7" s="238">
        <f>+R17</f>
        <v>0</v>
      </c>
      <c r="I7" s="237">
        <f>Q13</f>
        <v>3</v>
      </c>
      <c r="J7" s="238">
        <f>R13</f>
        <v>0</v>
      </c>
      <c r="K7" s="237">
        <f>Q15</f>
      </c>
      <c r="L7" s="238">
        <f>R15</f>
      </c>
      <c r="M7" s="237"/>
      <c r="N7" s="238"/>
      <c r="O7" s="239">
        <f>IF(SUM(E7:N7)=0,"",COUNTIF(F7:F10,"3"))</f>
        <v>2</v>
      </c>
      <c r="P7" s="240">
        <f>IF(SUM(F7:O7)=0,"",COUNTIF(E7:E10,"3"))</f>
        <v>0</v>
      </c>
      <c r="Q7" s="241">
        <f>IF(SUM(E7:N7)=0,"",SUM(F7:F10))</f>
        <v>6</v>
      </c>
      <c r="R7" s="242">
        <f>IF(SUM(E7:N7)=0,"",SUM(E7:E10))</f>
        <v>0</v>
      </c>
      <c r="S7" s="341"/>
      <c r="T7" s="342"/>
      <c r="U7"/>
      <c r="V7" s="243">
        <f>+V13+V15+V17</f>
        <v>66</v>
      </c>
      <c r="W7" s="244">
        <f>+W13+W15+W17</f>
        <v>25</v>
      </c>
      <c r="X7" s="245">
        <f>+V7-W7</f>
        <v>41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156</v>
      </c>
      <c r="C8" s="233" t="s">
        <v>420</v>
      </c>
      <c r="D8" s="247" t="s">
        <v>325</v>
      </c>
      <c r="E8" s="248">
        <f>+R17</f>
        <v>0</v>
      </c>
      <c r="F8" s="249">
        <f>+Q17</f>
        <v>3</v>
      </c>
      <c r="G8" s="250"/>
      <c r="H8" s="251"/>
      <c r="I8" s="248">
        <f>Q16</f>
        <v>3</v>
      </c>
      <c r="J8" s="249">
        <f>R16</f>
        <v>0</v>
      </c>
      <c r="K8" s="248">
        <f>Q14</f>
      </c>
      <c r="L8" s="249">
        <f>R14</f>
      </c>
      <c r="M8" s="248"/>
      <c r="N8" s="249"/>
      <c r="O8" s="239">
        <f>IF(SUM(E8:N8)=0,"",COUNTIF(H7:H10,"3"))</f>
        <v>1</v>
      </c>
      <c r="P8" s="240">
        <f>IF(SUM(F8:O8)=0,"",COUNTIF(G7:G10,"3"))</f>
        <v>1</v>
      </c>
      <c r="Q8" s="241">
        <f>IF(SUM(E8:N8)=0,"",SUM(H7:H10))</f>
        <v>3</v>
      </c>
      <c r="R8" s="242">
        <f>IF(SUM(E8:N8)=0,"",SUM(G7:G10))</f>
        <v>3</v>
      </c>
      <c r="S8" s="341"/>
      <c r="T8" s="342"/>
      <c r="U8"/>
      <c r="V8" s="243">
        <f>+V14+V16+W17</f>
        <v>47</v>
      </c>
      <c r="W8" s="244">
        <f>+W14+W16+V17</f>
        <v>55</v>
      </c>
      <c r="X8" s="245">
        <f>+V8-W8</f>
        <v>-8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6" t="s">
        <v>157</v>
      </c>
      <c r="C9" s="233" t="s">
        <v>397</v>
      </c>
      <c r="D9" s="247" t="s">
        <v>332</v>
      </c>
      <c r="E9" s="248">
        <f>+R13</f>
        <v>0</v>
      </c>
      <c r="F9" s="249">
        <f>+Q13</f>
        <v>3</v>
      </c>
      <c r="G9" s="248">
        <f>R16</f>
        <v>0</v>
      </c>
      <c r="H9" s="249">
        <f>Q16</f>
        <v>3</v>
      </c>
      <c r="I9" s="250"/>
      <c r="J9" s="251"/>
      <c r="K9" s="248">
        <f>Q18</f>
      </c>
      <c r="L9" s="249">
        <f>R18</f>
      </c>
      <c r="M9" s="248"/>
      <c r="N9" s="249"/>
      <c r="O9" s="239">
        <f>IF(SUM(E9:N9)=0,"",COUNTIF(J7:J10,"3"))</f>
        <v>0</v>
      </c>
      <c r="P9" s="240">
        <f>IF(SUM(F9:O9)=0,"",COUNTIF(I7:I10,"3"))</f>
        <v>2</v>
      </c>
      <c r="Q9" s="241">
        <f>IF(SUM(E9:N9)=0,"",SUM(J7:J10))</f>
        <v>0</v>
      </c>
      <c r="R9" s="242">
        <f>IF(SUM(E9:N9)=0,"",SUM(I7:I10))</f>
        <v>6</v>
      </c>
      <c r="S9" s="341"/>
      <c r="T9" s="342"/>
      <c r="U9"/>
      <c r="V9" s="243">
        <f>+W13+W16+V18</f>
        <v>33</v>
      </c>
      <c r="W9" s="244">
        <f>+V13+V16+W18</f>
        <v>66</v>
      </c>
      <c r="X9" s="245">
        <f>+V9-W9</f>
        <v>-33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2" t="s">
        <v>220</v>
      </c>
      <c r="C10" s="253"/>
      <c r="D10" s="254"/>
      <c r="E10" s="255">
        <f>R15</f>
      </c>
      <c r="F10" s="256">
        <f>Q15</f>
      </c>
      <c r="G10" s="255">
        <f>R14</f>
      </c>
      <c r="H10" s="256">
        <f>Q14</f>
      </c>
      <c r="I10" s="255">
        <f>R18</f>
      </c>
      <c r="J10" s="256">
        <f>Q18</f>
      </c>
      <c r="K10" s="257"/>
      <c r="L10" s="258"/>
      <c r="M10" s="255"/>
      <c r="N10" s="256"/>
      <c r="O10" s="259">
        <f>IF(SUM(E10:N10)=0,"",COUNTIF(L7:L10,"3"))</f>
      </c>
      <c r="P10" s="260">
        <f>IF(SUM(F10:O10)=0,"",COUNTIF(K7:K10,"3"))</f>
      </c>
      <c r="Q10" s="261">
        <f>IF(SUM(E10:N11)=0,"",SUM(L7:L10))</f>
      </c>
      <c r="R10" s="262">
        <f>IF(SUM(E10:N10)=0,"",SUM(K7:K10))</f>
      </c>
      <c r="S10" s="343"/>
      <c r="T10" s="344"/>
      <c r="U10"/>
      <c r="V10" s="243">
        <f>+W14+W15+W18</f>
        <v>0</v>
      </c>
      <c r="W10" s="244">
        <f>+V14+V15+V18</f>
        <v>0</v>
      </c>
      <c r="X10" s="245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3"/>
      <c r="C11" s="264" t="s">
        <v>262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6"/>
      <c r="T11" s="267"/>
      <c r="U11"/>
      <c r="V11" s="268"/>
      <c r="W11" s="269" t="s">
        <v>263</v>
      </c>
      <c r="X11" s="270">
        <f>SUM(X7:X10)</f>
        <v>0</v>
      </c>
      <c r="Y11" s="269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1"/>
      <c r="C12" s="272" t="s">
        <v>264</v>
      </c>
      <c r="D12" s="273"/>
      <c r="E12" s="273"/>
      <c r="F12" s="274"/>
      <c r="G12" s="345" t="s">
        <v>2</v>
      </c>
      <c r="H12" s="346"/>
      <c r="I12" s="347" t="s">
        <v>3</v>
      </c>
      <c r="J12" s="346"/>
      <c r="K12" s="347" t="s">
        <v>4</v>
      </c>
      <c r="L12" s="346"/>
      <c r="M12" s="347" t="s">
        <v>26</v>
      </c>
      <c r="N12" s="346"/>
      <c r="O12" s="347" t="s">
        <v>27</v>
      </c>
      <c r="P12" s="346"/>
      <c r="Q12" s="348" t="s">
        <v>0</v>
      </c>
      <c r="R12" s="349"/>
      <c r="S12"/>
      <c r="T12" s="275"/>
      <c r="U12"/>
      <c r="V12" s="276" t="s">
        <v>260</v>
      </c>
      <c r="W12" s="277"/>
      <c r="X12" s="231" t="s">
        <v>261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8" t="s">
        <v>265</v>
      </c>
      <c r="C13" s="279" t="str">
        <f>IF(C7&gt;"",C7,"")</f>
        <v>Jan Nyberg</v>
      </c>
      <c r="D13" s="280" t="str">
        <f>IF(C9&gt;"",C9,"")</f>
        <v>Erik Kemppainen</v>
      </c>
      <c r="E13" s="265"/>
      <c r="F13" s="281"/>
      <c r="G13" s="339">
        <v>5</v>
      </c>
      <c r="H13" s="340"/>
      <c r="I13" s="336">
        <v>3</v>
      </c>
      <c r="J13" s="337"/>
      <c r="K13" s="336">
        <v>3</v>
      </c>
      <c r="L13" s="337"/>
      <c r="M13" s="336"/>
      <c r="N13" s="337"/>
      <c r="O13" s="338"/>
      <c r="P13" s="337"/>
      <c r="Q13" s="282">
        <f aca="true" t="shared" si="0" ref="Q13:Q18">IF(COUNT(G13:O13)=0,"",COUNTIF(G13:O13,"&gt;=0"))</f>
        <v>3</v>
      </c>
      <c r="R13" s="283">
        <f>IF(COUNT(G13:O13)=0,"",(IF(LEFT(G13,1)="-",1,0)+IF(LEFT(I13,1)="-",1,0)+IF(LEFT(K13,1)="-",1,0)+IF(LEFT(M13,1)="-",1,0)+IF(LEFT(O13,1)="-",1,0)))</f>
        <v>0</v>
      </c>
      <c r="S13" s="284"/>
      <c r="T13" s="285"/>
      <c r="U13"/>
      <c r="V13" s="286">
        <f aca="true" t="shared" si="1" ref="V13:W18">+Z13+AB13+AD13+AF13+AH13</f>
        <v>33</v>
      </c>
      <c r="W13" s="287">
        <f t="shared" si="1"/>
        <v>11</v>
      </c>
      <c r="X13" s="288">
        <f aca="true" t="shared" si="2" ref="X13:X18">+V13-W13</f>
        <v>22</v>
      </c>
      <c r="Y13"/>
      <c r="Z13" s="289">
        <f aca="true" t="shared" si="3" ref="Z13:Z18">IF(G13="",0,IF(LEFT(G13,1)="-",ABS(G13),(IF(G13&gt;9,G13+2,11))))</f>
        <v>11</v>
      </c>
      <c r="AA13" s="290">
        <f aca="true" t="shared" si="4" ref="AA13:AA18">IF(G13="",0,IF(LEFT(G13,1)="-",(IF(ABS(G13)&gt;9,(ABS(G13)+2),11)),G13))</f>
        <v>5</v>
      </c>
      <c r="AB13" s="289">
        <f aca="true" t="shared" si="5" ref="AB13:AB18">IF(I13="",0,IF(LEFT(I13,1)="-",ABS(I13),(IF(I13&gt;9,I13+2,11))))</f>
        <v>11</v>
      </c>
      <c r="AC13" s="290">
        <f aca="true" t="shared" si="6" ref="AC13:AC18">IF(I13="",0,IF(LEFT(I13,1)="-",(IF(ABS(I13)&gt;9,(ABS(I13)+2),11)),I13))</f>
        <v>3</v>
      </c>
      <c r="AD13" s="289">
        <f aca="true" t="shared" si="7" ref="AD13:AD18">IF(K13="",0,IF(LEFT(K13,1)="-",ABS(K13),(IF(K13&gt;9,K13+2,11))))</f>
        <v>11</v>
      </c>
      <c r="AE13" s="290">
        <f aca="true" t="shared" si="8" ref="AE13:AE18">IF(K13="",0,IF(LEFT(K13,1)="-",(IF(ABS(K13)&gt;9,(ABS(K13)+2),11)),K13))</f>
        <v>3</v>
      </c>
      <c r="AF13" s="289">
        <f>IF(M13="",0,IF(LEFT(M13,1)="-",ABS(M13),(IF(M13&gt;9,M13+2,11))))</f>
        <v>0</v>
      </c>
      <c r="AG13" s="290">
        <f aca="true" t="shared" si="9" ref="AG13:AG18">IF(M13="",0,IF(LEFT(M13,1)="-",(IF(ABS(M13)&gt;9,(ABS(M13)+2),11)),M13))</f>
        <v>0</v>
      </c>
      <c r="AH13" s="289">
        <f aca="true" t="shared" si="10" ref="AH13:AH18">IF(O13="",0,IF(LEFT(O13,1)="-",ABS(O13),(IF(O13&gt;9,O13+2,11))))</f>
        <v>0</v>
      </c>
      <c r="AI13" s="290">
        <f aca="true" t="shared" si="11" ref="AI13:AI18">IF(O13="",0,IF(LEFT(O13,1)="-",(IF(ABS(O13)&gt;9,(ABS(O13)+2),11)),O13))</f>
        <v>0</v>
      </c>
    </row>
    <row r="14" spans="2:35" ht="15.75">
      <c r="B14" s="278" t="s">
        <v>266</v>
      </c>
      <c r="C14" s="279" t="str">
        <f>IF(C8&gt;"",C8,"")</f>
        <v>Veikka Flemming</v>
      </c>
      <c r="D14" s="291">
        <f>IF(C10&gt;"",C10,"")</f>
      </c>
      <c r="E14" s="292"/>
      <c r="F14" s="281"/>
      <c r="G14" s="329"/>
      <c r="H14" s="330"/>
      <c r="I14" s="329"/>
      <c r="J14" s="330"/>
      <c r="K14" s="329"/>
      <c r="L14" s="330"/>
      <c r="M14" s="329"/>
      <c r="N14" s="330"/>
      <c r="O14" s="329"/>
      <c r="P14" s="330"/>
      <c r="Q14" s="282">
        <f t="shared" si="0"/>
      </c>
      <c r="R14" s="283">
        <f>IF(COUNT(G14:O14)=0,"",(IF(LEFT(G14,1)="-",1,0)+IF(LEFT(I14,1)="-",1,0)+IF(LEFT(K14,1)="-",1,0)+IF(LEFT(M14,1)="-",1,0)+IF(LEFT(O14,1)="-",1,0)))</f>
      </c>
      <c r="S14" s="293"/>
      <c r="T14" s="294"/>
      <c r="U14"/>
      <c r="V14" s="286">
        <f t="shared" si="1"/>
        <v>0</v>
      </c>
      <c r="W14" s="287">
        <f t="shared" si="1"/>
        <v>0</v>
      </c>
      <c r="X14" s="288">
        <f t="shared" si="2"/>
        <v>0</v>
      </c>
      <c r="Y14"/>
      <c r="Z14" s="295">
        <f t="shared" si="3"/>
        <v>0</v>
      </c>
      <c r="AA14" s="296">
        <f t="shared" si="4"/>
        <v>0</v>
      </c>
      <c r="AB14" s="295">
        <f t="shared" si="5"/>
        <v>0</v>
      </c>
      <c r="AC14" s="296">
        <f t="shared" si="6"/>
        <v>0</v>
      </c>
      <c r="AD14" s="295">
        <f t="shared" si="7"/>
        <v>0</v>
      </c>
      <c r="AE14" s="296">
        <f t="shared" si="8"/>
        <v>0</v>
      </c>
      <c r="AF14" s="295">
        <f>IF(M14="",0,IF(LEFT(M14,1)="-",ABS(M14),(IF(M14&gt;9,M14+2,11))))</f>
        <v>0</v>
      </c>
      <c r="AG14" s="296">
        <f t="shared" si="9"/>
        <v>0</v>
      </c>
      <c r="AH14" s="295">
        <f t="shared" si="10"/>
        <v>0</v>
      </c>
      <c r="AI14" s="296">
        <f t="shared" si="11"/>
        <v>0</v>
      </c>
    </row>
    <row r="15" spans="2:35" ht="16.5" thickBot="1">
      <c r="B15" s="278" t="s">
        <v>267</v>
      </c>
      <c r="C15" s="297" t="str">
        <f>IF(C7&gt;"",C7,"")</f>
        <v>Jan Nyberg</v>
      </c>
      <c r="D15" s="298">
        <f>IF(C10&gt;"",C10,"")</f>
      </c>
      <c r="E15" s="273"/>
      <c r="F15" s="274"/>
      <c r="G15" s="334"/>
      <c r="H15" s="335"/>
      <c r="I15" s="334"/>
      <c r="J15" s="335"/>
      <c r="K15" s="334"/>
      <c r="L15" s="335"/>
      <c r="M15" s="334"/>
      <c r="N15" s="335"/>
      <c r="O15" s="334"/>
      <c r="P15" s="335"/>
      <c r="Q15" s="282">
        <f t="shared" si="0"/>
      </c>
      <c r="R15" s="283">
        <f>IF(COUNT(G15:O15)=0,"",(IF(LEFT(G15,1)="-",1,0)+IF(LEFT(I15,1)="-",1,0)+IF(LEFT(K15,1)="-",1,0)+IF(LEFT(M14,1)="-",1,0)+IF(LEFT(O15,1)="-",1,0)))</f>
      </c>
      <c r="S15" s="293"/>
      <c r="T15" s="294"/>
      <c r="U15"/>
      <c r="V15" s="286">
        <f t="shared" si="1"/>
        <v>0</v>
      </c>
      <c r="W15" s="287">
        <f t="shared" si="1"/>
        <v>0</v>
      </c>
      <c r="X15" s="288">
        <f t="shared" si="2"/>
        <v>0</v>
      </c>
      <c r="Y15"/>
      <c r="Z15" s="295">
        <f t="shared" si="3"/>
        <v>0</v>
      </c>
      <c r="AA15" s="296">
        <f t="shared" si="4"/>
        <v>0</v>
      </c>
      <c r="AB15" s="295">
        <f t="shared" si="5"/>
        <v>0</v>
      </c>
      <c r="AC15" s="296">
        <f t="shared" si="6"/>
        <v>0</v>
      </c>
      <c r="AD15" s="295">
        <f t="shared" si="7"/>
        <v>0</v>
      </c>
      <c r="AE15" s="296">
        <f t="shared" si="8"/>
        <v>0</v>
      </c>
      <c r="AF15" s="295">
        <f>IF(M14="",0,IF(LEFT(M14,1)="-",ABS(M14),(IF(M14&gt;9,M14+2,11))))</f>
        <v>0</v>
      </c>
      <c r="AG15" s="296">
        <f t="shared" si="9"/>
        <v>0</v>
      </c>
      <c r="AH15" s="295">
        <f t="shared" si="10"/>
        <v>0</v>
      </c>
      <c r="AI15" s="296">
        <f t="shared" si="11"/>
        <v>0</v>
      </c>
    </row>
    <row r="16" spans="2:35" ht="15.75">
      <c r="B16" s="278" t="s">
        <v>268</v>
      </c>
      <c r="C16" s="279" t="str">
        <f>IF(C8&gt;"",C8,"")</f>
        <v>Veikka Flemming</v>
      </c>
      <c r="D16" s="291" t="str">
        <f>IF(C9&gt;"",C9,"")</f>
        <v>Erik Kemppainen</v>
      </c>
      <c r="E16" s="265"/>
      <c r="F16" s="281"/>
      <c r="G16" s="336">
        <v>8</v>
      </c>
      <c r="H16" s="337"/>
      <c r="I16" s="336">
        <v>7</v>
      </c>
      <c r="J16" s="337"/>
      <c r="K16" s="336">
        <v>7</v>
      </c>
      <c r="L16" s="337"/>
      <c r="M16" s="336"/>
      <c r="N16" s="337"/>
      <c r="O16" s="336"/>
      <c r="P16" s="337"/>
      <c r="Q16" s="282">
        <f t="shared" si="0"/>
        <v>3</v>
      </c>
      <c r="R16" s="283">
        <f>IF(COUNT(G16:O16)=0,"",(IF(LEFT(G16,1)="-",1,0)+IF(LEFT(I16,1)="-",1,0)+IF(LEFT(K16,1)="-",1,0)+IF(LEFT(M16,1)="-",1,0)+IF(LEFT(O16,1)="-",1,0)))</f>
        <v>0</v>
      </c>
      <c r="S16" s="293"/>
      <c r="T16" s="294"/>
      <c r="U16"/>
      <c r="V16" s="286">
        <f t="shared" si="1"/>
        <v>33</v>
      </c>
      <c r="W16" s="287">
        <f t="shared" si="1"/>
        <v>22</v>
      </c>
      <c r="X16" s="288">
        <f t="shared" si="2"/>
        <v>11</v>
      </c>
      <c r="Y16"/>
      <c r="Z16" s="295">
        <f t="shared" si="3"/>
        <v>11</v>
      </c>
      <c r="AA16" s="296">
        <f t="shared" si="4"/>
        <v>8</v>
      </c>
      <c r="AB16" s="295">
        <f t="shared" si="5"/>
        <v>11</v>
      </c>
      <c r="AC16" s="296">
        <f t="shared" si="6"/>
        <v>7</v>
      </c>
      <c r="AD16" s="295">
        <f t="shared" si="7"/>
        <v>11</v>
      </c>
      <c r="AE16" s="296">
        <f t="shared" si="8"/>
        <v>7</v>
      </c>
      <c r="AF16" s="295">
        <f>IF(M16="",0,IF(LEFT(M16,1)="-",ABS(M16),(IF(M16&gt;9,M16+2,11))))</f>
        <v>0</v>
      </c>
      <c r="AG16" s="296">
        <f t="shared" si="9"/>
        <v>0</v>
      </c>
      <c r="AH16" s="295">
        <f t="shared" si="10"/>
        <v>0</v>
      </c>
      <c r="AI16" s="296">
        <f t="shared" si="11"/>
        <v>0</v>
      </c>
    </row>
    <row r="17" spans="2:35" ht="15.75">
      <c r="B17" s="278" t="s">
        <v>269</v>
      </c>
      <c r="C17" s="279" t="str">
        <f>IF(C7&gt;"",C7,"")</f>
        <v>Jan Nyberg</v>
      </c>
      <c r="D17" s="291" t="str">
        <f>IF(C8&gt;"",C8,"")</f>
        <v>Veikka Flemming</v>
      </c>
      <c r="E17" s="292"/>
      <c r="F17" s="281"/>
      <c r="G17" s="329">
        <v>3</v>
      </c>
      <c r="H17" s="330"/>
      <c r="I17" s="329">
        <v>5</v>
      </c>
      <c r="J17" s="330"/>
      <c r="K17" s="333">
        <v>6</v>
      </c>
      <c r="L17" s="330"/>
      <c r="M17" s="329"/>
      <c r="N17" s="330"/>
      <c r="O17" s="329"/>
      <c r="P17" s="330"/>
      <c r="Q17" s="282">
        <f t="shared" si="0"/>
        <v>3</v>
      </c>
      <c r="R17" s="283">
        <f>IF(COUNT(G17:O17)=0,"",(IF(LEFT(G17,1)="-",1,0)+IF(LEFT(I17,1)="-",1,0)+IF(LEFT(K17,1)="-",1,0)+IF(LEFT(M17,1)="-",1,0)+IF(LEFT(O17,1)="-",1,0)))</f>
        <v>0</v>
      </c>
      <c r="S17" s="293"/>
      <c r="T17" s="294"/>
      <c r="U17"/>
      <c r="V17" s="286">
        <f t="shared" si="1"/>
        <v>33</v>
      </c>
      <c r="W17" s="287">
        <f t="shared" si="1"/>
        <v>14</v>
      </c>
      <c r="X17" s="288">
        <f t="shared" si="2"/>
        <v>19</v>
      </c>
      <c r="Y17"/>
      <c r="Z17" s="295">
        <f t="shared" si="3"/>
        <v>11</v>
      </c>
      <c r="AA17" s="296">
        <f t="shared" si="4"/>
        <v>3</v>
      </c>
      <c r="AB17" s="295">
        <f t="shared" si="5"/>
        <v>11</v>
      </c>
      <c r="AC17" s="296">
        <f t="shared" si="6"/>
        <v>5</v>
      </c>
      <c r="AD17" s="295">
        <f t="shared" si="7"/>
        <v>11</v>
      </c>
      <c r="AE17" s="296">
        <f t="shared" si="8"/>
        <v>6</v>
      </c>
      <c r="AF17" s="295">
        <f>IF(M17="",0,IF(LEFT(M17,1)="-",ABS(M17),(IF(M17&gt;9,M17+2,11))))</f>
        <v>0</v>
      </c>
      <c r="AG17" s="296">
        <f t="shared" si="9"/>
        <v>0</v>
      </c>
      <c r="AH17" s="295">
        <f t="shared" si="10"/>
        <v>0</v>
      </c>
      <c r="AI17" s="296">
        <f t="shared" si="11"/>
        <v>0</v>
      </c>
    </row>
    <row r="18" spans="2:35" ht="16.5" thickBot="1">
      <c r="B18" s="299" t="s">
        <v>270</v>
      </c>
      <c r="C18" s="300" t="str">
        <f>IF(C9&gt;"",C9,"")</f>
        <v>Erik Kemppainen</v>
      </c>
      <c r="D18" s="301">
        <f>IF(C10&gt;"",C10,"")</f>
      </c>
      <c r="E18" s="302"/>
      <c r="F18" s="303"/>
      <c r="G18" s="331"/>
      <c r="H18" s="332"/>
      <c r="I18" s="331"/>
      <c r="J18" s="332"/>
      <c r="K18" s="331"/>
      <c r="L18" s="332"/>
      <c r="M18" s="331"/>
      <c r="N18" s="332"/>
      <c r="O18" s="331"/>
      <c r="P18" s="332"/>
      <c r="Q18" s="304">
        <f t="shared" si="0"/>
      </c>
      <c r="R18" s="305">
        <f>IF(COUNT(G18:O18)=0,"",(IF(LEFT(G18,1)="-",1,0)+IF(LEFT(I18,1)="-",1,0)+IF(LEFT(K18,1)="-",1,0)+IF(LEFT(M18,1)="-",1,0)+IF(LEFT(O18,1)="-",1,0)))</f>
      </c>
      <c r="S18" s="306"/>
      <c r="T18" s="307"/>
      <c r="U18"/>
      <c r="V18" s="286">
        <f t="shared" si="1"/>
        <v>0</v>
      </c>
      <c r="W18" s="287">
        <f t="shared" si="1"/>
        <v>0</v>
      </c>
      <c r="X18" s="288">
        <f t="shared" si="2"/>
        <v>0</v>
      </c>
      <c r="Y18"/>
      <c r="Z18" s="308">
        <f t="shared" si="3"/>
        <v>0</v>
      </c>
      <c r="AA18" s="309">
        <f t="shared" si="4"/>
        <v>0</v>
      </c>
      <c r="AB18" s="308">
        <f t="shared" si="5"/>
        <v>0</v>
      </c>
      <c r="AC18" s="309">
        <f t="shared" si="6"/>
        <v>0</v>
      </c>
      <c r="AD18" s="308">
        <f t="shared" si="7"/>
        <v>0</v>
      </c>
      <c r="AE18" s="309">
        <f t="shared" si="8"/>
        <v>0</v>
      </c>
      <c r="AF18" s="308">
        <f>IF(M18="",0,IF(LEFT(M18,1)="-",ABS(M18),(IF(M18&gt;9,M18+2,11))))</f>
        <v>0</v>
      </c>
      <c r="AG18" s="309">
        <f t="shared" si="9"/>
        <v>0</v>
      </c>
      <c r="AH18" s="308">
        <f t="shared" si="10"/>
        <v>0</v>
      </c>
      <c r="AI18" s="309">
        <f t="shared" si="11"/>
        <v>0</v>
      </c>
    </row>
    <row r="19" ht="13.5" thickTop="1"/>
    <row r="21" ht="13.5" thickBot="1"/>
    <row r="22" spans="2:35" ht="16.5" thickTop="1">
      <c r="B22" s="211"/>
      <c r="C22" s="212"/>
      <c r="D22" s="213"/>
      <c r="E22" s="213"/>
      <c r="F22" s="213"/>
      <c r="G22" s="214"/>
      <c r="H22" s="213"/>
      <c r="I22" s="215" t="s">
        <v>251</v>
      </c>
      <c r="J22" s="216"/>
      <c r="K22" s="354" t="s">
        <v>23</v>
      </c>
      <c r="L22" s="355"/>
      <c r="M22" s="355"/>
      <c r="N22" s="356"/>
      <c r="O22" s="357" t="s">
        <v>252</v>
      </c>
      <c r="P22" s="358"/>
      <c r="Q22" s="358"/>
      <c r="R22" s="359" t="s">
        <v>69</v>
      </c>
      <c r="S22" s="360"/>
      <c r="T22" s="3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7"/>
      <c r="C23" s="218"/>
      <c r="D23" s="219" t="s">
        <v>253</v>
      </c>
      <c r="E23" s="362"/>
      <c r="F23" s="363"/>
      <c r="G23" s="364"/>
      <c r="H23" s="365" t="s">
        <v>254</v>
      </c>
      <c r="I23" s="366"/>
      <c r="J23" s="366"/>
      <c r="K23" s="367"/>
      <c r="L23" s="367"/>
      <c r="M23" s="367"/>
      <c r="N23" s="368"/>
      <c r="O23" s="220" t="s">
        <v>255</v>
      </c>
      <c r="P23" s="221"/>
      <c r="Q23" s="221"/>
      <c r="R23" s="369"/>
      <c r="S23" s="369"/>
      <c r="T23" s="37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2"/>
      <c r="C24" s="223" t="s">
        <v>256</v>
      </c>
      <c r="D24" s="224" t="s">
        <v>257</v>
      </c>
      <c r="E24" s="350" t="s">
        <v>57</v>
      </c>
      <c r="F24" s="351"/>
      <c r="G24" s="350" t="s">
        <v>156</v>
      </c>
      <c r="H24" s="351"/>
      <c r="I24" s="350" t="s">
        <v>157</v>
      </c>
      <c r="J24" s="351"/>
      <c r="K24" s="350" t="s">
        <v>220</v>
      </c>
      <c r="L24" s="351"/>
      <c r="M24" s="350"/>
      <c r="N24" s="351"/>
      <c r="O24" s="225" t="s">
        <v>171</v>
      </c>
      <c r="P24" s="226" t="s">
        <v>258</v>
      </c>
      <c r="Q24" s="227" t="s">
        <v>259</v>
      </c>
      <c r="R24" s="228"/>
      <c r="S24" s="352" t="s">
        <v>1</v>
      </c>
      <c r="T24" s="353"/>
      <c r="U24"/>
      <c r="V24" s="229" t="s">
        <v>260</v>
      </c>
      <c r="W24" s="230"/>
      <c r="X24" s="231" t="s">
        <v>261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2" t="s">
        <v>57</v>
      </c>
      <c r="C25" s="233" t="s">
        <v>239</v>
      </c>
      <c r="D25" s="234" t="s">
        <v>219</v>
      </c>
      <c r="E25" s="235"/>
      <c r="F25" s="236"/>
      <c r="G25" s="237">
        <f>+Q35</f>
        <v>3</v>
      </c>
      <c r="H25" s="238">
        <f>+R35</f>
        <v>0</v>
      </c>
      <c r="I25" s="237">
        <f>Q31</f>
        <v>3</v>
      </c>
      <c r="J25" s="238">
        <f>R31</f>
        <v>0</v>
      </c>
      <c r="K25" s="237">
        <f>Q33</f>
      </c>
      <c r="L25" s="238">
        <f>R33</f>
      </c>
      <c r="M25" s="237"/>
      <c r="N25" s="238"/>
      <c r="O25" s="239">
        <f>IF(SUM(E25:N25)=0,"",COUNTIF(F25:F28,"3"))</f>
        <v>2</v>
      </c>
      <c r="P25" s="240">
        <f>IF(SUM(F25:O25)=0,"",COUNTIF(E25:E28,"3"))</f>
        <v>0</v>
      </c>
      <c r="Q25" s="241">
        <f>IF(SUM(E25:N25)=0,"",SUM(F25:F28))</f>
        <v>6</v>
      </c>
      <c r="R25" s="242">
        <f>IF(SUM(E25:N25)=0,"",SUM(E25:E28))</f>
        <v>0</v>
      </c>
      <c r="S25" s="341"/>
      <c r="T25" s="342"/>
      <c r="U25"/>
      <c r="V25" s="243">
        <f>+V31+V33+V35</f>
        <v>66</v>
      </c>
      <c r="W25" s="244">
        <f>+W31+W33+W35</f>
        <v>10</v>
      </c>
      <c r="X25" s="245">
        <f>+V25-W25</f>
        <v>56</v>
      </c>
      <c r="Y25"/>
      <c r="Z25"/>
      <c r="AA25"/>
      <c r="AB25"/>
      <c r="AC25"/>
      <c r="AD25"/>
      <c r="AE25"/>
      <c r="AF25"/>
      <c r="AG25"/>
      <c r="AH25"/>
      <c r="AI25"/>
    </row>
    <row r="26" spans="2:35" ht="13.5" thickBot="1">
      <c r="B26" s="246" t="s">
        <v>156</v>
      </c>
      <c r="C26" s="253" t="s">
        <v>479</v>
      </c>
      <c r="D26" s="254" t="s">
        <v>15</v>
      </c>
      <c r="E26" s="248">
        <f>+R35</f>
        <v>0</v>
      </c>
      <c r="F26" s="249">
        <f>+Q35</f>
        <v>3</v>
      </c>
      <c r="G26" s="250"/>
      <c r="H26" s="251"/>
      <c r="I26" s="248">
        <f>Q34</f>
        <v>0</v>
      </c>
      <c r="J26" s="249">
        <f>R34</f>
        <v>3</v>
      </c>
      <c r="K26" s="248">
        <f>Q32</f>
      </c>
      <c r="L26" s="249">
        <f>R32</f>
      </c>
      <c r="M26" s="248"/>
      <c r="N26" s="249"/>
      <c r="O26" s="239">
        <f>IF(SUM(E26:N26)=0,"",COUNTIF(H25:H28,"3"))</f>
        <v>0</v>
      </c>
      <c r="P26" s="240">
        <f>IF(SUM(F26:O26)=0,"",COUNTIF(G25:G28,"3"))</f>
        <v>2</v>
      </c>
      <c r="Q26" s="241">
        <f>IF(SUM(E26:N26)=0,"",SUM(H25:H28))</f>
        <v>0</v>
      </c>
      <c r="R26" s="242">
        <f>IF(SUM(E26:N26)=0,"",SUM(G25:G28))</f>
        <v>6</v>
      </c>
      <c r="S26" s="341"/>
      <c r="T26" s="342"/>
      <c r="U26"/>
      <c r="V26" s="243">
        <f>+V32+V34+W35</f>
        <v>22</v>
      </c>
      <c r="W26" s="244">
        <f>+W32+W34+V35</f>
        <v>66</v>
      </c>
      <c r="X26" s="245">
        <f>+V26-W26</f>
        <v>-44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Top="1">
      <c r="B27" s="246" t="s">
        <v>157</v>
      </c>
      <c r="C27" s="233" t="s">
        <v>282</v>
      </c>
      <c r="D27" s="247" t="s">
        <v>15</v>
      </c>
      <c r="E27" s="248">
        <f>+R31</f>
        <v>0</v>
      </c>
      <c r="F27" s="249">
        <f>+Q31</f>
        <v>3</v>
      </c>
      <c r="G27" s="248">
        <f>R34</f>
        <v>3</v>
      </c>
      <c r="H27" s="249">
        <f>Q34</f>
        <v>0</v>
      </c>
      <c r="I27" s="250"/>
      <c r="J27" s="251"/>
      <c r="K27" s="248">
        <f>Q36</f>
      </c>
      <c r="L27" s="249">
        <f>R36</f>
      </c>
      <c r="M27" s="248"/>
      <c r="N27" s="249"/>
      <c r="O27" s="239">
        <f>IF(SUM(E27:N27)=0,"",COUNTIF(J25:J28,"3"))</f>
        <v>1</v>
      </c>
      <c r="P27" s="240">
        <f>IF(SUM(F27:O27)=0,"",COUNTIF(I25:I28,"3"))</f>
        <v>1</v>
      </c>
      <c r="Q27" s="241">
        <f>IF(SUM(E27:N27)=0,"",SUM(J25:J28))</f>
        <v>3</v>
      </c>
      <c r="R27" s="242">
        <f>IF(SUM(E27:N27)=0,"",SUM(I25:I28))</f>
        <v>3</v>
      </c>
      <c r="S27" s="341"/>
      <c r="T27" s="342"/>
      <c r="U27"/>
      <c r="V27" s="243">
        <f>+W31+W34+V36</f>
        <v>39</v>
      </c>
      <c r="W27" s="244">
        <f>+V31+V34+W36</f>
        <v>51</v>
      </c>
      <c r="X27" s="245">
        <f>+V27-W27</f>
        <v>-12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2" t="s">
        <v>220</v>
      </c>
      <c r="C28" s="253"/>
      <c r="D28" s="254"/>
      <c r="E28" s="255">
        <f>R33</f>
      </c>
      <c r="F28" s="256">
        <f>Q33</f>
      </c>
      <c r="G28" s="255">
        <f>R32</f>
      </c>
      <c r="H28" s="256">
        <f>Q32</f>
      </c>
      <c r="I28" s="255">
        <f>R36</f>
      </c>
      <c r="J28" s="256">
        <f>Q36</f>
      </c>
      <c r="K28" s="257"/>
      <c r="L28" s="258"/>
      <c r="M28" s="255"/>
      <c r="N28" s="256"/>
      <c r="O28" s="259">
        <f>IF(SUM(E28:N28)=0,"",COUNTIF(L25:L28,"3"))</f>
      </c>
      <c r="P28" s="260">
        <f>IF(SUM(F28:O28)=0,"",COUNTIF(K25:K28,"3"))</f>
      </c>
      <c r="Q28" s="261">
        <f>IF(SUM(E28:N29)=0,"",SUM(L25:L28))</f>
      </c>
      <c r="R28" s="262">
        <f>IF(SUM(E28:N28)=0,"",SUM(K25:K28))</f>
      </c>
      <c r="S28" s="343"/>
      <c r="T28" s="344"/>
      <c r="U28"/>
      <c r="V28" s="243">
        <f>+W32+W33+W36</f>
        <v>0</v>
      </c>
      <c r="W28" s="244">
        <f>+V32+V33+V36</f>
        <v>0</v>
      </c>
      <c r="X28" s="245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3"/>
      <c r="C29" s="264" t="s">
        <v>262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6"/>
      <c r="T29" s="267"/>
      <c r="U29"/>
      <c r="V29" s="268"/>
      <c r="W29" s="269" t="s">
        <v>263</v>
      </c>
      <c r="X29" s="270">
        <f>SUM(X25:X28)</f>
        <v>0</v>
      </c>
      <c r="Y29" s="269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1"/>
      <c r="C30" s="272" t="s">
        <v>264</v>
      </c>
      <c r="D30" s="273"/>
      <c r="E30" s="273"/>
      <c r="F30" s="274"/>
      <c r="G30" s="345" t="s">
        <v>2</v>
      </c>
      <c r="H30" s="346"/>
      <c r="I30" s="347" t="s">
        <v>3</v>
      </c>
      <c r="J30" s="346"/>
      <c r="K30" s="347" t="s">
        <v>4</v>
      </c>
      <c r="L30" s="346"/>
      <c r="M30" s="347" t="s">
        <v>26</v>
      </c>
      <c r="N30" s="346"/>
      <c r="O30" s="347" t="s">
        <v>27</v>
      </c>
      <c r="P30" s="346"/>
      <c r="Q30" s="348" t="s">
        <v>0</v>
      </c>
      <c r="R30" s="349"/>
      <c r="S30"/>
      <c r="T30" s="275"/>
      <c r="U30"/>
      <c r="V30" s="276" t="s">
        <v>260</v>
      </c>
      <c r="W30" s="277"/>
      <c r="X30" s="231" t="s">
        <v>261</v>
      </c>
      <c r="Y30"/>
      <c r="Z30"/>
      <c r="AA30"/>
      <c r="AB30"/>
      <c r="AC30"/>
      <c r="AD30"/>
      <c r="AE30"/>
      <c r="AF30"/>
      <c r="AG30"/>
      <c r="AH30"/>
      <c r="AI30"/>
    </row>
    <row r="31" spans="2:41" ht="15.75">
      <c r="B31" s="278" t="s">
        <v>265</v>
      </c>
      <c r="C31" s="279" t="str">
        <f>IF(C25&gt;"",C25,"")</f>
        <v>Mikhail Kantonistov</v>
      </c>
      <c r="D31" s="280" t="str">
        <f>IF(C27&gt;"",C27,"")</f>
        <v>Annika Lundström</v>
      </c>
      <c r="E31" s="265"/>
      <c r="F31" s="281"/>
      <c r="G31" s="339">
        <v>2</v>
      </c>
      <c r="H31" s="340"/>
      <c r="I31" s="336">
        <v>2</v>
      </c>
      <c r="J31" s="337"/>
      <c r="K31" s="336">
        <v>2</v>
      </c>
      <c r="L31" s="337"/>
      <c r="M31" s="336"/>
      <c r="N31" s="337"/>
      <c r="O31" s="338"/>
      <c r="P31" s="337"/>
      <c r="Q31" s="282">
        <f aca="true" t="shared" si="12" ref="Q31:Q36">IF(COUNT(G31:O31)=0,"",COUNTIF(G31:O31,"&gt;=0"))</f>
        <v>3</v>
      </c>
      <c r="R31" s="283">
        <f aca="true" t="shared" si="13" ref="R31:R36">IF(COUNT(G31:O31)=0,"",(IF(LEFT(G31,1)="-",1,0)+IF(LEFT(I31,1)="-",1,0)+IF(LEFT(K31,1)="-",1,0)+IF(LEFT(M31,1)="-",1,0)+IF(LEFT(O31,1)="-",1,0)))</f>
        <v>0</v>
      </c>
      <c r="S31" s="284"/>
      <c r="T31" s="285"/>
      <c r="U31"/>
      <c r="V31" s="286">
        <f aca="true" t="shared" si="14" ref="V31:W36">+Z31+AB31+AD31+AF31+AH31</f>
        <v>33</v>
      </c>
      <c r="W31" s="287">
        <f t="shared" si="14"/>
        <v>6</v>
      </c>
      <c r="X31" s="288">
        <f aca="true" t="shared" si="15" ref="X31:X36">+V31-W31</f>
        <v>27</v>
      </c>
      <c r="Y31"/>
      <c r="Z31" s="289">
        <f aca="true" t="shared" si="16" ref="Z31:Z36">IF(G31="",0,IF(LEFT(G31,1)="-",ABS(G31),(IF(G31&gt;9,G31+2,11))))</f>
        <v>11</v>
      </c>
      <c r="AA31" s="290">
        <f aca="true" t="shared" si="17" ref="AA31:AA36">IF(G31="",0,IF(LEFT(G31,1)="-",(IF(ABS(G31)&gt;9,(ABS(G31)+2),11)),G31))</f>
        <v>2</v>
      </c>
      <c r="AB31" s="289">
        <f aca="true" t="shared" si="18" ref="AB31:AB36">IF(I31="",0,IF(LEFT(I31,1)="-",ABS(I31),(IF(I31&gt;9,I31+2,11))))</f>
        <v>11</v>
      </c>
      <c r="AC31" s="290">
        <f aca="true" t="shared" si="19" ref="AC31:AC36">IF(I31="",0,IF(LEFT(I31,1)="-",(IF(ABS(I31)&gt;9,(ABS(I31)+2),11)),I31))</f>
        <v>2</v>
      </c>
      <c r="AD31" s="289">
        <f aca="true" t="shared" si="20" ref="AD31:AD36">IF(K31="",0,IF(LEFT(K31,1)="-",ABS(K31),(IF(K31&gt;9,K31+2,11))))</f>
        <v>11</v>
      </c>
      <c r="AE31" s="290">
        <f aca="true" t="shared" si="21" ref="AE31:AE36">IF(K31="",0,IF(LEFT(K31,1)="-",(IF(ABS(K31)&gt;9,(ABS(K31)+2),11)),K31))</f>
        <v>2</v>
      </c>
      <c r="AF31" s="289">
        <f aca="true" t="shared" si="22" ref="AF31:AF36">IF(M31="",0,IF(LEFT(M31,1)="-",ABS(M31),(IF(M31&gt;9,M31+2,11))))</f>
        <v>0</v>
      </c>
      <c r="AG31" s="290">
        <f aca="true" t="shared" si="23" ref="AG31:AG36">IF(M31="",0,IF(LEFT(M31,1)="-",(IF(ABS(M31)&gt;9,(ABS(M31)+2),11)),M31))</f>
        <v>0</v>
      </c>
      <c r="AH31" s="289">
        <f aca="true" t="shared" si="24" ref="AH31:AH36">IF(O31="",0,IF(LEFT(O31,1)="-",ABS(O31),(IF(O31&gt;9,O31+2,11))))</f>
        <v>0</v>
      </c>
      <c r="AI31" s="290">
        <f aca="true" t="shared" si="25" ref="AI31:AI36">IF(O31="",0,IF(LEFT(O31,1)="-",(IF(ABS(O31)&gt;9,(ABS(O31)+2),11)),O31))</f>
        <v>0</v>
      </c>
      <c r="AK31" s="3" t="s">
        <v>239</v>
      </c>
      <c r="AL31" s="3" t="s">
        <v>219</v>
      </c>
      <c r="AM31" s="34"/>
      <c r="AN31" s="34" t="s">
        <v>295</v>
      </c>
      <c r="AO31" s="3" t="s">
        <v>296</v>
      </c>
    </row>
    <row r="32" spans="2:41" ht="15.75">
      <c r="B32" s="278" t="s">
        <v>266</v>
      </c>
      <c r="C32" s="279" t="str">
        <f>IF(C26&gt;"",C26,"")</f>
        <v>Frey Hewit</v>
      </c>
      <c r="D32" s="291">
        <f>IF(C28&gt;"",C28,"")</f>
      </c>
      <c r="E32" s="292"/>
      <c r="F32" s="281"/>
      <c r="G32" s="329"/>
      <c r="H32" s="330"/>
      <c r="I32" s="329"/>
      <c r="J32" s="330"/>
      <c r="K32" s="329"/>
      <c r="L32" s="330"/>
      <c r="M32" s="329"/>
      <c r="N32" s="330"/>
      <c r="O32" s="329"/>
      <c r="P32" s="330"/>
      <c r="Q32" s="282">
        <f t="shared" si="12"/>
      </c>
      <c r="R32" s="283">
        <f t="shared" si="13"/>
      </c>
      <c r="S32" s="293"/>
      <c r="T32" s="294"/>
      <c r="U32"/>
      <c r="V32" s="286">
        <f t="shared" si="14"/>
        <v>0</v>
      </c>
      <c r="W32" s="287">
        <f t="shared" si="14"/>
        <v>0</v>
      </c>
      <c r="X32" s="288">
        <f t="shared" si="15"/>
        <v>0</v>
      </c>
      <c r="Y32"/>
      <c r="Z32" s="295">
        <f t="shared" si="16"/>
        <v>0</v>
      </c>
      <c r="AA32" s="296">
        <f t="shared" si="17"/>
        <v>0</v>
      </c>
      <c r="AB32" s="295">
        <f t="shared" si="18"/>
        <v>0</v>
      </c>
      <c r="AC32" s="296">
        <f t="shared" si="19"/>
        <v>0</v>
      </c>
      <c r="AD32" s="295">
        <f t="shared" si="20"/>
        <v>0</v>
      </c>
      <c r="AE32" s="296">
        <f t="shared" si="21"/>
        <v>0</v>
      </c>
      <c r="AF32" s="295">
        <f t="shared" si="22"/>
        <v>0</v>
      </c>
      <c r="AG32" s="296">
        <f t="shared" si="23"/>
        <v>0</v>
      </c>
      <c r="AH32" s="295">
        <f t="shared" si="24"/>
        <v>0</v>
      </c>
      <c r="AI32" s="296">
        <f t="shared" si="25"/>
        <v>0</v>
      </c>
      <c r="AK32" s="3" t="s">
        <v>74</v>
      </c>
      <c r="AL32" s="3" t="s">
        <v>5</v>
      </c>
      <c r="AM32" s="34"/>
      <c r="AN32" s="34" t="s">
        <v>295</v>
      </c>
      <c r="AO32" s="3" t="s">
        <v>297</v>
      </c>
    </row>
    <row r="33" spans="2:41" ht="16.5" thickBot="1">
      <c r="B33" s="278" t="s">
        <v>267</v>
      </c>
      <c r="C33" s="297" t="str">
        <f>IF(C25&gt;"",C25,"")</f>
        <v>Mikhail Kantonistov</v>
      </c>
      <c r="D33" s="298">
        <f>IF(C28&gt;"",C28,"")</f>
      </c>
      <c r="E33" s="273"/>
      <c r="F33" s="274"/>
      <c r="G33" s="334"/>
      <c r="H33" s="335"/>
      <c r="I33" s="334"/>
      <c r="J33" s="335"/>
      <c r="K33" s="334"/>
      <c r="L33" s="335"/>
      <c r="M33" s="334"/>
      <c r="N33" s="335"/>
      <c r="O33" s="334"/>
      <c r="P33" s="335"/>
      <c r="Q33" s="282">
        <f t="shared" si="12"/>
      </c>
      <c r="R33" s="283">
        <f t="shared" si="13"/>
      </c>
      <c r="S33" s="293"/>
      <c r="T33" s="294"/>
      <c r="U33"/>
      <c r="V33" s="286">
        <f t="shared" si="14"/>
        <v>0</v>
      </c>
      <c r="W33" s="287">
        <f t="shared" si="14"/>
        <v>0</v>
      </c>
      <c r="X33" s="288">
        <f t="shared" si="15"/>
        <v>0</v>
      </c>
      <c r="Y33"/>
      <c r="Z33" s="295">
        <f t="shared" si="16"/>
        <v>0</v>
      </c>
      <c r="AA33" s="296">
        <f t="shared" si="17"/>
        <v>0</v>
      </c>
      <c r="AB33" s="295">
        <f t="shared" si="18"/>
        <v>0</v>
      </c>
      <c r="AC33" s="296">
        <f t="shared" si="19"/>
        <v>0</v>
      </c>
      <c r="AD33" s="295">
        <f t="shared" si="20"/>
        <v>0</v>
      </c>
      <c r="AE33" s="296">
        <f t="shared" si="21"/>
        <v>0</v>
      </c>
      <c r="AF33" s="295">
        <f t="shared" si="22"/>
        <v>0</v>
      </c>
      <c r="AG33" s="296">
        <f t="shared" si="23"/>
        <v>0</v>
      </c>
      <c r="AH33" s="295">
        <f t="shared" si="24"/>
        <v>0</v>
      </c>
      <c r="AI33" s="296">
        <f t="shared" si="25"/>
        <v>0</v>
      </c>
      <c r="AK33" s="3" t="s">
        <v>278</v>
      </c>
      <c r="AL33" s="3" t="s">
        <v>219</v>
      </c>
      <c r="AM33" s="34"/>
      <c r="AN33" s="34" t="s">
        <v>295</v>
      </c>
      <c r="AO33" s="3" t="s">
        <v>298</v>
      </c>
    </row>
    <row r="34" spans="2:41" ht="15.75">
      <c r="B34" s="278" t="s">
        <v>268</v>
      </c>
      <c r="C34" s="279" t="str">
        <f>IF(C26&gt;"",C26,"")</f>
        <v>Frey Hewit</v>
      </c>
      <c r="D34" s="291" t="str">
        <f>IF(C27&gt;"",C27,"")</f>
        <v>Annika Lundström</v>
      </c>
      <c r="E34" s="265"/>
      <c r="F34" s="281"/>
      <c r="G34" s="336">
        <v>-2</v>
      </c>
      <c r="H34" s="337"/>
      <c r="I34" s="336">
        <v>-8</v>
      </c>
      <c r="J34" s="337"/>
      <c r="K34" s="336">
        <v>-8</v>
      </c>
      <c r="L34" s="337"/>
      <c r="M34" s="336"/>
      <c r="N34" s="337"/>
      <c r="O34" s="336"/>
      <c r="P34" s="337"/>
      <c r="Q34" s="282">
        <f t="shared" si="12"/>
        <v>0</v>
      </c>
      <c r="R34" s="283">
        <f t="shared" si="13"/>
        <v>3</v>
      </c>
      <c r="S34" s="293"/>
      <c r="T34" s="294"/>
      <c r="U34"/>
      <c r="V34" s="286">
        <f t="shared" si="14"/>
        <v>18</v>
      </c>
      <c r="W34" s="287">
        <f t="shared" si="14"/>
        <v>33</v>
      </c>
      <c r="X34" s="288">
        <f t="shared" si="15"/>
        <v>-15</v>
      </c>
      <c r="Y34"/>
      <c r="Z34" s="295">
        <f t="shared" si="16"/>
        <v>2</v>
      </c>
      <c r="AA34" s="296">
        <f t="shared" si="17"/>
        <v>11</v>
      </c>
      <c r="AB34" s="295">
        <f t="shared" si="18"/>
        <v>8</v>
      </c>
      <c r="AC34" s="296">
        <f t="shared" si="19"/>
        <v>11</v>
      </c>
      <c r="AD34" s="295">
        <f t="shared" si="20"/>
        <v>8</v>
      </c>
      <c r="AE34" s="296">
        <f t="shared" si="21"/>
        <v>11</v>
      </c>
      <c r="AF34" s="295">
        <f t="shared" si="22"/>
        <v>0</v>
      </c>
      <c r="AG34" s="296">
        <f t="shared" si="23"/>
        <v>0</v>
      </c>
      <c r="AH34" s="295">
        <f t="shared" si="24"/>
        <v>0</v>
      </c>
      <c r="AI34" s="296">
        <f t="shared" si="25"/>
        <v>0</v>
      </c>
      <c r="AK34" s="3" t="s">
        <v>197</v>
      </c>
      <c r="AL34" s="3" t="s">
        <v>15</v>
      </c>
      <c r="AM34" s="34"/>
      <c r="AN34" s="34" t="s">
        <v>299</v>
      </c>
      <c r="AO34" s="3" t="s">
        <v>300</v>
      </c>
    </row>
    <row r="35" spans="2:41" ht="15.75">
      <c r="B35" s="278" t="s">
        <v>269</v>
      </c>
      <c r="C35" s="279" t="str">
        <f>IF(C25&gt;"",C25,"")</f>
        <v>Mikhail Kantonistov</v>
      </c>
      <c r="D35" s="291" t="str">
        <f>IF(C26&gt;"",C26,"")</f>
        <v>Frey Hewit</v>
      </c>
      <c r="E35" s="292"/>
      <c r="F35" s="281"/>
      <c r="G35" s="329">
        <v>3</v>
      </c>
      <c r="H35" s="330"/>
      <c r="I35" s="329">
        <v>0</v>
      </c>
      <c r="J35" s="330"/>
      <c r="K35" s="333">
        <v>1</v>
      </c>
      <c r="L35" s="330"/>
      <c r="M35" s="329"/>
      <c r="N35" s="330"/>
      <c r="O35" s="329"/>
      <c r="P35" s="330"/>
      <c r="Q35" s="282">
        <f t="shared" si="12"/>
        <v>3</v>
      </c>
      <c r="R35" s="283">
        <f t="shared" si="13"/>
        <v>0</v>
      </c>
      <c r="S35" s="293"/>
      <c r="T35" s="294"/>
      <c r="U35"/>
      <c r="V35" s="286">
        <f t="shared" si="14"/>
        <v>33</v>
      </c>
      <c r="W35" s="287">
        <f t="shared" si="14"/>
        <v>4</v>
      </c>
      <c r="X35" s="288">
        <f t="shared" si="15"/>
        <v>29</v>
      </c>
      <c r="Y35"/>
      <c r="Z35" s="295">
        <f t="shared" si="16"/>
        <v>11</v>
      </c>
      <c r="AA35" s="296">
        <f t="shared" si="17"/>
        <v>3</v>
      </c>
      <c r="AB35" s="295">
        <f t="shared" si="18"/>
        <v>11</v>
      </c>
      <c r="AC35" s="296">
        <f t="shared" si="19"/>
        <v>0</v>
      </c>
      <c r="AD35" s="295">
        <f t="shared" si="20"/>
        <v>11</v>
      </c>
      <c r="AE35" s="296">
        <f t="shared" si="21"/>
        <v>1</v>
      </c>
      <c r="AF35" s="295">
        <f t="shared" si="22"/>
        <v>0</v>
      </c>
      <c r="AG35" s="296">
        <f t="shared" si="23"/>
        <v>0</v>
      </c>
      <c r="AH35" s="295">
        <f t="shared" si="24"/>
        <v>0</v>
      </c>
      <c r="AI35" s="296">
        <f t="shared" si="25"/>
        <v>0</v>
      </c>
      <c r="AK35" s="3" t="s">
        <v>241</v>
      </c>
      <c r="AL35" s="3" t="s">
        <v>240</v>
      </c>
      <c r="AM35" s="34"/>
      <c r="AN35" s="34" t="s">
        <v>295</v>
      </c>
      <c r="AO35" s="3" t="s">
        <v>301</v>
      </c>
    </row>
    <row r="36" spans="2:41" ht="16.5" thickBot="1">
      <c r="B36" s="299" t="s">
        <v>270</v>
      </c>
      <c r="C36" s="300" t="str">
        <f>IF(C27&gt;"",C27,"")</f>
        <v>Annika Lundström</v>
      </c>
      <c r="D36" s="301">
        <f>IF(C28&gt;"",C28,"")</f>
      </c>
      <c r="E36" s="302"/>
      <c r="F36" s="303"/>
      <c r="G36" s="331"/>
      <c r="H36" s="332"/>
      <c r="I36" s="331"/>
      <c r="J36" s="332"/>
      <c r="K36" s="331"/>
      <c r="L36" s="332"/>
      <c r="M36" s="331"/>
      <c r="N36" s="332"/>
      <c r="O36" s="331"/>
      <c r="P36" s="332"/>
      <c r="Q36" s="304">
        <f t="shared" si="12"/>
      </c>
      <c r="R36" s="305">
        <f t="shared" si="13"/>
      </c>
      <c r="S36" s="306"/>
      <c r="T36" s="307"/>
      <c r="U36"/>
      <c r="V36" s="286">
        <f t="shared" si="14"/>
        <v>0</v>
      </c>
      <c r="W36" s="287">
        <f t="shared" si="14"/>
        <v>0</v>
      </c>
      <c r="X36" s="288">
        <f t="shared" si="15"/>
        <v>0</v>
      </c>
      <c r="Y36"/>
      <c r="Z36" s="308">
        <f t="shared" si="16"/>
        <v>0</v>
      </c>
      <c r="AA36" s="309">
        <f t="shared" si="17"/>
        <v>0</v>
      </c>
      <c r="AB36" s="308">
        <f t="shared" si="18"/>
        <v>0</v>
      </c>
      <c r="AC36" s="309">
        <f t="shared" si="19"/>
        <v>0</v>
      </c>
      <c r="AD36" s="308">
        <f t="shared" si="20"/>
        <v>0</v>
      </c>
      <c r="AE36" s="309">
        <f t="shared" si="21"/>
        <v>0</v>
      </c>
      <c r="AF36" s="308">
        <f t="shared" si="22"/>
        <v>0</v>
      </c>
      <c r="AG36" s="309">
        <f t="shared" si="23"/>
        <v>0</v>
      </c>
      <c r="AH36" s="308">
        <f t="shared" si="24"/>
        <v>0</v>
      </c>
      <c r="AI36" s="309">
        <f t="shared" si="25"/>
        <v>0</v>
      </c>
      <c r="AK36" s="3" t="s">
        <v>198</v>
      </c>
      <c r="AL36" s="3" t="s">
        <v>5</v>
      </c>
      <c r="AM36" s="34"/>
      <c r="AN36" s="34" t="s">
        <v>299</v>
      </c>
      <c r="AO36" s="3" t="s">
        <v>302</v>
      </c>
    </row>
    <row r="37" spans="37:41" ht="13.5" thickTop="1">
      <c r="AK37" s="205" t="s">
        <v>279</v>
      </c>
      <c r="AL37" s="3" t="s">
        <v>15</v>
      </c>
      <c r="AM37" s="34"/>
      <c r="AN37" s="34" t="s">
        <v>295</v>
      </c>
      <c r="AO37" s="3" t="s">
        <v>303</v>
      </c>
    </row>
    <row r="38" spans="37:41" ht="12.75">
      <c r="AK38" s="3" t="s">
        <v>63</v>
      </c>
      <c r="AL38" s="3" t="s">
        <v>224</v>
      </c>
      <c r="AM38" s="34"/>
      <c r="AN38" s="34" t="s">
        <v>299</v>
      </c>
      <c r="AO38" s="3" t="s">
        <v>304</v>
      </c>
    </row>
    <row r="39" spans="37:41" ht="13.5" thickBot="1">
      <c r="AK39" s="3" t="s">
        <v>281</v>
      </c>
      <c r="AL39" s="3" t="s">
        <v>15</v>
      </c>
      <c r="AM39" s="34"/>
      <c r="AN39" s="34" t="s">
        <v>299</v>
      </c>
      <c r="AO39" s="3" t="s">
        <v>305</v>
      </c>
    </row>
    <row r="40" spans="2:41" ht="16.5" thickTop="1">
      <c r="B40" s="211"/>
      <c r="C40" s="212"/>
      <c r="D40" s="213"/>
      <c r="E40" s="213"/>
      <c r="F40" s="213"/>
      <c r="G40" s="214"/>
      <c r="H40" s="213"/>
      <c r="I40" s="215" t="s">
        <v>251</v>
      </c>
      <c r="J40" s="216"/>
      <c r="K40" s="354" t="s">
        <v>23</v>
      </c>
      <c r="L40" s="355"/>
      <c r="M40" s="355"/>
      <c r="N40" s="356"/>
      <c r="O40" s="357" t="s">
        <v>252</v>
      </c>
      <c r="P40" s="358"/>
      <c r="Q40" s="358"/>
      <c r="R40" s="359" t="s">
        <v>65</v>
      </c>
      <c r="S40" s="360"/>
      <c r="T40" s="361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3" t="s">
        <v>73</v>
      </c>
      <c r="AL40" s="3" t="s">
        <v>224</v>
      </c>
      <c r="AM40" s="34"/>
      <c r="AN40" s="34" t="s">
        <v>299</v>
      </c>
      <c r="AO40" s="3" t="s">
        <v>306</v>
      </c>
    </row>
    <row r="41" spans="2:41" ht="16.5" thickBot="1">
      <c r="B41" s="217"/>
      <c r="C41" s="218"/>
      <c r="D41" s="219" t="s">
        <v>253</v>
      </c>
      <c r="E41" s="362"/>
      <c r="F41" s="363"/>
      <c r="G41" s="364"/>
      <c r="H41" s="365" t="s">
        <v>254</v>
      </c>
      <c r="I41" s="366"/>
      <c r="J41" s="366"/>
      <c r="K41" s="367"/>
      <c r="L41" s="367"/>
      <c r="M41" s="367"/>
      <c r="N41" s="368"/>
      <c r="O41" s="220" t="s">
        <v>255</v>
      </c>
      <c r="P41" s="221"/>
      <c r="Q41" s="221"/>
      <c r="R41" s="369"/>
      <c r="S41" s="369"/>
      <c r="T41" s="370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3" t="s">
        <v>245</v>
      </c>
      <c r="AL41" s="3" t="s">
        <v>15</v>
      </c>
      <c r="AM41" s="34"/>
      <c r="AN41" s="34" t="s">
        <v>299</v>
      </c>
      <c r="AO41" s="3" t="s">
        <v>307</v>
      </c>
    </row>
    <row r="42" spans="2:35" ht="15.75" thickTop="1">
      <c r="B42" s="222"/>
      <c r="C42" s="223" t="s">
        <v>256</v>
      </c>
      <c r="D42" s="224" t="s">
        <v>257</v>
      </c>
      <c r="E42" s="350" t="s">
        <v>57</v>
      </c>
      <c r="F42" s="351"/>
      <c r="G42" s="350" t="s">
        <v>156</v>
      </c>
      <c r="H42" s="351"/>
      <c r="I42" s="350" t="s">
        <v>157</v>
      </c>
      <c r="J42" s="351"/>
      <c r="K42" s="350" t="s">
        <v>220</v>
      </c>
      <c r="L42" s="351"/>
      <c r="M42" s="350"/>
      <c r="N42" s="351"/>
      <c r="O42" s="225" t="s">
        <v>171</v>
      </c>
      <c r="P42" s="226" t="s">
        <v>258</v>
      </c>
      <c r="Q42" s="227" t="s">
        <v>259</v>
      </c>
      <c r="R42" s="228"/>
      <c r="S42" s="352" t="s">
        <v>1</v>
      </c>
      <c r="T42" s="353"/>
      <c r="U42"/>
      <c r="V42" s="229" t="s">
        <v>260</v>
      </c>
      <c r="W42" s="230"/>
      <c r="X42" s="231" t="s">
        <v>261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2" t="s">
        <v>57</v>
      </c>
      <c r="C43" s="233" t="s">
        <v>63</v>
      </c>
      <c r="D43" s="234" t="s">
        <v>224</v>
      </c>
      <c r="E43" s="235"/>
      <c r="F43" s="236"/>
      <c r="G43" s="237">
        <f>+Q53</f>
        <v>3</v>
      </c>
      <c r="H43" s="238">
        <f>+R53</f>
        <v>1</v>
      </c>
      <c r="I43" s="237">
        <f>Q49</f>
        <v>3</v>
      </c>
      <c r="J43" s="238">
        <f>R49</f>
        <v>0</v>
      </c>
      <c r="K43" s="237">
        <f>Q51</f>
      </c>
      <c r="L43" s="238">
        <f>R51</f>
      </c>
      <c r="M43" s="237"/>
      <c r="N43" s="238"/>
      <c r="O43" s="239">
        <f>IF(SUM(E43:N43)=0,"",COUNTIF(F43:F46,"3"))</f>
        <v>2</v>
      </c>
      <c r="P43" s="240">
        <f>IF(SUM(F43:O43)=0,"",COUNTIF(E43:E46,"3"))</f>
        <v>0</v>
      </c>
      <c r="Q43" s="241">
        <f>IF(SUM(E43:N43)=0,"",SUM(F43:F46))</f>
        <v>6</v>
      </c>
      <c r="R43" s="242">
        <f>IF(SUM(E43:N43)=0,"",SUM(E43:E46))</f>
        <v>1</v>
      </c>
      <c r="S43" s="341"/>
      <c r="T43" s="342"/>
      <c r="U43"/>
      <c r="V43" s="243">
        <f>+V49+V51+V53</f>
        <v>74</v>
      </c>
      <c r="W43" s="244">
        <f>+W49+W51+W53</f>
        <v>57</v>
      </c>
      <c r="X43" s="245">
        <f>+V43-W43</f>
        <v>17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6" t="s">
        <v>156</v>
      </c>
      <c r="C44" s="233" t="s">
        <v>281</v>
      </c>
      <c r="D44" s="247" t="s">
        <v>332</v>
      </c>
      <c r="E44" s="248">
        <f>+R53</f>
        <v>1</v>
      </c>
      <c r="F44" s="249">
        <f>+Q53</f>
        <v>3</v>
      </c>
      <c r="G44" s="250"/>
      <c r="H44" s="251"/>
      <c r="I44" s="248">
        <f>Q52</f>
        <v>3</v>
      </c>
      <c r="J44" s="249">
        <f>R52</f>
        <v>0</v>
      </c>
      <c r="K44" s="248">
        <f>Q50</f>
      </c>
      <c r="L44" s="249">
        <f>R50</f>
      </c>
      <c r="M44" s="248"/>
      <c r="N44" s="249"/>
      <c r="O44" s="239">
        <f>IF(SUM(E44:N44)=0,"",COUNTIF(H43:H46,"3"))</f>
        <v>1</v>
      </c>
      <c r="P44" s="240">
        <f>IF(SUM(F44:O44)=0,"",COUNTIF(G43:G46,"3"))</f>
        <v>1</v>
      </c>
      <c r="Q44" s="241">
        <f>IF(SUM(E44:N44)=0,"",SUM(H43:H46))</f>
        <v>4</v>
      </c>
      <c r="R44" s="242">
        <f>IF(SUM(E44:N44)=0,"",SUM(G43:G46))</f>
        <v>3</v>
      </c>
      <c r="S44" s="341"/>
      <c r="T44" s="342"/>
      <c r="U44"/>
      <c r="V44" s="243">
        <f>+V50+V52+W53</f>
        <v>70</v>
      </c>
      <c r="W44" s="244">
        <f>+W50+W52+V53</f>
        <v>66</v>
      </c>
      <c r="X44" s="245">
        <f>+V44-W44</f>
        <v>4</v>
      </c>
      <c r="Y44"/>
      <c r="Z44"/>
      <c r="AA44"/>
      <c r="AB44"/>
      <c r="AC44"/>
      <c r="AD44"/>
      <c r="AE44"/>
      <c r="AF44"/>
      <c r="AG44"/>
      <c r="AH44"/>
      <c r="AI44"/>
    </row>
    <row r="45" spans="2:35" ht="13.5" thickBot="1">
      <c r="B45" s="246" t="s">
        <v>157</v>
      </c>
      <c r="C45" s="253" t="s">
        <v>423</v>
      </c>
      <c r="D45" s="254" t="s">
        <v>222</v>
      </c>
      <c r="E45" s="248">
        <f>+R49</f>
        <v>0</v>
      </c>
      <c r="F45" s="249">
        <f>+Q49</f>
        <v>3</v>
      </c>
      <c r="G45" s="248">
        <f>R52</f>
        <v>0</v>
      </c>
      <c r="H45" s="249">
        <f>Q52</f>
        <v>3</v>
      </c>
      <c r="I45" s="250"/>
      <c r="J45" s="251"/>
      <c r="K45" s="248">
        <f>Q54</f>
      </c>
      <c r="L45" s="249">
        <f>R54</f>
      </c>
      <c r="M45" s="248"/>
      <c r="N45" s="249"/>
      <c r="O45" s="239">
        <f>IF(SUM(E45:N45)=0,"",COUNTIF(J43:J46,"3"))</f>
        <v>0</v>
      </c>
      <c r="P45" s="240">
        <f>IF(SUM(F45:O45)=0,"",COUNTIF(I43:I46,"3"))</f>
        <v>2</v>
      </c>
      <c r="Q45" s="241">
        <f>IF(SUM(E45:N45)=0,"",SUM(J43:J46))</f>
        <v>0</v>
      </c>
      <c r="R45" s="242">
        <f>IF(SUM(E45:N45)=0,"",SUM(I43:I46))</f>
        <v>6</v>
      </c>
      <c r="S45" s="341"/>
      <c r="T45" s="342"/>
      <c r="U45"/>
      <c r="V45" s="243">
        <f>+W49+W52+V54</f>
        <v>47</v>
      </c>
      <c r="W45" s="244">
        <f>+V49+V52+W54</f>
        <v>68</v>
      </c>
      <c r="X45" s="245">
        <f>+V45-W45</f>
        <v>-21</v>
      </c>
      <c r="Y45"/>
      <c r="Z45"/>
      <c r="AA45"/>
      <c r="AB45"/>
      <c r="AC45"/>
      <c r="AD45"/>
      <c r="AE45"/>
      <c r="AF45"/>
      <c r="AG45"/>
      <c r="AH45"/>
      <c r="AI45"/>
    </row>
    <row r="46" spans="2:35" ht="14.25" thickBot="1" thickTop="1">
      <c r="B46" s="252" t="s">
        <v>220</v>
      </c>
      <c r="C46" s="253"/>
      <c r="D46" s="254"/>
      <c r="E46" s="255">
        <f>R51</f>
      </c>
      <c r="F46" s="256">
        <f>Q51</f>
      </c>
      <c r="G46" s="255">
        <f>R50</f>
      </c>
      <c r="H46" s="256">
        <f>Q50</f>
      </c>
      <c r="I46" s="255">
        <f>R54</f>
      </c>
      <c r="J46" s="256">
        <f>Q54</f>
      </c>
      <c r="K46" s="257"/>
      <c r="L46" s="258"/>
      <c r="M46" s="255"/>
      <c r="N46" s="256"/>
      <c r="O46" s="259">
        <f>IF(SUM(E46:N46)=0,"",COUNTIF(L43:L46,"3"))</f>
      </c>
      <c r="P46" s="260">
        <f>IF(SUM(F46:O46)=0,"",COUNTIF(K43:K46,"3"))</f>
      </c>
      <c r="Q46" s="261">
        <f>IF(SUM(E46:N47)=0,"",SUM(L43:L46))</f>
      </c>
      <c r="R46" s="262">
        <f>IF(SUM(E46:N46)=0,"",SUM(K43:K46))</f>
      </c>
      <c r="S46" s="343"/>
      <c r="T46" s="344"/>
      <c r="U46"/>
      <c r="V46" s="243">
        <f>+W50+W51+W54</f>
        <v>0</v>
      </c>
      <c r="W46" s="244">
        <f>+V50+V51+V54</f>
        <v>0</v>
      </c>
      <c r="X46" s="245">
        <f>+V46-W46</f>
        <v>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3"/>
      <c r="C47" s="264" t="s">
        <v>262</v>
      </c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6"/>
      <c r="T47" s="267"/>
      <c r="U47"/>
      <c r="V47" s="268"/>
      <c r="W47" s="269" t="s">
        <v>263</v>
      </c>
      <c r="X47" s="270">
        <f>SUM(X43:X46)</f>
        <v>0</v>
      </c>
      <c r="Y47" s="269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1"/>
      <c r="C48" s="272" t="s">
        <v>264</v>
      </c>
      <c r="D48" s="273"/>
      <c r="E48" s="273"/>
      <c r="F48" s="274"/>
      <c r="G48" s="345" t="s">
        <v>2</v>
      </c>
      <c r="H48" s="346"/>
      <c r="I48" s="347" t="s">
        <v>3</v>
      </c>
      <c r="J48" s="346"/>
      <c r="K48" s="347" t="s">
        <v>4</v>
      </c>
      <c r="L48" s="346"/>
      <c r="M48" s="347" t="s">
        <v>26</v>
      </c>
      <c r="N48" s="346"/>
      <c r="O48" s="347" t="s">
        <v>27</v>
      </c>
      <c r="P48" s="346"/>
      <c r="Q48" s="348" t="s">
        <v>0</v>
      </c>
      <c r="R48" s="349"/>
      <c r="S48"/>
      <c r="T48" s="275"/>
      <c r="U48"/>
      <c r="V48" s="276" t="s">
        <v>260</v>
      </c>
      <c r="W48" s="277"/>
      <c r="X48" s="231" t="s">
        <v>261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78" t="s">
        <v>265</v>
      </c>
      <c r="C49" s="279" t="str">
        <f>IF(C43&gt;"",C43,"")</f>
        <v>Toni Pitkänen</v>
      </c>
      <c r="D49" s="280" t="str">
        <f>IF(C45&gt;"",C45,"")</f>
        <v>Olli Julin</v>
      </c>
      <c r="E49" s="265"/>
      <c r="F49" s="281"/>
      <c r="G49" s="339">
        <v>8</v>
      </c>
      <c r="H49" s="340"/>
      <c r="I49" s="336">
        <v>6</v>
      </c>
      <c r="J49" s="337"/>
      <c r="K49" s="336">
        <v>8</v>
      </c>
      <c r="L49" s="337"/>
      <c r="M49" s="336"/>
      <c r="N49" s="337"/>
      <c r="O49" s="338"/>
      <c r="P49" s="337"/>
      <c r="Q49" s="282">
        <f aca="true" t="shared" si="26" ref="Q49:Q54">IF(COUNT(G49:O49)=0,"",COUNTIF(G49:O49,"&gt;=0"))</f>
        <v>3</v>
      </c>
      <c r="R49" s="283">
        <f aca="true" t="shared" si="27" ref="R49:R54">IF(COUNT(G49:O49)=0,"",(IF(LEFT(G49,1)="-",1,0)+IF(LEFT(I49,1)="-",1,0)+IF(LEFT(K49,1)="-",1,0)+IF(LEFT(M49,1)="-",1,0)+IF(LEFT(O49,1)="-",1,0)))</f>
        <v>0</v>
      </c>
      <c r="S49" s="284"/>
      <c r="T49" s="285"/>
      <c r="U49"/>
      <c r="V49" s="286">
        <f aca="true" t="shared" si="28" ref="V49:W54">+Z49+AB49+AD49+AF49+AH49</f>
        <v>33</v>
      </c>
      <c r="W49" s="287">
        <f t="shared" si="28"/>
        <v>22</v>
      </c>
      <c r="X49" s="288">
        <f aca="true" t="shared" si="29" ref="X49:X54">+V49-W49</f>
        <v>11</v>
      </c>
      <c r="Y49"/>
      <c r="Z49" s="289">
        <f aca="true" t="shared" si="30" ref="Z49:Z54">IF(G49="",0,IF(LEFT(G49,1)="-",ABS(G49),(IF(G49&gt;9,G49+2,11))))</f>
        <v>11</v>
      </c>
      <c r="AA49" s="290">
        <f aca="true" t="shared" si="31" ref="AA49:AA54">IF(G49="",0,IF(LEFT(G49,1)="-",(IF(ABS(G49)&gt;9,(ABS(G49)+2),11)),G49))</f>
        <v>8</v>
      </c>
      <c r="AB49" s="289">
        <f aca="true" t="shared" si="32" ref="AB49:AB54">IF(I49="",0,IF(LEFT(I49,1)="-",ABS(I49),(IF(I49&gt;9,I49+2,11))))</f>
        <v>11</v>
      </c>
      <c r="AC49" s="290">
        <f aca="true" t="shared" si="33" ref="AC49:AC54">IF(I49="",0,IF(LEFT(I49,1)="-",(IF(ABS(I49)&gt;9,(ABS(I49)+2),11)),I49))</f>
        <v>6</v>
      </c>
      <c r="AD49" s="289">
        <f aca="true" t="shared" si="34" ref="AD49:AD54">IF(K49="",0,IF(LEFT(K49,1)="-",ABS(K49),(IF(K49&gt;9,K49+2,11))))</f>
        <v>11</v>
      </c>
      <c r="AE49" s="290">
        <f aca="true" t="shared" si="35" ref="AE49:AE54">IF(K49="",0,IF(LEFT(K49,1)="-",(IF(ABS(K49)&gt;9,(ABS(K49)+2),11)),K49))</f>
        <v>8</v>
      </c>
      <c r="AF49" s="289">
        <f aca="true" t="shared" si="36" ref="AF49:AF54">IF(M49="",0,IF(LEFT(M49,1)="-",ABS(M49),(IF(M49&gt;9,M49+2,11))))</f>
        <v>0</v>
      </c>
      <c r="AG49" s="290">
        <f aca="true" t="shared" si="37" ref="AG49:AG54">IF(M49="",0,IF(LEFT(M49,1)="-",(IF(ABS(M49)&gt;9,(ABS(M49)+2),11)),M49))</f>
        <v>0</v>
      </c>
      <c r="AH49" s="289">
        <f aca="true" t="shared" si="38" ref="AH49:AH54">IF(O49="",0,IF(LEFT(O49,1)="-",ABS(O49),(IF(O49&gt;9,O49+2,11))))</f>
        <v>0</v>
      </c>
      <c r="AI49" s="290">
        <f aca="true" t="shared" si="39" ref="AI49:AI54">IF(O49="",0,IF(LEFT(O49,1)="-",(IF(ABS(O49)&gt;9,(ABS(O49)+2),11)),O49))</f>
        <v>0</v>
      </c>
    </row>
    <row r="50" spans="2:35" ht="15.75">
      <c r="B50" s="278" t="s">
        <v>266</v>
      </c>
      <c r="C50" s="279" t="str">
        <f>IF(C44&gt;"",C44,"")</f>
        <v>Anton Nurmiaho</v>
      </c>
      <c r="D50" s="291">
        <f>IF(C46&gt;"",C46,"")</f>
      </c>
      <c r="E50" s="292"/>
      <c r="F50" s="281"/>
      <c r="G50" s="329"/>
      <c r="H50" s="330"/>
      <c r="I50" s="329"/>
      <c r="J50" s="330"/>
      <c r="K50" s="329"/>
      <c r="L50" s="330"/>
      <c r="M50" s="329"/>
      <c r="N50" s="330"/>
      <c r="O50" s="329"/>
      <c r="P50" s="330"/>
      <c r="Q50" s="282">
        <f t="shared" si="26"/>
      </c>
      <c r="R50" s="283">
        <f t="shared" si="27"/>
      </c>
      <c r="S50" s="293"/>
      <c r="T50" s="294"/>
      <c r="U50"/>
      <c r="V50" s="286">
        <f t="shared" si="28"/>
        <v>0</v>
      </c>
      <c r="W50" s="287">
        <f t="shared" si="28"/>
        <v>0</v>
      </c>
      <c r="X50" s="288">
        <f t="shared" si="29"/>
        <v>0</v>
      </c>
      <c r="Y50"/>
      <c r="Z50" s="295">
        <f t="shared" si="30"/>
        <v>0</v>
      </c>
      <c r="AA50" s="296">
        <f t="shared" si="31"/>
        <v>0</v>
      </c>
      <c r="AB50" s="295">
        <f t="shared" si="32"/>
        <v>0</v>
      </c>
      <c r="AC50" s="296">
        <f t="shared" si="33"/>
        <v>0</v>
      </c>
      <c r="AD50" s="295">
        <f t="shared" si="34"/>
        <v>0</v>
      </c>
      <c r="AE50" s="296">
        <f t="shared" si="35"/>
        <v>0</v>
      </c>
      <c r="AF50" s="295">
        <f t="shared" si="36"/>
        <v>0</v>
      </c>
      <c r="AG50" s="296">
        <f t="shared" si="37"/>
        <v>0</v>
      </c>
      <c r="AH50" s="295">
        <f t="shared" si="38"/>
        <v>0</v>
      </c>
      <c r="AI50" s="296">
        <f t="shared" si="39"/>
        <v>0</v>
      </c>
    </row>
    <row r="51" spans="2:35" ht="16.5" thickBot="1">
      <c r="B51" s="278" t="s">
        <v>267</v>
      </c>
      <c r="C51" s="297" t="str">
        <f>IF(C43&gt;"",C43,"")</f>
        <v>Toni Pitkänen</v>
      </c>
      <c r="D51" s="298">
        <f>IF(C46&gt;"",C46,"")</f>
      </c>
      <c r="E51" s="273"/>
      <c r="F51" s="274"/>
      <c r="G51" s="334"/>
      <c r="H51" s="335"/>
      <c r="I51" s="334"/>
      <c r="J51" s="335"/>
      <c r="K51" s="334"/>
      <c r="L51" s="335"/>
      <c r="M51" s="334"/>
      <c r="N51" s="335"/>
      <c r="O51" s="334"/>
      <c r="P51" s="335"/>
      <c r="Q51" s="282">
        <f t="shared" si="26"/>
      </c>
      <c r="R51" s="283">
        <f t="shared" si="27"/>
      </c>
      <c r="S51" s="293"/>
      <c r="T51" s="294"/>
      <c r="U51"/>
      <c r="V51" s="286">
        <f t="shared" si="28"/>
        <v>0</v>
      </c>
      <c r="W51" s="287">
        <f t="shared" si="28"/>
        <v>0</v>
      </c>
      <c r="X51" s="288">
        <f t="shared" si="29"/>
        <v>0</v>
      </c>
      <c r="Y51"/>
      <c r="Z51" s="295">
        <f t="shared" si="30"/>
        <v>0</v>
      </c>
      <c r="AA51" s="296">
        <f t="shared" si="31"/>
        <v>0</v>
      </c>
      <c r="AB51" s="295">
        <f t="shared" si="32"/>
        <v>0</v>
      </c>
      <c r="AC51" s="296">
        <f t="shared" si="33"/>
        <v>0</v>
      </c>
      <c r="AD51" s="295">
        <f t="shared" si="34"/>
        <v>0</v>
      </c>
      <c r="AE51" s="296">
        <f t="shared" si="35"/>
        <v>0</v>
      </c>
      <c r="AF51" s="295">
        <f t="shared" si="36"/>
        <v>0</v>
      </c>
      <c r="AG51" s="296">
        <f t="shared" si="37"/>
        <v>0</v>
      </c>
      <c r="AH51" s="295">
        <f t="shared" si="38"/>
        <v>0</v>
      </c>
      <c r="AI51" s="296">
        <f t="shared" si="39"/>
        <v>0</v>
      </c>
    </row>
    <row r="52" spans="2:35" ht="15.75">
      <c r="B52" s="278" t="s">
        <v>268</v>
      </c>
      <c r="C52" s="279" t="str">
        <f>IF(C44&gt;"",C44,"")</f>
        <v>Anton Nurmiaho</v>
      </c>
      <c r="D52" s="291" t="str">
        <f>IF(C45&gt;"",C45,"")</f>
        <v>Olli Julin</v>
      </c>
      <c r="E52" s="265"/>
      <c r="F52" s="281"/>
      <c r="G52" s="336">
        <v>8</v>
      </c>
      <c r="H52" s="337"/>
      <c r="I52" s="336">
        <v>11</v>
      </c>
      <c r="J52" s="337"/>
      <c r="K52" s="336">
        <v>6</v>
      </c>
      <c r="L52" s="337"/>
      <c r="M52" s="336"/>
      <c r="N52" s="337"/>
      <c r="O52" s="336"/>
      <c r="P52" s="337"/>
      <c r="Q52" s="282">
        <f t="shared" si="26"/>
        <v>3</v>
      </c>
      <c r="R52" s="283">
        <f t="shared" si="27"/>
        <v>0</v>
      </c>
      <c r="S52" s="293"/>
      <c r="T52" s="294"/>
      <c r="U52"/>
      <c r="V52" s="286">
        <f t="shared" si="28"/>
        <v>35</v>
      </c>
      <c r="W52" s="287">
        <f t="shared" si="28"/>
        <v>25</v>
      </c>
      <c r="X52" s="288">
        <f t="shared" si="29"/>
        <v>10</v>
      </c>
      <c r="Y52"/>
      <c r="Z52" s="295">
        <f t="shared" si="30"/>
        <v>11</v>
      </c>
      <c r="AA52" s="296">
        <f t="shared" si="31"/>
        <v>8</v>
      </c>
      <c r="AB52" s="295">
        <f t="shared" si="32"/>
        <v>13</v>
      </c>
      <c r="AC52" s="296">
        <f t="shared" si="33"/>
        <v>11</v>
      </c>
      <c r="AD52" s="295">
        <f t="shared" si="34"/>
        <v>11</v>
      </c>
      <c r="AE52" s="296">
        <f t="shared" si="35"/>
        <v>6</v>
      </c>
      <c r="AF52" s="295">
        <f t="shared" si="36"/>
        <v>0</v>
      </c>
      <c r="AG52" s="296">
        <f t="shared" si="37"/>
        <v>0</v>
      </c>
      <c r="AH52" s="295">
        <f t="shared" si="38"/>
        <v>0</v>
      </c>
      <c r="AI52" s="296">
        <f t="shared" si="39"/>
        <v>0</v>
      </c>
    </row>
    <row r="53" spans="2:35" ht="15.75">
      <c r="B53" s="278" t="s">
        <v>269</v>
      </c>
      <c r="C53" s="279" t="str">
        <f>IF(C43&gt;"",C43,"")</f>
        <v>Toni Pitkänen</v>
      </c>
      <c r="D53" s="291" t="str">
        <f>IF(C44&gt;"",C44,"")</f>
        <v>Anton Nurmiaho</v>
      </c>
      <c r="E53" s="292"/>
      <c r="F53" s="281"/>
      <c r="G53" s="329">
        <v>7</v>
      </c>
      <c r="H53" s="330"/>
      <c r="I53" s="329">
        <v>-8</v>
      </c>
      <c r="J53" s="330"/>
      <c r="K53" s="333">
        <v>8</v>
      </c>
      <c r="L53" s="330"/>
      <c r="M53" s="329">
        <v>9</v>
      </c>
      <c r="N53" s="330"/>
      <c r="O53" s="329"/>
      <c r="P53" s="330"/>
      <c r="Q53" s="282">
        <f t="shared" si="26"/>
        <v>3</v>
      </c>
      <c r="R53" s="283">
        <f t="shared" si="27"/>
        <v>1</v>
      </c>
      <c r="S53" s="293"/>
      <c r="T53" s="294"/>
      <c r="U53"/>
      <c r="V53" s="286">
        <f t="shared" si="28"/>
        <v>41</v>
      </c>
      <c r="W53" s="287">
        <f t="shared" si="28"/>
        <v>35</v>
      </c>
      <c r="X53" s="288">
        <f t="shared" si="29"/>
        <v>6</v>
      </c>
      <c r="Y53"/>
      <c r="Z53" s="295">
        <f t="shared" si="30"/>
        <v>11</v>
      </c>
      <c r="AA53" s="296">
        <f t="shared" si="31"/>
        <v>7</v>
      </c>
      <c r="AB53" s="295">
        <f t="shared" si="32"/>
        <v>8</v>
      </c>
      <c r="AC53" s="296">
        <f t="shared" si="33"/>
        <v>11</v>
      </c>
      <c r="AD53" s="295">
        <f t="shared" si="34"/>
        <v>11</v>
      </c>
      <c r="AE53" s="296">
        <f t="shared" si="35"/>
        <v>8</v>
      </c>
      <c r="AF53" s="295">
        <f t="shared" si="36"/>
        <v>11</v>
      </c>
      <c r="AG53" s="296">
        <f t="shared" si="37"/>
        <v>9</v>
      </c>
      <c r="AH53" s="295">
        <f t="shared" si="38"/>
        <v>0</v>
      </c>
      <c r="AI53" s="296">
        <f t="shared" si="39"/>
        <v>0</v>
      </c>
    </row>
    <row r="54" spans="2:35" ht="16.5" thickBot="1">
      <c r="B54" s="299" t="s">
        <v>270</v>
      </c>
      <c r="C54" s="300" t="str">
        <f>IF(C45&gt;"",C45,"")</f>
        <v>Olli Julin</v>
      </c>
      <c r="D54" s="301">
        <f>IF(C46&gt;"",C46,"")</f>
      </c>
      <c r="E54" s="302"/>
      <c r="F54" s="303"/>
      <c r="G54" s="331"/>
      <c r="H54" s="332"/>
      <c r="I54" s="331"/>
      <c r="J54" s="332"/>
      <c r="K54" s="331"/>
      <c r="L54" s="332"/>
      <c r="M54" s="331"/>
      <c r="N54" s="332"/>
      <c r="O54" s="331"/>
      <c r="P54" s="332"/>
      <c r="Q54" s="304">
        <f t="shared" si="26"/>
      </c>
      <c r="R54" s="305">
        <f t="shared" si="27"/>
      </c>
      <c r="S54" s="306"/>
      <c r="T54" s="307"/>
      <c r="U54"/>
      <c r="V54" s="286">
        <f t="shared" si="28"/>
        <v>0</v>
      </c>
      <c r="W54" s="287">
        <f t="shared" si="28"/>
        <v>0</v>
      </c>
      <c r="X54" s="288">
        <f t="shared" si="29"/>
        <v>0</v>
      </c>
      <c r="Y54"/>
      <c r="Z54" s="308">
        <f t="shared" si="30"/>
        <v>0</v>
      </c>
      <c r="AA54" s="309">
        <f t="shared" si="31"/>
        <v>0</v>
      </c>
      <c r="AB54" s="308">
        <f t="shared" si="32"/>
        <v>0</v>
      </c>
      <c r="AC54" s="309">
        <f t="shared" si="33"/>
        <v>0</v>
      </c>
      <c r="AD54" s="308">
        <f t="shared" si="34"/>
        <v>0</v>
      </c>
      <c r="AE54" s="309">
        <f t="shared" si="35"/>
        <v>0</v>
      </c>
      <c r="AF54" s="308">
        <f t="shared" si="36"/>
        <v>0</v>
      </c>
      <c r="AG54" s="309">
        <f t="shared" si="37"/>
        <v>0</v>
      </c>
      <c r="AH54" s="308">
        <f t="shared" si="38"/>
        <v>0</v>
      </c>
      <c r="AI54" s="309">
        <f t="shared" si="39"/>
        <v>0</v>
      </c>
    </row>
    <row r="55" ht="13.5" thickTop="1"/>
    <row r="57" ht="13.5" thickBot="1"/>
    <row r="58" spans="2:41" ht="16.5" thickTop="1">
      <c r="B58" s="211"/>
      <c r="C58" s="212"/>
      <c r="D58" s="213"/>
      <c r="E58" s="213"/>
      <c r="F58" s="213"/>
      <c r="G58" s="214"/>
      <c r="H58" s="213"/>
      <c r="I58" s="215" t="s">
        <v>251</v>
      </c>
      <c r="J58" s="216"/>
      <c r="K58" s="354" t="s">
        <v>23</v>
      </c>
      <c r="L58" s="355"/>
      <c r="M58" s="355"/>
      <c r="N58" s="356"/>
      <c r="O58" s="357" t="s">
        <v>252</v>
      </c>
      <c r="P58" s="358"/>
      <c r="Q58" s="358"/>
      <c r="R58" s="359" t="s">
        <v>68</v>
      </c>
      <c r="S58" s="360"/>
      <c r="T58" s="361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K58" s="3" t="s">
        <v>73</v>
      </c>
      <c r="AL58" s="3" t="s">
        <v>224</v>
      </c>
      <c r="AM58" s="34"/>
      <c r="AN58" s="34" t="s">
        <v>299</v>
      </c>
      <c r="AO58" s="3" t="s">
        <v>306</v>
      </c>
    </row>
    <row r="59" spans="2:41" ht="16.5" thickBot="1">
      <c r="B59" s="217"/>
      <c r="C59" s="218"/>
      <c r="D59" s="219" t="s">
        <v>253</v>
      </c>
      <c r="E59" s="362"/>
      <c r="F59" s="363"/>
      <c r="G59" s="364"/>
      <c r="H59" s="365" t="s">
        <v>254</v>
      </c>
      <c r="I59" s="366"/>
      <c r="J59" s="366"/>
      <c r="K59" s="367"/>
      <c r="L59" s="367"/>
      <c r="M59" s="367"/>
      <c r="N59" s="368"/>
      <c r="O59" s="220" t="s">
        <v>255</v>
      </c>
      <c r="P59" s="221"/>
      <c r="Q59" s="221"/>
      <c r="R59" s="369"/>
      <c r="S59" s="369"/>
      <c r="T59" s="370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K59" s="3" t="s">
        <v>245</v>
      </c>
      <c r="AL59" s="3" t="s">
        <v>15</v>
      </c>
      <c r="AM59" s="34"/>
      <c r="AN59" s="34" t="s">
        <v>299</v>
      </c>
      <c r="AO59" s="3" t="s">
        <v>307</v>
      </c>
    </row>
    <row r="60" spans="2:35" ht="15.75" thickTop="1">
      <c r="B60" s="222"/>
      <c r="C60" s="223" t="s">
        <v>256</v>
      </c>
      <c r="D60" s="224" t="s">
        <v>257</v>
      </c>
      <c r="E60" s="350" t="s">
        <v>57</v>
      </c>
      <c r="F60" s="351"/>
      <c r="G60" s="350" t="s">
        <v>156</v>
      </c>
      <c r="H60" s="351"/>
      <c r="I60" s="350" t="s">
        <v>157</v>
      </c>
      <c r="J60" s="351"/>
      <c r="K60" s="350" t="s">
        <v>220</v>
      </c>
      <c r="L60" s="351"/>
      <c r="M60" s="350"/>
      <c r="N60" s="351"/>
      <c r="O60" s="225" t="s">
        <v>171</v>
      </c>
      <c r="P60" s="226" t="s">
        <v>258</v>
      </c>
      <c r="Q60" s="227" t="s">
        <v>259</v>
      </c>
      <c r="R60" s="228"/>
      <c r="S60" s="352" t="s">
        <v>1</v>
      </c>
      <c r="T60" s="353"/>
      <c r="U60"/>
      <c r="V60" s="229" t="s">
        <v>260</v>
      </c>
      <c r="W60" s="230"/>
      <c r="X60" s="231" t="s">
        <v>261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2" t="s">
        <v>57</v>
      </c>
      <c r="C61" s="233" t="s">
        <v>197</v>
      </c>
      <c r="D61" s="247" t="s">
        <v>15</v>
      </c>
      <c r="E61" s="235"/>
      <c r="F61" s="236"/>
      <c r="G61" s="237">
        <f>+Q71</f>
        <v>3</v>
      </c>
      <c r="H61" s="238">
        <f>+R71</f>
        <v>1</v>
      </c>
      <c r="I61" s="237">
        <f>Q67</f>
      </c>
      <c r="J61" s="238">
        <f>R67</f>
      </c>
      <c r="K61" s="237">
        <f>Q69</f>
        <v>3</v>
      </c>
      <c r="L61" s="238">
        <f>R69</f>
        <v>0</v>
      </c>
      <c r="M61" s="237"/>
      <c r="N61" s="238"/>
      <c r="O61" s="239">
        <f>IF(SUM(E61:N61)=0,"",COUNTIF(F61:F64,"3"))</f>
        <v>2</v>
      </c>
      <c r="P61" s="240">
        <f>IF(SUM(F61:O61)=0,"",COUNTIF(E61:E64,"3"))</f>
        <v>0</v>
      </c>
      <c r="Q61" s="241">
        <f>IF(SUM(E61:N61)=0,"",SUM(F61:F64))</f>
        <v>6</v>
      </c>
      <c r="R61" s="242">
        <f>IF(SUM(E61:N61)=0,"",SUM(E61:E64))</f>
        <v>1</v>
      </c>
      <c r="S61" s="341"/>
      <c r="T61" s="342"/>
      <c r="U61"/>
      <c r="V61" s="243">
        <f>+V67+V69+V71</f>
        <v>73</v>
      </c>
      <c r="W61" s="244">
        <f>+W67+W69+W71</f>
        <v>42</v>
      </c>
      <c r="X61" s="245">
        <f>+V61-W61</f>
        <v>31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6" t="s">
        <v>156</v>
      </c>
      <c r="C62" s="233" t="s">
        <v>395</v>
      </c>
      <c r="D62" s="247" t="s">
        <v>229</v>
      </c>
      <c r="E62" s="248">
        <f>+R71</f>
        <v>1</v>
      </c>
      <c r="F62" s="249">
        <f>+Q71</f>
        <v>3</v>
      </c>
      <c r="G62" s="250"/>
      <c r="H62" s="251"/>
      <c r="I62" s="248">
        <f>Q70</f>
      </c>
      <c r="J62" s="249">
        <f>R70</f>
      </c>
      <c r="K62" s="248">
        <f>Q68</f>
        <v>3</v>
      </c>
      <c r="L62" s="249">
        <f>R68</f>
        <v>0</v>
      </c>
      <c r="M62" s="248"/>
      <c r="N62" s="249"/>
      <c r="O62" s="239">
        <f>IF(SUM(E62:N62)=0,"",COUNTIF(H61:H64,"3"))</f>
        <v>1</v>
      </c>
      <c r="P62" s="240">
        <f>IF(SUM(F62:O62)=0,"",COUNTIF(G61:G64,"3"))</f>
        <v>1</v>
      </c>
      <c r="Q62" s="241">
        <f>IF(SUM(E62:N62)=0,"",SUM(H61:H64))</f>
        <v>4</v>
      </c>
      <c r="R62" s="242">
        <f>IF(SUM(E62:N62)=0,"",SUM(G61:G64))</f>
        <v>3</v>
      </c>
      <c r="S62" s="341"/>
      <c r="T62" s="342"/>
      <c r="U62"/>
      <c r="V62" s="243">
        <f>+V68+V70+W71</f>
        <v>52</v>
      </c>
      <c r="W62" s="244">
        <f>+W68+W70+V71</f>
        <v>57</v>
      </c>
      <c r="X62" s="245">
        <f>+V62-W62</f>
        <v>-5</v>
      </c>
      <c r="Y62"/>
      <c r="Z62"/>
      <c r="AA62"/>
      <c r="AB62"/>
      <c r="AC62"/>
      <c r="AD62"/>
      <c r="AE62"/>
      <c r="AF62"/>
      <c r="AG62"/>
      <c r="AH62"/>
      <c r="AI62"/>
    </row>
    <row r="63" spans="2:35" ht="13.5" thickBot="1">
      <c r="B63" s="246" t="s">
        <v>157</v>
      </c>
      <c r="C63" s="253"/>
      <c r="D63" s="254"/>
      <c r="E63" s="248">
        <f>+R67</f>
      </c>
      <c r="F63" s="249">
        <f>+Q67</f>
      </c>
      <c r="G63" s="248">
        <f>R70</f>
      </c>
      <c r="H63" s="249">
        <f>Q70</f>
      </c>
      <c r="I63" s="250"/>
      <c r="J63" s="251"/>
      <c r="K63" s="248">
        <f>Q72</f>
      </c>
      <c r="L63" s="249">
        <f>R72</f>
      </c>
      <c r="M63" s="248"/>
      <c r="N63" s="249"/>
      <c r="O63" s="239">
        <f>IF(SUM(E63:N63)=0,"",COUNTIF(J61:J64,"3"))</f>
      </c>
      <c r="P63" s="240">
        <f>IF(SUM(F63:O63)=0,"",COUNTIF(I61:I64,"3"))</f>
      </c>
      <c r="Q63" s="241">
        <f>IF(SUM(E63:N63)=0,"",SUM(J61:J64))</f>
      </c>
      <c r="R63" s="242">
        <f>IF(SUM(E63:N63)=0,"",SUM(I61:I64))</f>
      </c>
      <c r="S63" s="341"/>
      <c r="T63" s="342"/>
      <c r="U63"/>
      <c r="V63" s="243">
        <f>+W67+W70+V72</f>
        <v>0</v>
      </c>
      <c r="W63" s="244">
        <f>+V67+V70+W72</f>
        <v>0</v>
      </c>
      <c r="X63" s="245">
        <f>+V63-W63</f>
        <v>0</v>
      </c>
      <c r="Y63"/>
      <c r="Z63"/>
      <c r="AA63"/>
      <c r="AB63"/>
      <c r="AC63"/>
      <c r="AD63"/>
      <c r="AE63"/>
      <c r="AF63"/>
      <c r="AG63"/>
      <c r="AH63"/>
      <c r="AI63"/>
    </row>
    <row r="64" spans="2:35" ht="14.25" thickBot="1" thickTop="1">
      <c r="B64" s="252" t="s">
        <v>220</v>
      </c>
      <c r="C64" s="253" t="s">
        <v>248</v>
      </c>
      <c r="D64" s="254" t="s">
        <v>224</v>
      </c>
      <c r="E64" s="255">
        <f>R69</f>
        <v>0</v>
      </c>
      <c r="F64" s="256">
        <f>Q69</f>
        <v>3</v>
      </c>
      <c r="G64" s="255">
        <f>R68</f>
        <v>0</v>
      </c>
      <c r="H64" s="256">
        <f>Q68</f>
        <v>3</v>
      </c>
      <c r="I64" s="255">
        <f>R72</f>
      </c>
      <c r="J64" s="256">
        <f>Q72</f>
      </c>
      <c r="K64" s="257"/>
      <c r="L64" s="258"/>
      <c r="M64" s="255"/>
      <c r="N64" s="256"/>
      <c r="O64" s="259">
        <f>IF(SUM(E64:N64)=0,"",COUNTIF(L61:L64,"3"))</f>
        <v>0</v>
      </c>
      <c r="P64" s="260">
        <f>IF(SUM(F64:O64)=0,"",COUNTIF(K61:K64,"3"))</f>
        <v>2</v>
      </c>
      <c r="Q64" s="261">
        <f>IF(SUM(E64:N65)=0,"",SUM(L61:L64))</f>
        <v>0</v>
      </c>
      <c r="R64" s="262">
        <f>IF(SUM(E64:N64)=0,"",SUM(K61:K64))</f>
        <v>6</v>
      </c>
      <c r="S64" s="343"/>
      <c r="T64" s="344"/>
      <c r="U64"/>
      <c r="V64" s="243">
        <f>+W68+W69+W72</f>
        <v>40</v>
      </c>
      <c r="W64" s="244">
        <f>+V68+V69+V72</f>
        <v>66</v>
      </c>
      <c r="X64" s="245">
        <f>+V64-W64</f>
        <v>-26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3"/>
      <c r="C65" s="264" t="s">
        <v>262</v>
      </c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6"/>
      <c r="T65" s="267"/>
      <c r="U65"/>
      <c r="V65" s="268"/>
      <c r="W65" s="269" t="s">
        <v>263</v>
      </c>
      <c r="X65" s="270">
        <f>SUM(X61:X64)</f>
        <v>0</v>
      </c>
      <c r="Y65" s="269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1"/>
      <c r="C66" s="272" t="s">
        <v>264</v>
      </c>
      <c r="D66" s="273"/>
      <c r="E66" s="273"/>
      <c r="F66" s="274"/>
      <c r="G66" s="345" t="s">
        <v>2</v>
      </c>
      <c r="H66" s="346"/>
      <c r="I66" s="347" t="s">
        <v>3</v>
      </c>
      <c r="J66" s="346"/>
      <c r="K66" s="347" t="s">
        <v>4</v>
      </c>
      <c r="L66" s="346"/>
      <c r="M66" s="347" t="s">
        <v>26</v>
      </c>
      <c r="N66" s="346"/>
      <c r="O66" s="347" t="s">
        <v>27</v>
      </c>
      <c r="P66" s="346"/>
      <c r="Q66" s="348" t="s">
        <v>0</v>
      </c>
      <c r="R66" s="349"/>
      <c r="S66"/>
      <c r="T66" s="275"/>
      <c r="U66"/>
      <c r="V66" s="276" t="s">
        <v>260</v>
      </c>
      <c r="W66" s="277"/>
      <c r="X66" s="231" t="s">
        <v>261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78" t="s">
        <v>265</v>
      </c>
      <c r="C67" s="279" t="str">
        <f>IF(C61&gt;"",C61,"")</f>
        <v>Anton Mäkinen</v>
      </c>
      <c r="D67" s="280">
        <f>IF(C63&gt;"",C63,"")</f>
      </c>
      <c r="E67" s="265"/>
      <c r="F67" s="281"/>
      <c r="G67" s="339"/>
      <c r="H67" s="340"/>
      <c r="I67" s="336"/>
      <c r="J67" s="337"/>
      <c r="K67" s="336"/>
      <c r="L67" s="337"/>
      <c r="M67" s="336"/>
      <c r="N67" s="337"/>
      <c r="O67" s="338"/>
      <c r="P67" s="337"/>
      <c r="Q67" s="282">
        <f aca="true" t="shared" si="40" ref="Q67:Q72">IF(COUNT(G67:O67)=0,"",COUNTIF(G67:O67,"&gt;=0"))</f>
      </c>
      <c r="R67" s="283">
        <f aca="true" t="shared" si="41" ref="R67:R72">IF(COUNT(G67:O67)=0,"",(IF(LEFT(G67,1)="-",1,0)+IF(LEFT(I67,1)="-",1,0)+IF(LEFT(K67,1)="-",1,0)+IF(LEFT(M67,1)="-",1,0)+IF(LEFT(O67,1)="-",1,0)))</f>
      </c>
      <c r="S67" s="284"/>
      <c r="T67" s="285"/>
      <c r="U67"/>
      <c r="V67" s="286">
        <f aca="true" t="shared" si="42" ref="V67:V72">+Z67+AB67+AD67+AF67+AH67</f>
        <v>0</v>
      </c>
      <c r="W67" s="287">
        <f aca="true" t="shared" si="43" ref="W67:W72">+AA67+AC67+AE67+AG67+AI67</f>
        <v>0</v>
      </c>
      <c r="X67" s="288">
        <f aca="true" t="shared" si="44" ref="X67:X72">+V67-W67</f>
        <v>0</v>
      </c>
      <c r="Y67"/>
      <c r="Z67" s="289">
        <f aca="true" t="shared" si="45" ref="Z67:Z72">IF(G67="",0,IF(LEFT(G67,1)="-",ABS(G67),(IF(G67&gt;9,G67+2,11))))</f>
        <v>0</v>
      </c>
      <c r="AA67" s="290">
        <f aca="true" t="shared" si="46" ref="AA67:AA72">IF(G67="",0,IF(LEFT(G67,1)="-",(IF(ABS(G67)&gt;9,(ABS(G67)+2),11)),G67))</f>
        <v>0</v>
      </c>
      <c r="AB67" s="289">
        <f aca="true" t="shared" si="47" ref="AB67:AB72">IF(I67="",0,IF(LEFT(I67,1)="-",ABS(I67),(IF(I67&gt;9,I67+2,11))))</f>
        <v>0</v>
      </c>
      <c r="AC67" s="290">
        <f aca="true" t="shared" si="48" ref="AC67:AC72">IF(I67="",0,IF(LEFT(I67,1)="-",(IF(ABS(I67)&gt;9,(ABS(I67)+2),11)),I67))</f>
        <v>0</v>
      </c>
      <c r="AD67" s="289">
        <f aca="true" t="shared" si="49" ref="AD67:AD72">IF(K67="",0,IF(LEFT(K67,1)="-",ABS(K67),(IF(K67&gt;9,K67+2,11))))</f>
        <v>0</v>
      </c>
      <c r="AE67" s="290">
        <f aca="true" t="shared" si="50" ref="AE67:AE72">IF(K67="",0,IF(LEFT(K67,1)="-",(IF(ABS(K67)&gt;9,(ABS(K67)+2),11)),K67))</f>
        <v>0</v>
      </c>
      <c r="AF67" s="289">
        <f aca="true" t="shared" si="51" ref="AF67:AF72">IF(M67="",0,IF(LEFT(M67,1)="-",ABS(M67),(IF(M67&gt;9,M67+2,11))))</f>
        <v>0</v>
      </c>
      <c r="AG67" s="290">
        <f aca="true" t="shared" si="52" ref="AG67:AG72">IF(M67="",0,IF(LEFT(M67,1)="-",(IF(ABS(M67)&gt;9,(ABS(M67)+2),11)),M67))</f>
        <v>0</v>
      </c>
      <c r="AH67" s="289">
        <f aca="true" t="shared" si="53" ref="AH67:AH72">IF(O67="",0,IF(LEFT(O67,1)="-",ABS(O67),(IF(O67&gt;9,O67+2,11))))</f>
        <v>0</v>
      </c>
      <c r="AI67" s="290">
        <f aca="true" t="shared" si="54" ref="AI67:AI72">IF(O67="",0,IF(LEFT(O67,1)="-",(IF(ABS(O67)&gt;9,(ABS(O67)+2),11)),O67))</f>
        <v>0</v>
      </c>
    </row>
    <row r="68" spans="2:35" ht="15.75">
      <c r="B68" s="278" t="s">
        <v>266</v>
      </c>
      <c r="C68" s="279" t="str">
        <f>IF(C62&gt;"",C62,"")</f>
        <v>Joonatan Nieminen</v>
      </c>
      <c r="D68" s="291" t="str">
        <f>IF(C64&gt;"",C64,"")</f>
        <v>Tatu Pitkänen</v>
      </c>
      <c r="E68" s="292"/>
      <c r="F68" s="281"/>
      <c r="G68" s="329">
        <v>7</v>
      </c>
      <c r="H68" s="330"/>
      <c r="I68" s="329">
        <v>4</v>
      </c>
      <c r="J68" s="330"/>
      <c r="K68" s="329">
        <v>6</v>
      </c>
      <c r="L68" s="330"/>
      <c r="M68" s="329"/>
      <c r="N68" s="330"/>
      <c r="O68" s="329"/>
      <c r="P68" s="330"/>
      <c r="Q68" s="282">
        <f t="shared" si="40"/>
        <v>3</v>
      </c>
      <c r="R68" s="283">
        <f t="shared" si="41"/>
        <v>0</v>
      </c>
      <c r="S68" s="293"/>
      <c r="T68" s="294"/>
      <c r="U68"/>
      <c r="V68" s="286">
        <f t="shared" si="42"/>
        <v>33</v>
      </c>
      <c r="W68" s="287">
        <f t="shared" si="43"/>
        <v>17</v>
      </c>
      <c r="X68" s="288">
        <f t="shared" si="44"/>
        <v>16</v>
      </c>
      <c r="Y68"/>
      <c r="Z68" s="295">
        <f t="shared" si="45"/>
        <v>11</v>
      </c>
      <c r="AA68" s="296">
        <f t="shared" si="46"/>
        <v>7</v>
      </c>
      <c r="AB68" s="295">
        <f t="shared" si="47"/>
        <v>11</v>
      </c>
      <c r="AC68" s="296">
        <f t="shared" si="48"/>
        <v>4</v>
      </c>
      <c r="AD68" s="295">
        <f t="shared" si="49"/>
        <v>11</v>
      </c>
      <c r="AE68" s="296">
        <f t="shared" si="50"/>
        <v>6</v>
      </c>
      <c r="AF68" s="295">
        <f t="shared" si="51"/>
        <v>0</v>
      </c>
      <c r="AG68" s="296">
        <f t="shared" si="52"/>
        <v>0</v>
      </c>
      <c r="AH68" s="295">
        <f t="shared" si="53"/>
        <v>0</v>
      </c>
      <c r="AI68" s="296">
        <f t="shared" si="54"/>
        <v>0</v>
      </c>
    </row>
    <row r="69" spans="2:35" ht="16.5" thickBot="1">
      <c r="B69" s="278" t="s">
        <v>267</v>
      </c>
      <c r="C69" s="297" t="str">
        <f>IF(C61&gt;"",C61,"")</f>
        <v>Anton Mäkinen</v>
      </c>
      <c r="D69" s="298" t="str">
        <f>IF(C64&gt;"",C64,"")</f>
        <v>Tatu Pitkänen</v>
      </c>
      <c r="E69" s="273"/>
      <c r="F69" s="274"/>
      <c r="G69" s="334">
        <v>7</v>
      </c>
      <c r="H69" s="335"/>
      <c r="I69" s="334">
        <v>9</v>
      </c>
      <c r="J69" s="335"/>
      <c r="K69" s="334">
        <v>7</v>
      </c>
      <c r="L69" s="335"/>
      <c r="M69" s="334"/>
      <c r="N69" s="335"/>
      <c r="O69" s="334"/>
      <c r="P69" s="335"/>
      <c r="Q69" s="282">
        <f t="shared" si="40"/>
        <v>3</v>
      </c>
      <c r="R69" s="283">
        <f t="shared" si="41"/>
        <v>0</v>
      </c>
      <c r="S69" s="293"/>
      <c r="T69" s="294"/>
      <c r="U69"/>
      <c r="V69" s="286">
        <f t="shared" si="42"/>
        <v>33</v>
      </c>
      <c r="W69" s="287">
        <f t="shared" si="43"/>
        <v>23</v>
      </c>
      <c r="X69" s="288">
        <f t="shared" si="44"/>
        <v>10</v>
      </c>
      <c r="Y69"/>
      <c r="Z69" s="295">
        <f t="shared" si="45"/>
        <v>11</v>
      </c>
      <c r="AA69" s="296">
        <f t="shared" si="46"/>
        <v>7</v>
      </c>
      <c r="AB69" s="295">
        <f t="shared" si="47"/>
        <v>11</v>
      </c>
      <c r="AC69" s="296">
        <f t="shared" si="48"/>
        <v>9</v>
      </c>
      <c r="AD69" s="295">
        <f t="shared" si="49"/>
        <v>11</v>
      </c>
      <c r="AE69" s="296">
        <f t="shared" si="50"/>
        <v>7</v>
      </c>
      <c r="AF69" s="295">
        <f t="shared" si="51"/>
        <v>0</v>
      </c>
      <c r="AG69" s="296">
        <f t="shared" si="52"/>
        <v>0</v>
      </c>
      <c r="AH69" s="295">
        <f t="shared" si="53"/>
        <v>0</v>
      </c>
      <c r="AI69" s="296">
        <f t="shared" si="54"/>
        <v>0</v>
      </c>
    </row>
    <row r="70" spans="2:35" ht="15.75">
      <c r="B70" s="278" t="s">
        <v>268</v>
      </c>
      <c r="C70" s="279" t="str">
        <f>IF(C62&gt;"",C62,"")</f>
        <v>Joonatan Nieminen</v>
      </c>
      <c r="D70" s="291">
        <f>IF(C63&gt;"",C63,"")</f>
      </c>
      <c r="E70" s="265"/>
      <c r="F70" s="281"/>
      <c r="G70" s="336"/>
      <c r="H70" s="337"/>
      <c r="I70" s="336"/>
      <c r="J70" s="337"/>
      <c r="K70" s="336"/>
      <c r="L70" s="337"/>
      <c r="M70" s="336"/>
      <c r="N70" s="337"/>
      <c r="O70" s="336"/>
      <c r="P70" s="337"/>
      <c r="Q70" s="282">
        <f t="shared" si="40"/>
      </c>
      <c r="R70" s="283">
        <f t="shared" si="41"/>
      </c>
      <c r="S70" s="293"/>
      <c r="T70" s="294"/>
      <c r="U70"/>
      <c r="V70" s="286">
        <f t="shared" si="42"/>
        <v>0</v>
      </c>
      <c r="W70" s="287">
        <f t="shared" si="43"/>
        <v>0</v>
      </c>
      <c r="X70" s="288">
        <f t="shared" si="44"/>
        <v>0</v>
      </c>
      <c r="Y70"/>
      <c r="Z70" s="295">
        <f t="shared" si="45"/>
        <v>0</v>
      </c>
      <c r="AA70" s="296">
        <f t="shared" si="46"/>
        <v>0</v>
      </c>
      <c r="AB70" s="295">
        <f t="shared" si="47"/>
        <v>0</v>
      </c>
      <c r="AC70" s="296">
        <f t="shared" si="48"/>
        <v>0</v>
      </c>
      <c r="AD70" s="295">
        <f t="shared" si="49"/>
        <v>0</v>
      </c>
      <c r="AE70" s="296">
        <f t="shared" si="50"/>
        <v>0</v>
      </c>
      <c r="AF70" s="295">
        <f t="shared" si="51"/>
        <v>0</v>
      </c>
      <c r="AG70" s="296">
        <f t="shared" si="52"/>
        <v>0</v>
      </c>
      <c r="AH70" s="295">
        <f t="shared" si="53"/>
        <v>0</v>
      </c>
      <c r="AI70" s="296">
        <f t="shared" si="54"/>
        <v>0</v>
      </c>
    </row>
    <row r="71" spans="2:35" ht="15.75">
      <c r="B71" s="278" t="s">
        <v>269</v>
      </c>
      <c r="C71" s="279" t="str">
        <f>IF(C61&gt;"",C61,"")</f>
        <v>Anton Mäkinen</v>
      </c>
      <c r="D71" s="291" t="str">
        <f>IF(C62&gt;"",C62,"")</f>
        <v>Joonatan Nieminen</v>
      </c>
      <c r="E71" s="292"/>
      <c r="F71" s="281"/>
      <c r="G71" s="329">
        <v>-7</v>
      </c>
      <c r="H71" s="330"/>
      <c r="I71" s="329">
        <v>1</v>
      </c>
      <c r="J71" s="330"/>
      <c r="K71" s="333">
        <v>1</v>
      </c>
      <c r="L71" s="330"/>
      <c r="M71" s="329">
        <v>6</v>
      </c>
      <c r="N71" s="330"/>
      <c r="O71" s="329"/>
      <c r="P71" s="330"/>
      <c r="Q71" s="282">
        <f t="shared" si="40"/>
        <v>3</v>
      </c>
      <c r="R71" s="283">
        <f t="shared" si="41"/>
        <v>1</v>
      </c>
      <c r="S71" s="293"/>
      <c r="T71" s="294"/>
      <c r="U71"/>
      <c r="V71" s="286">
        <f t="shared" si="42"/>
        <v>40</v>
      </c>
      <c r="W71" s="287">
        <f t="shared" si="43"/>
        <v>19</v>
      </c>
      <c r="X71" s="288">
        <f t="shared" si="44"/>
        <v>21</v>
      </c>
      <c r="Y71"/>
      <c r="Z71" s="295">
        <f t="shared" si="45"/>
        <v>7</v>
      </c>
      <c r="AA71" s="296">
        <f t="shared" si="46"/>
        <v>11</v>
      </c>
      <c r="AB71" s="295">
        <f t="shared" si="47"/>
        <v>11</v>
      </c>
      <c r="AC71" s="296">
        <f t="shared" si="48"/>
        <v>1</v>
      </c>
      <c r="AD71" s="295">
        <f t="shared" si="49"/>
        <v>11</v>
      </c>
      <c r="AE71" s="296">
        <f t="shared" si="50"/>
        <v>1</v>
      </c>
      <c r="AF71" s="295">
        <f t="shared" si="51"/>
        <v>11</v>
      </c>
      <c r="AG71" s="296">
        <f t="shared" si="52"/>
        <v>6</v>
      </c>
      <c r="AH71" s="295">
        <f t="shared" si="53"/>
        <v>0</v>
      </c>
      <c r="AI71" s="296">
        <f t="shared" si="54"/>
        <v>0</v>
      </c>
    </row>
    <row r="72" spans="2:35" ht="16.5" thickBot="1">
      <c r="B72" s="299" t="s">
        <v>270</v>
      </c>
      <c r="C72" s="300">
        <f>IF(C63&gt;"",C63,"")</f>
      </c>
      <c r="D72" s="301" t="str">
        <f>IF(C64&gt;"",C64,"")</f>
        <v>Tatu Pitkänen</v>
      </c>
      <c r="E72" s="302"/>
      <c r="F72" s="303"/>
      <c r="G72" s="331"/>
      <c r="H72" s="332"/>
      <c r="I72" s="331"/>
      <c r="J72" s="332"/>
      <c r="K72" s="331"/>
      <c r="L72" s="332"/>
      <c r="M72" s="331"/>
      <c r="N72" s="332"/>
      <c r="O72" s="331"/>
      <c r="P72" s="332"/>
      <c r="Q72" s="304">
        <f t="shared" si="40"/>
      </c>
      <c r="R72" s="305">
        <f t="shared" si="41"/>
      </c>
      <c r="S72" s="306"/>
      <c r="T72" s="307"/>
      <c r="U72"/>
      <c r="V72" s="286">
        <f t="shared" si="42"/>
        <v>0</v>
      </c>
      <c r="W72" s="287">
        <f t="shared" si="43"/>
        <v>0</v>
      </c>
      <c r="X72" s="288">
        <f t="shared" si="44"/>
        <v>0</v>
      </c>
      <c r="Y72"/>
      <c r="Z72" s="308">
        <f t="shared" si="45"/>
        <v>0</v>
      </c>
      <c r="AA72" s="309">
        <f t="shared" si="46"/>
        <v>0</v>
      </c>
      <c r="AB72" s="308">
        <f t="shared" si="47"/>
        <v>0</v>
      </c>
      <c r="AC72" s="309">
        <f t="shared" si="48"/>
        <v>0</v>
      </c>
      <c r="AD72" s="308">
        <f t="shared" si="49"/>
        <v>0</v>
      </c>
      <c r="AE72" s="309">
        <f t="shared" si="50"/>
        <v>0</v>
      </c>
      <c r="AF72" s="308">
        <f t="shared" si="51"/>
        <v>0</v>
      </c>
      <c r="AG72" s="309">
        <f t="shared" si="52"/>
        <v>0</v>
      </c>
      <c r="AH72" s="308">
        <f t="shared" si="53"/>
        <v>0</v>
      </c>
      <c r="AI72" s="309">
        <f t="shared" si="54"/>
        <v>0</v>
      </c>
    </row>
    <row r="73" ht="13.5" thickTop="1"/>
  </sheetData>
  <mergeCells count="212"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K22:N22"/>
    <mergeCell ref="O22:Q22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M24:N24"/>
    <mergeCell ref="O31:P31"/>
    <mergeCell ref="O16:P16"/>
    <mergeCell ref="O15:P15"/>
    <mergeCell ref="O17:P17"/>
    <mergeCell ref="O18:P18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8" max="19" man="1"/>
  </rowBreaks>
  <colBreaks count="1" manualBreakCount="1">
    <brk id="2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Normal="60" zoomScaleSheetLayoutView="100" workbookViewId="0" topLeftCell="B1">
      <selection activeCell="F17" sqref="F17"/>
    </sheetView>
  </sheetViews>
  <sheetFormatPr defaultColWidth="9.140625" defaultRowHeight="12.75"/>
  <cols>
    <col min="1" max="1" width="2.7109375" style="20" customWidth="1"/>
    <col min="2" max="2" width="18.7109375" style="20" customWidth="1"/>
    <col min="3" max="3" width="10.421875" style="20" customWidth="1"/>
    <col min="4" max="5" width="18.7109375" style="20" bestFit="1" customWidth="1"/>
    <col min="6" max="7" width="11.28125" style="20" bestFit="1" customWidth="1"/>
    <col min="8" max="16384" width="9.140625" style="20" customWidth="1"/>
  </cols>
  <sheetData>
    <row r="1" spans="2:4" ht="18">
      <c r="B1" s="33" t="s">
        <v>23</v>
      </c>
      <c r="C1" s="33" t="s">
        <v>426</v>
      </c>
      <c r="D1" s="33"/>
    </row>
    <row r="3" spans="1:4" ht="12.75">
      <c r="A3" s="10">
        <v>1</v>
      </c>
      <c r="B3" s="10" t="s">
        <v>278</v>
      </c>
      <c r="C3" s="10" t="s">
        <v>219</v>
      </c>
      <c r="D3" s="20" t="s">
        <v>278</v>
      </c>
    </row>
    <row r="4" spans="1:5" ht="12.75">
      <c r="A4" s="10">
        <f aca="true" t="shared" si="0" ref="A4:A10">A3+1</f>
        <v>2</v>
      </c>
      <c r="B4" s="10" t="s">
        <v>281</v>
      </c>
      <c r="C4" s="10" t="s">
        <v>332</v>
      </c>
      <c r="D4" s="25" t="s">
        <v>610</v>
      </c>
      <c r="E4" s="20" t="s">
        <v>278</v>
      </c>
    </row>
    <row r="5" spans="1:5" ht="12.75">
      <c r="A5" s="10">
        <f t="shared" si="0"/>
        <v>3</v>
      </c>
      <c r="B5" s="10" t="s">
        <v>282</v>
      </c>
      <c r="C5" s="10" t="s">
        <v>15</v>
      </c>
      <c r="D5" s="29" t="s">
        <v>197</v>
      </c>
      <c r="E5" s="28" t="s">
        <v>612</v>
      </c>
    </row>
    <row r="6" spans="1:6" ht="12.75">
      <c r="A6" s="10">
        <f t="shared" si="0"/>
        <v>4</v>
      </c>
      <c r="B6" s="10" t="s">
        <v>197</v>
      </c>
      <c r="C6" s="10" t="s">
        <v>15</v>
      </c>
      <c r="D6" s="26" t="s">
        <v>608</v>
      </c>
      <c r="E6" s="27"/>
      <c r="F6" s="20" t="s">
        <v>278</v>
      </c>
    </row>
    <row r="7" spans="1:6" ht="12.75">
      <c r="A7" s="10">
        <f t="shared" si="0"/>
        <v>5</v>
      </c>
      <c r="B7" s="10" t="s">
        <v>63</v>
      </c>
      <c r="C7" s="10" t="s">
        <v>224</v>
      </c>
      <c r="D7" s="20" t="s">
        <v>63</v>
      </c>
      <c r="E7" s="27"/>
      <c r="F7" s="25" t="s">
        <v>614</v>
      </c>
    </row>
    <row r="8" spans="1:6" ht="12.75">
      <c r="A8" s="10">
        <f t="shared" si="0"/>
        <v>6</v>
      </c>
      <c r="B8" s="10" t="s">
        <v>420</v>
      </c>
      <c r="C8" s="10" t="s">
        <v>325</v>
      </c>
      <c r="D8" s="25" t="s">
        <v>611</v>
      </c>
      <c r="E8" s="29" t="s">
        <v>239</v>
      </c>
      <c r="F8" s="27"/>
    </row>
    <row r="9" spans="1:6" ht="12.75">
      <c r="A9" s="10">
        <f t="shared" si="0"/>
        <v>7</v>
      </c>
      <c r="B9" s="10" t="s">
        <v>395</v>
      </c>
      <c r="C9" s="10" t="s">
        <v>229</v>
      </c>
      <c r="D9" s="29" t="s">
        <v>239</v>
      </c>
      <c r="E9" s="26" t="s">
        <v>613</v>
      </c>
      <c r="F9" s="27"/>
    </row>
    <row r="10" spans="1:6" ht="12.75">
      <c r="A10" s="10">
        <f t="shared" si="0"/>
        <v>8</v>
      </c>
      <c r="B10" s="10" t="s">
        <v>239</v>
      </c>
      <c r="C10" s="10" t="s">
        <v>219</v>
      </c>
      <c r="D10" s="26" t="s">
        <v>609</v>
      </c>
      <c r="F10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Normal="75" workbookViewId="0" topLeftCell="A1">
      <selection activeCell="D48" sqref="D48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3" ht="18">
      <c r="B1" s="33" t="s">
        <v>428</v>
      </c>
      <c r="C1" s="33"/>
    </row>
    <row r="4" spans="1:7" ht="12.75">
      <c r="A4" s="3"/>
      <c r="B4" s="3" t="s">
        <v>485</v>
      </c>
      <c r="C4" s="3"/>
      <c r="D4" s="3" t="s">
        <v>486</v>
      </c>
      <c r="E4" s="3" t="s">
        <v>0</v>
      </c>
      <c r="F4" s="3" t="s">
        <v>487</v>
      </c>
      <c r="G4" s="3" t="s">
        <v>1</v>
      </c>
    </row>
    <row r="5" spans="1:7" ht="12.75">
      <c r="A5" s="3">
        <v>1</v>
      </c>
      <c r="B5" s="3" t="s">
        <v>54</v>
      </c>
      <c r="C5" s="3"/>
      <c r="D5" s="3"/>
      <c r="E5" s="3"/>
      <c r="F5" s="3"/>
      <c r="G5" s="3"/>
    </row>
    <row r="6" spans="1:7" ht="12.75">
      <c r="A6" s="3">
        <v>2</v>
      </c>
      <c r="B6" s="3" t="s">
        <v>51</v>
      </c>
      <c r="C6" s="3"/>
      <c r="D6" s="3"/>
      <c r="E6" s="3"/>
      <c r="F6" s="3"/>
      <c r="G6" s="3"/>
    </row>
    <row r="7" spans="1:7" ht="12.75">
      <c r="A7" s="3">
        <v>3</v>
      </c>
      <c r="B7" s="3" t="s">
        <v>427</v>
      </c>
      <c r="C7" s="3"/>
      <c r="D7" s="3"/>
      <c r="E7" s="3"/>
      <c r="F7" s="3"/>
      <c r="G7" s="3"/>
    </row>
    <row r="8" spans="1:7" ht="12.75">
      <c r="A8" s="3">
        <v>4</v>
      </c>
      <c r="B8" s="3" t="s">
        <v>190</v>
      </c>
      <c r="C8" s="3"/>
      <c r="D8" s="3"/>
      <c r="E8" s="3"/>
      <c r="F8" s="3"/>
      <c r="G8" s="3"/>
    </row>
    <row r="9" spans="1:7" ht="12.75">
      <c r="A9" s="3">
        <v>5</v>
      </c>
      <c r="B9" s="3" t="s">
        <v>309</v>
      </c>
      <c r="C9" s="3"/>
      <c r="D9" s="3"/>
      <c r="E9" s="3"/>
      <c r="F9" s="3"/>
      <c r="G9" s="3"/>
    </row>
    <row r="10" ht="12.75"/>
    <row r="11" spans="3:9" ht="12.75">
      <c r="C11" s="3"/>
      <c r="D11" s="3" t="s">
        <v>2</v>
      </c>
      <c r="E11" s="3" t="s">
        <v>3</v>
      </c>
      <c r="F11" s="3" t="s">
        <v>4</v>
      </c>
      <c r="G11" s="3" t="s">
        <v>26</v>
      </c>
      <c r="H11" s="3" t="s">
        <v>27</v>
      </c>
      <c r="I11" s="3" t="s">
        <v>488</v>
      </c>
    </row>
    <row r="12" spans="3:9" ht="12.75">
      <c r="C12" s="10" t="s">
        <v>489</v>
      </c>
      <c r="D12" s="3">
        <v>11</v>
      </c>
      <c r="E12" s="3">
        <v>5</v>
      </c>
      <c r="F12" s="3">
        <v>8</v>
      </c>
      <c r="G12" s="3"/>
      <c r="H12" s="3"/>
      <c r="I12" s="3" t="s">
        <v>501</v>
      </c>
    </row>
    <row r="13" spans="3:9" ht="12.75">
      <c r="C13" s="10" t="s">
        <v>490</v>
      </c>
      <c r="D13" s="3">
        <v>9</v>
      </c>
      <c r="E13" s="3">
        <v>6</v>
      </c>
      <c r="F13" s="3">
        <v>5</v>
      </c>
      <c r="G13" s="3"/>
      <c r="H13" s="3">
        <v>5</v>
      </c>
      <c r="I13" s="3" t="s">
        <v>501</v>
      </c>
    </row>
    <row r="14" spans="3:9" ht="12.75">
      <c r="C14" s="10" t="s">
        <v>491</v>
      </c>
      <c r="D14" s="3">
        <v>3</v>
      </c>
      <c r="E14" s="3">
        <v>5</v>
      </c>
      <c r="F14" s="3">
        <v>6</v>
      </c>
      <c r="G14" s="3"/>
      <c r="H14" s="3">
        <v>6</v>
      </c>
      <c r="I14" s="3" t="s">
        <v>501</v>
      </c>
    </row>
    <row r="15" spans="3:9" ht="12.75">
      <c r="C15" s="10" t="s">
        <v>492</v>
      </c>
      <c r="D15" s="3">
        <v>5</v>
      </c>
      <c r="E15" s="3">
        <v>6</v>
      </c>
      <c r="F15" s="3">
        <v>4</v>
      </c>
      <c r="G15" s="3"/>
      <c r="H15" s="3"/>
      <c r="I15" s="3" t="s">
        <v>501</v>
      </c>
    </row>
    <row r="16" spans="3:9" ht="12.75">
      <c r="C16" s="10" t="s">
        <v>493</v>
      </c>
      <c r="D16" s="3">
        <v>-4</v>
      </c>
      <c r="E16" s="3">
        <v>-6</v>
      </c>
      <c r="F16" s="3">
        <v>-7</v>
      </c>
      <c r="G16" s="3"/>
      <c r="H16" s="3"/>
      <c r="I16" s="3" t="s">
        <v>502</v>
      </c>
    </row>
    <row r="17" spans="3:9" ht="12.75">
      <c r="C17" s="10" t="s">
        <v>494</v>
      </c>
      <c r="D17" s="3">
        <v>-7</v>
      </c>
      <c r="E17" s="3">
        <v>5</v>
      </c>
      <c r="F17" s="3">
        <v>6</v>
      </c>
      <c r="G17" s="3">
        <v>7</v>
      </c>
      <c r="H17" s="3"/>
      <c r="I17" s="325" t="s">
        <v>503</v>
      </c>
    </row>
    <row r="18" spans="3:9" ht="12.75">
      <c r="C18" s="10" t="s">
        <v>495</v>
      </c>
      <c r="D18" s="3">
        <v>5</v>
      </c>
      <c r="E18" s="3">
        <v>8</v>
      </c>
      <c r="F18" s="3">
        <v>2</v>
      </c>
      <c r="G18" s="3"/>
      <c r="H18" s="3"/>
      <c r="I18" s="3" t="s">
        <v>501</v>
      </c>
    </row>
    <row r="19" spans="3:9" ht="12.75">
      <c r="C19" s="10" t="s">
        <v>496</v>
      </c>
      <c r="D19" s="3">
        <v>3</v>
      </c>
      <c r="E19" s="3">
        <v>4</v>
      </c>
      <c r="F19" s="3">
        <v>6</v>
      </c>
      <c r="G19" s="3"/>
      <c r="H19" s="3"/>
      <c r="I19" s="3" t="s">
        <v>501</v>
      </c>
    </row>
    <row r="20" spans="3:9" ht="12.75">
      <c r="C20" s="10" t="s">
        <v>497</v>
      </c>
      <c r="D20" s="3">
        <v>-9</v>
      </c>
      <c r="E20" s="3">
        <v>4</v>
      </c>
      <c r="F20" s="3">
        <v>4</v>
      </c>
      <c r="G20" s="3">
        <v>2</v>
      </c>
      <c r="H20" s="3"/>
      <c r="I20" s="325" t="s">
        <v>503</v>
      </c>
    </row>
    <row r="21" spans="3:9" ht="12.75">
      <c r="C21" s="10" t="s">
        <v>498</v>
      </c>
      <c r="D21" s="3">
        <v>-10</v>
      </c>
      <c r="E21" s="3">
        <v>-9</v>
      </c>
      <c r="F21" s="3">
        <v>-11</v>
      </c>
      <c r="G21" s="3"/>
      <c r="H21" s="3"/>
      <c r="I21" s="3" t="s">
        <v>502</v>
      </c>
    </row>
    <row r="22" ht="12.75"/>
    <row r="23" ht="12.75"/>
    <row r="24" spans="1:7" ht="12.75">
      <c r="A24" s="3"/>
      <c r="B24" s="3" t="s">
        <v>499</v>
      </c>
      <c r="C24" s="3"/>
      <c r="D24" s="3" t="s">
        <v>486</v>
      </c>
      <c r="E24" s="3" t="s">
        <v>0</v>
      </c>
      <c r="F24" s="3" t="s">
        <v>487</v>
      </c>
      <c r="G24" s="3" t="s">
        <v>1</v>
      </c>
    </row>
    <row r="25" spans="1:7" ht="12.75">
      <c r="A25" s="3">
        <v>1</v>
      </c>
      <c r="B25" s="3" t="s">
        <v>333</v>
      </c>
      <c r="C25" s="3"/>
      <c r="D25" s="3"/>
      <c r="E25" s="3"/>
      <c r="F25" s="3"/>
      <c r="G25" s="3">
        <v>2</v>
      </c>
    </row>
    <row r="26" spans="1:7" ht="12.75">
      <c r="A26" s="3">
        <v>2</v>
      </c>
      <c r="B26" s="3" t="s">
        <v>174</v>
      </c>
      <c r="C26" s="3"/>
      <c r="D26" s="3"/>
      <c r="E26" s="3"/>
      <c r="F26" s="3"/>
      <c r="G26" s="3">
        <v>1</v>
      </c>
    </row>
    <row r="27" spans="1:7" ht="12.75">
      <c r="A27" s="3">
        <v>3</v>
      </c>
      <c r="B27" s="3" t="s">
        <v>393</v>
      </c>
      <c r="C27" s="3"/>
      <c r="D27" s="3"/>
      <c r="E27" s="3"/>
      <c r="F27" s="3"/>
      <c r="G27" s="3"/>
    </row>
    <row r="28" spans="1:7" ht="12.75">
      <c r="A28" s="3">
        <v>4</v>
      </c>
      <c r="B28" s="3" t="s">
        <v>184</v>
      </c>
      <c r="C28" s="3"/>
      <c r="D28" s="3"/>
      <c r="E28" s="3"/>
      <c r="F28" s="3"/>
      <c r="G28" s="3"/>
    </row>
    <row r="29" spans="1:7" ht="12.75">
      <c r="A29" s="3">
        <v>5</v>
      </c>
      <c r="B29" s="3" t="s">
        <v>505</v>
      </c>
      <c r="C29" s="3"/>
      <c r="D29" s="3"/>
      <c r="E29" s="3"/>
      <c r="F29" s="3"/>
      <c r="G29" s="3"/>
    </row>
    <row r="30" ht="12.75"/>
    <row r="31" spans="3:9" ht="12.75">
      <c r="C31" s="3"/>
      <c r="D31" s="3" t="s">
        <v>2</v>
      </c>
      <c r="E31" s="3" t="s">
        <v>3</v>
      </c>
      <c r="F31" s="3" t="s">
        <v>4</v>
      </c>
      <c r="G31" s="3" t="s">
        <v>26</v>
      </c>
      <c r="H31" s="3" t="s">
        <v>27</v>
      </c>
      <c r="I31" s="3" t="s">
        <v>488</v>
      </c>
    </row>
    <row r="32" spans="3:9" ht="12.75">
      <c r="C32" s="10" t="s">
        <v>489</v>
      </c>
      <c r="D32" s="3">
        <v>3</v>
      </c>
      <c r="E32" s="3">
        <v>5</v>
      </c>
      <c r="F32" s="3">
        <v>4</v>
      </c>
      <c r="G32" s="3"/>
      <c r="H32" s="3"/>
      <c r="I32" s="3" t="s">
        <v>501</v>
      </c>
    </row>
    <row r="33" spans="3:9" ht="12.75">
      <c r="C33" s="10" t="s">
        <v>490</v>
      </c>
      <c r="D33" s="3">
        <v>6</v>
      </c>
      <c r="E33" s="3">
        <v>10</v>
      </c>
      <c r="F33" s="3">
        <v>-8</v>
      </c>
      <c r="G33" s="3">
        <v>13</v>
      </c>
      <c r="H33" s="3"/>
      <c r="I33" s="325" t="s">
        <v>503</v>
      </c>
    </row>
    <row r="34" spans="3:9" ht="12.75">
      <c r="C34" s="10" t="s">
        <v>491</v>
      </c>
      <c r="D34" s="3">
        <v>3</v>
      </c>
      <c r="E34" s="3">
        <v>6</v>
      </c>
      <c r="F34" s="3">
        <v>5</v>
      </c>
      <c r="G34" s="3"/>
      <c r="H34" s="3"/>
      <c r="I34" s="3" t="s">
        <v>501</v>
      </c>
    </row>
    <row r="35" spans="3:9" ht="12.75">
      <c r="C35" s="10" t="s">
        <v>492</v>
      </c>
      <c r="D35" s="3">
        <v>7</v>
      </c>
      <c r="E35" s="3">
        <v>6</v>
      </c>
      <c r="F35" s="3">
        <v>2</v>
      </c>
      <c r="G35" s="3"/>
      <c r="H35" s="3"/>
      <c r="I35" s="3" t="s">
        <v>501</v>
      </c>
    </row>
    <row r="36" spans="3:9" ht="12.75">
      <c r="C36" s="10" t="s">
        <v>493</v>
      </c>
      <c r="D36" s="3">
        <v>-7</v>
      </c>
      <c r="E36" s="3">
        <v>-3</v>
      </c>
      <c r="F36" s="3">
        <v>7</v>
      </c>
      <c r="G36" s="3">
        <v>-7</v>
      </c>
      <c r="H36" s="3"/>
      <c r="I36" s="325" t="s">
        <v>491</v>
      </c>
    </row>
    <row r="37" spans="3:9" ht="12.75">
      <c r="C37" s="10" t="s">
        <v>494</v>
      </c>
      <c r="D37" s="3">
        <v>-13</v>
      </c>
      <c r="E37" s="3">
        <v>9</v>
      </c>
      <c r="F37" s="3">
        <v>-8</v>
      </c>
      <c r="G37" s="3">
        <v>5</v>
      </c>
      <c r="H37" s="3">
        <v>8</v>
      </c>
      <c r="I37" s="326" t="s">
        <v>506</v>
      </c>
    </row>
    <row r="38" spans="3:9" ht="12.75">
      <c r="C38" s="10" t="s">
        <v>495</v>
      </c>
      <c r="D38" s="3">
        <v>5</v>
      </c>
      <c r="E38" s="3">
        <v>4</v>
      </c>
      <c r="F38" s="3">
        <v>0</v>
      </c>
      <c r="G38" s="3"/>
      <c r="H38" s="3"/>
      <c r="I38" s="3" t="s">
        <v>501</v>
      </c>
    </row>
    <row r="39" spans="3:9" ht="12.75">
      <c r="C39" s="10" t="s">
        <v>496</v>
      </c>
      <c r="D39" s="3">
        <v>2</v>
      </c>
      <c r="E39" s="3">
        <v>10</v>
      </c>
      <c r="F39" s="3">
        <v>10</v>
      </c>
      <c r="G39" s="3"/>
      <c r="H39" s="3"/>
      <c r="I39" s="3" t="s">
        <v>501</v>
      </c>
    </row>
    <row r="40" spans="3:9" ht="12.75">
      <c r="C40" s="10" t="s">
        <v>497</v>
      </c>
      <c r="D40" s="3">
        <v>-6</v>
      </c>
      <c r="E40" s="3">
        <v>14</v>
      </c>
      <c r="F40" s="3">
        <v>-4</v>
      </c>
      <c r="G40" s="3">
        <v>-12</v>
      </c>
      <c r="H40" s="3"/>
      <c r="I40" s="325" t="s">
        <v>491</v>
      </c>
    </row>
    <row r="41" spans="3:9" ht="12.75">
      <c r="C41" s="10" t="s">
        <v>498</v>
      </c>
      <c r="D41" s="3">
        <v>-6</v>
      </c>
      <c r="E41" s="3">
        <v>-5</v>
      </c>
      <c r="F41" s="3">
        <v>-8</v>
      </c>
      <c r="G41" s="3"/>
      <c r="H41" s="3"/>
      <c r="I41" s="3" t="s">
        <v>502</v>
      </c>
    </row>
    <row r="42" spans="3:7" ht="12.75">
      <c r="C42" s="12"/>
      <c r="D42" s="11"/>
      <c r="E42" s="11"/>
      <c r="F42" s="11"/>
      <c r="G42" s="11"/>
    </row>
    <row r="43" spans="3:7" ht="12.75">
      <c r="C43" s="12"/>
      <c r="D43" s="11"/>
      <c r="E43" s="11"/>
      <c r="F43" s="11"/>
      <c r="G43" s="11"/>
    </row>
    <row r="44" ht="12.75">
      <c r="A44" t="s">
        <v>500</v>
      </c>
    </row>
    <row r="45" ht="12.75"/>
    <row r="46" spans="1:4" ht="12.75">
      <c r="A46" s="3">
        <v>1</v>
      </c>
      <c r="B46" s="3" t="s">
        <v>54</v>
      </c>
      <c r="C46" s="3"/>
      <c r="D46" t="s">
        <v>507</v>
      </c>
    </row>
    <row r="47" spans="1:5" ht="12.75">
      <c r="A47" s="3">
        <f>A46+1</f>
        <v>2</v>
      </c>
      <c r="B47" s="3" t="s">
        <v>333</v>
      </c>
      <c r="C47" s="3"/>
      <c r="D47" s="16" t="s">
        <v>818</v>
      </c>
      <c r="E47" t="s">
        <v>507</v>
      </c>
    </row>
    <row r="48" spans="1:5" ht="12.75">
      <c r="A48" s="3">
        <f>A47+1</f>
        <v>3</v>
      </c>
      <c r="B48" s="3" t="s">
        <v>51</v>
      </c>
      <c r="C48" s="3"/>
      <c r="D48" s="2" t="s">
        <v>174</v>
      </c>
      <c r="E48" s="328" t="s">
        <v>752</v>
      </c>
    </row>
    <row r="49" spans="1:5" ht="12.75">
      <c r="A49" s="3">
        <f>A48+1</f>
        <v>4</v>
      </c>
      <c r="B49" s="3" t="s">
        <v>174</v>
      </c>
      <c r="C49" s="3"/>
      <c r="D49" s="17" t="s">
        <v>751</v>
      </c>
      <c r="E49" s="11"/>
    </row>
    <row r="50" ht="12.75"/>
  </sheetData>
  <printOptions/>
  <pageMargins left="0.75" right="0.75" top="1" bottom="1" header="0.5" footer="0.5"/>
  <pageSetup horizontalDpi="300" verticalDpi="3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8"/>
  <sheetViews>
    <sheetView workbookViewId="0" topLeftCell="A1">
      <selection activeCell="D32" sqref="D32"/>
    </sheetView>
  </sheetViews>
  <sheetFormatPr defaultColWidth="9.140625" defaultRowHeight="12.75"/>
  <sheetData>
    <row r="1" ht="12.75">
      <c r="A1" t="s">
        <v>508</v>
      </c>
    </row>
    <row r="3" ht="12.75">
      <c r="A3" t="s">
        <v>201</v>
      </c>
    </row>
    <row r="5" ht="12.75">
      <c r="A5" t="s">
        <v>509</v>
      </c>
    </row>
    <row r="6" spans="1:2" ht="12.75">
      <c r="A6" t="s">
        <v>510</v>
      </c>
      <c r="B6" t="s">
        <v>511</v>
      </c>
    </row>
    <row r="7" spans="1:2" ht="12.75">
      <c r="A7" t="s">
        <v>512</v>
      </c>
      <c r="B7" t="s">
        <v>513</v>
      </c>
    </row>
    <row r="8" spans="1:2" ht="12.75">
      <c r="A8" t="s">
        <v>514</v>
      </c>
      <c r="B8" t="s">
        <v>515</v>
      </c>
    </row>
    <row r="9" spans="1:2" ht="12.75">
      <c r="A9" t="s">
        <v>514</v>
      </c>
      <c r="B9" t="s">
        <v>516</v>
      </c>
    </row>
    <row r="10" spans="1:2" ht="12.75">
      <c r="A10" t="s">
        <v>517</v>
      </c>
      <c r="B10" t="s">
        <v>518</v>
      </c>
    </row>
    <row r="11" spans="1:2" ht="12.75">
      <c r="A11" t="s">
        <v>517</v>
      </c>
      <c r="B11" t="s">
        <v>519</v>
      </c>
    </row>
    <row r="12" spans="1:2" ht="12.75">
      <c r="A12" t="s">
        <v>517</v>
      </c>
      <c r="B12" t="s">
        <v>520</v>
      </c>
    </row>
    <row r="13" spans="1:2" ht="12.75">
      <c r="A13" t="s">
        <v>517</v>
      </c>
      <c r="B13" t="s">
        <v>521</v>
      </c>
    </row>
    <row r="15" ht="12.75">
      <c r="A15" t="s">
        <v>34</v>
      </c>
    </row>
    <row r="16" spans="1:2" ht="12.75">
      <c r="A16" t="s">
        <v>510</v>
      </c>
      <c r="B16" t="s">
        <v>237</v>
      </c>
    </row>
    <row r="17" spans="1:2" ht="12.75">
      <c r="A17" t="s">
        <v>512</v>
      </c>
      <c r="B17" t="s">
        <v>187</v>
      </c>
    </row>
    <row r="18" spans="1:2" ht="12.75">
      <c r="A18" t="s">
        <v>514</v>
      </c>
      <c r="B18" t="s">
        <v>186</v>
      </c>
    </row>
    <row r="19" spans="1:2" ht="12.75">
      <c r="A19" t="s">
        <v>514</v>
      </c>
      <c r="B19" t="s">
        <v>21</v>
      </c>
    </row>
    <row r="20" spans="1:2" ht="12.75">
      <c r="A20" t="s">
        <v>517</v>
      </c>
      <c r="B20" t="s">
        <v>472</v>
      </c>
    </row>
    <row r="21" spans="1:2" ht="12.75">
      <c r="A21" t="s">
        <v>517</v>
      </c>
      <c r="B21" t="s">
        <v>370</v>
      </c>
    </row>
    <row r="22" spans="1:2" ht="12.75">
      <c r="A22" t="s">
        <v>517</v>
      </c>
      <c r="B22" t="s">
        <v>371</v>
      </c>
    </row>
    <row r="23" spans="1:2" ht="12.75">
      <c r="A23" t="s">
        <v>517</v>
      </c>
      <c r="B23" t="s">
        <v>341</v>
      </c>
    </row>
    <row r="25" ht="12.75">
      <c r="A25" t="s">
        <v>37</v>
      </c>
    </row>
    <row r="26" spans="1:2" ht="12.75">
      <c r="A26" t="s">
        <v>510</v>
      </c>
      <c r="B26" t="s">
        <v>378</v>
      </c>
    </row>
    <row r="27" spans="1:2" ht="12.75">
      <c r="A27" t="s">
        <v>512</v>
      </c>
      <c r="B27" t="s">
        <v>239</v>
      </c>
    </row>
    <row r="28" spans="1:2" ht="12.75">
      <c r="A28" t="s">
        <v>514</v>
      </c>
      <c r="B28" t="s">
        <v>382</v>
      </c>
    </row>
    <row r="29" spans="1:2" ht="12.75">
      <c r="A29" t="s">
        <v>514</v>
      </c>
      <c r="B29" t="s">
        <v>243</v>
      </c>
    </row>
    <row r="30" spans="1:2" ht="12.75">
      <c r="A30" t="s">
        <v>517</v>
      </c>
      <c r="B30" t="s">
        <v>388</v>
      </c>
    </row>
    <row r="31" spans="1:2" ht="12.75">
      <c r="A31" t="s">
        <v>517</v>
      </c>
      <c r="B31" t="s">
        <v>391</v>
      </c>
    </row>
    <row r="32" spans="1:2" ht="12.75">
      <c r="A32" t="s">
        <v>517</v>
      </c>
      <c r="B32" t="s">
        <v>402</v>
      </c>
    </row>
    <row r="33" spans="1:2" ht="12.75">
      <c r="A33" t="s">
        <v>517</v>
      </c>
      <c r="B33" t="s">
        <v>386</v>
      </c>
    </row>
    <row r="35" ht="12.75">
      <c r="A35" t="s">
        <v>39</v>
      </c>
    </row>
    <row r="36" spans="1:2" ht="12.75">
      <c r="A36" t="s">
        <v>510</v>
      </c>
      <c r="B36" t="s">
        <v>309</v>
      </c>
    </row>
    <row r="37" spans="1:2" ht="12.75">
      <c r="A37" t="s">
        <v>512</v>
      </c>
      <c r="B37" t="s">
        <v>522</v>
      </c>
    </row>
    <row r="38" spans="1:2" ht="12.75">
      <c r="A38" t="s">
        <v>514</v>
      </c>
      <c r="B38" t="s">
        <v>247</v>
      </c>
    </row>
    <row r="39" spans="1:2" ht="12.75">
      <c r="A39" t="s">
        <v>514</v>
      </c>
      <c r="B39" t="s">
        <v>385</v>
      </c>
    </row>
    <row r="40" spans="1:2" ht="12.75">
      <c r="A40" t="s">
        <v>517</v>
      </c>
      <c r="B40" t="s">
        <v>523</v>
      </c>
    </row>
    <row r="41" spans="1:2" ht="12.75">
      <c r="A41" t="s">
        <v>517</v>
      </c>
      <c r="B41" t="s">
        <v>282</v>
      </c>
    </row>
    <row r="42" spans="1:2" ht="12.75">
      <c r="A42" t="s">
        <v>517</v>
      </c>
      <c r="B42" t="s">
        <v>199</v>
      </c>
    </row>
    <row r="43" spans="1:2" ht="12.75">
      <c r="A43" t="s">
        <v>517</v>
      </c>
      <c r="B43" t="s">
        <v>281</v>
      </c>
    </row>
    <row r="45" ht="12.75">
      <c r="A45" t="s">
        <v>524</v>
      </c>
    </row>
    <row r="46" spans="1:2" ht="12.75">
      <c r="A46" t="s">
        <v>510</v>
      </c>
      <c r="B46" t="s">
        <v>231</v>
      </c>
    </row>
    <row r="47" spans="1:2" ht="12.75">
      <c r="A47" t="s">
        <v>512</v>
      </c>
      <c r="B47" t="s">
        <v>327</v>
      </c>
    </row>
    <row r="48" spans="1:2" ht="12.75">
      <c r="A48" t="s">
        <v>514</v>
      </c>
      <c r="B48" t="s">
        <v>330</v>
      </c>
    </row>
    <row r="49" spans="1:2" ht="12.75">
      <c r="A49" t="s">
        <v>514</v>
      </c>
      <c r="B49" t="s">
        <v>17</v>
      </c>
    </row>
    <row r="50" spans="1:2" ht="12.75">
      <c r="A50" t="s">
        <v>517</v>
      </c>
      <c r="B50" t="s">
        <v>335</v>
      </c>
    </row>
    <row r="51" spans="1:2" ht="12.75">
      <c r="A51" t="s">
        <v>517</v>
      </c>
      <c r="B51" t="s">
        <v>223</v>
      </c>
    </row>
    <row r="52" spans="1:2" ht="12.75">
      <c r="A52" t="s">
        <v>517</v>
      </c>
      <c r="B52" t="s">
        <v>176</v>
      </c>
    </row>
    <row r="53" spans="1:2" ht="12.75">
      <c r="A53" t="s">
        <v>517</v>
      </c>
      <c r="B53" t="s">
        <v>370</v>
      </c>
    </row>
    <row r="55" ht="12.75">
      <c r="A55" t="s">
        <v>525</v>
      </c>
    </row>
    <row r="56" spans="1:2" ht="12.75">
      <c r="A56" t="s">
        <v>510</v>
      </c>
      <c r="B56" t="s">
        <v>185</v>
      </c>
    </row>
    <row r="57" spans="1:2" ht="12.75">
      <c r="A57" t="s">
        <v>512</v>
      </c>
      <c r="B57" t="s">
        <v>466</v>
      </c>
    </row>
    <row r="58" spans="1:2" ht="12.75">
      <c r="A58" t="s">
        <v>514</v>
      </c>
      <c r="B58" t="s">
        <v>191</v>
      </c>
    </row>
    <row r="59" spans="1:2" ht="12.75">
      <c r="A59" t="s">
        <v>514</v>
      </c>
      <c r="B59" t="s">
        <v>237</v>
      </c>
    </row>
    <row r="60" spans="1:2" ht="12.75">
      <c r="A60" t="s">
        <v>517</v>
      </c>
      <c r="B60" t="s">
        <v>21</v>
      </c>
    </row>
    <row r="61" spans="1:2" ht="12.75">
      <c r="A61" t="s">
        <v>517</v>
      </c>
      <c r="B61" t="s">
        <v>187</v>
      </c>
    </row>
    <row r="62" spans="1:2" ht="12.75">
      <c r="A62" t="s">
        <v>517</v>
      </c>
      <c r="B62" t="s">
        <v>180</v>
      </c>
    </row>
    <row r="63" spans="1:2" ht="12.75">
      <c r="A63" t="s">
        <v>517</v>
      </c>
      <c r="B63" t="s">
        <v>231</v>
      </c>
    </row>
    <row r="65" ht="12.75">
      <c r="A65" t="s">
        <v>526</v>
      </c>
    </row>
    <row r="66" spans="1:2" ht="12.75">
      <c r="A66" t="s">
        <v>510</v>
      </c>
      <c r="B66" t="s">
        <v>326</v>
      </c>
    </row>
    <row r="67" spans="1:2" ht="12.75">
      <c r="A67" t="s">
        <v>512</v>
      </c>
      <c r="B67" t="s">
        <v>372</v>
      </c>
    </row>
    <row r="68" spans="1:2" ht="12.75">
      <c r="A68" t="s">
        <v>514</v>
      </c>
      <c r="B68" t="s">
        <v>272</v>
      </c>
    </row>
    <row r="69" spans="1:2" ht="12.75">
      <c r="A69" t="s">
        <v>514</v>
      </c>
      <c r="B69" t="s">
        <v>228</v>
      </c>
    </row>
    <row r="70" spans="1:2" ht="12.75">
      <c r="A70" t="s">
        <v>517</v>
      </c>
      <c r="B70" t="s">
        <v>278</v>
      </c>
    </row>
    <row r="71" spans="1:2" ht="12.75">
      <c r="A71" t="s">
        <v>517</v>
      </c>
      <c r="B71" t="s">
        <v>25</v>
      </c>
    </row>
    <row r="72" spans="1:2" ht="12.75">
      <c r="A72" t="s">
        <v>517</v>
      </c>
      <c r="B72" t="s">
        <v>20</v>
      </c>
    </row>
    <row r="73" spans="1:2" ht="12.75">
      <c r="A73" t="s">
        <v>517</v>
      </c>
      <c r="B73" t="s">
        <v>24</v>
      </c>
    </row>
    <row r="75" ht="12.75">
      <c r="A75" t="s">
        <v>527</v>
      </c>
    </row>
    <row r="76" spans="1:2" ht="12.75">
      <c r="A76" t="s">
        <v>510</v>
      </c>
      <c r="B76" t="s">
        <v>377</v>
      </c>
    </row>
    <row r="77" spans="1:2" ht="12.75">
      <c r="A77" t="s">
        <v>512</v>
      </c>
      <c r="B77" t="s">
        <v>372</v>
      </c>
    </row>
    <row r="78" spans="1:2" ht="12.75">
      <c r="A78" t="s">
        <v>514</v>
      </c>
      <c r="B78" t="s">
        <v>376</v>
      </c>
    </row>
    <row r="79" spans="1:2" ht="12.75">
      <c r="A79" t="s">
        <v>514</v>
      </c>
      <c r="B79" t="s">
        <v>239</v>
      </c>
    </row>
    <row r="80" spans="1:2" ht="12.75">
      <c r="A80" t="s">
        <v>517</v>
      </c>
      <c r="B80" t="s">
        <v>458</v>
      </c>
    </row>
    <row r="81" spans="1:2" ht="12.75">
      <c r="A81" t="s">
        <v>517</v>
      </c>
      <c r="B81" t="s">
        <v>278</v>
      </c>
    </row>
    <row r="82" spans="1:2" ht="12.75">
      <c r="A82" t="s">
        <v>517</v>
      </c>
      <c r="B82" t="s">
        <v>74</v>
      </c>
    </row>
    <row r="83" spans="1:2" ht="12.75">
      <c r="A83" t="s">
        <v>517</v>
      </c>
      <c r="B83" t="s">
        <v>197</v>
      </c>
    </row>
    <row r="85" ht="12.75">
      <c r="A85" t="s">
        <v>28</v>
      </c>
    </row>
    <row r="86" spans="1:2" ht="12.75">
      <c r="A86" t="s">
        <v>510</v>
      </c>
      <c r="B86" t="s">
        <v>411</v>
      </c>
    </row>
    <row r="87" spans="1:2" ht="12.75">
      <c r="A87" t="s">
        <v>512</v>
      </c>
      <c r="B87" t="s">
        <v>20</v>
      </c>
    </row>
    <row r="88" spans="1:2" ht="12.75">
      <c r="A88" t="s">
        <v>514</v>
      </c>
      <c r="B88" t="s">
        <v>378</v>
      </c>
    </row>
    <row r="89" spans="1:2" ht="12.75">
      <c r="A89" t="s">
        <v>514</v>
      </c>
      <c r="B89" t="s">
        <v>327</v>
      </c>
    </row>
    <row r="90" spans="1:2" ht="12.75">
      <c r="A90" t="s">
        <v>517</v>
      </c>
      <c r="B90" t="s">
        <v>55</v>
      </c>
    </row>
    <row r="91" spans="1:2" ht="12.75">
      <c r="A91" t="s">
        <v>517</v>
      </c>
      <c r="B91" t="s">
        <v>248</v>
      </c>
    </row>
    <row r="92" spans="1:2" ht="12.75">
      <c r="A92" t="s">
        <v>517</v>
      </c>
      <c r="B92" t="s">
        <v>343</v>
      </c>
    </row>
    <row r="93" spans="1:2" ht="12.75">
      <c r="A93" t="s">
        <v>517</v>
      </c>
      <c r="B93" t="s">
        <v>377</v>
      </c>
    </row>
    <row r="95" spans="1:2" ht="12.75">
      <c r="A95" t="s">
        <v>284</v>
      </c>
      <c r="B95" t="s">
        <v>309</v>
      </c>
    </row>
    <row r="96" ht="12.75">
      <c r="B96" t="s">
        <v>393</v>
      </c>
    </row>
    <row r="97" ht="12.75">
      <c r="B97" t="s">
        <v>54</v>
      </c>
    </row>
    <row r="98" ht="12.75">
      <c r="B98" t="s">
        <v>376</v>
      </c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AI52"/>
  <sheetViews>
    <sheetView view="pageBreakPreview" zoomScale="60" zoomScaleNormal="60" workbookViewId="0" topLeftCell="A1">
      <selection activeCell="C26" sqref="C26:D26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294</v>
      </c>
      <c r="C1" s="33"/>
    </row>
    <row r="3" ht="13.5" thickBot="1"/>
    <row r="4" spans="2:35" ht="16.5" thickTop="1">
      <c r="B4" s="211"/>
      <c r="C4" s="212"/>
      <c r="D4" s="213"/>
      <c r="E4" s="213"/>
      <c r="F4" s="213"/>
      <c r="G4" s="214"/>
      <c r="H4" s="213"/>
      <c r="I4" s="215" t="s">
        <v>251</v>
      </c>
      <c r="J4" s="216"/>
      <c r="K4" s="354" t="s">
        <v>202</v>
      </c>
      <c r="L4" s="355"/>
      <c r="M4" s="355"/>
      <c r="N4" s="356"/>
      <c r="O4" s="357" t="s">
        <v>252</v>
      </c>
      <c r="P4" s="358"/>
      <c r="Q4" s="358"/>
      <c r="R4" s="359" t="s">
        <v>71</v>
      </c>
      <c r="S4" s="360"/>
      <c r="T4" s="36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7"/>
      <c r="C5" s="218"/>
      <c r="D5" s="219" t="s">
        <v>253</v>
      </c>
      <c r="E5" s="362"/>
      <c r="F5" s="363"/>
      <c r="G5" s="364"/>
      <c r="H5" s="365" t="s">
        <v>254</v>
      </c>
      <c r="I5" s="366"/>
      <c r="J5" s="366"/>
      <c r="K5" s="367"/>
      <c r="L5" s="367"/>
      <c r="M5" s="367"/>
      <c r="N5" s="368"/>
      <c r="O5" s="220" t="s">
        <v>255</v>
      </c>
      <c r="P5" s="221"/>
      <c r="Q5" s="221"/>
      <c r="R5" s="369"/>
      <c r="S5" s="369"/>
      <c r="T5" s="37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2"/>
      <c r="C6" s="223" t="s">
        <v>256</v>
      </c>
      <c r="D6" s="224" t="s">
        <v>257</v>
      </c>
      <c r="E6" s="350" t="s">
        <v>57</v>
      </c>
      <c r="F6" s="351"/>
      <c r="G6" s="350" t="s">
        <v>156</v>
      </c>
      <c r="H6" s="351"/>
      <c r="I6" s="350" t="s">
        <v>157</v>
      </c>
      <c r="J6" s="351"/>
      <c r="K6" s="350" t="s">
        <v>220</v>
      </c>
      <c r="L6" s="351"/>
      <c r="M6" s="350"/>
      <c r="N6" s="351"/>
      <c r="O6" s="225" t="s">
        <v>171</v>
      </c>
      <c r="P6" s="226" t="s">
        <v>258</v>
      </c>
      <c r="Q6" s="227" t="s">
        <v>259</v>
      </c>
      <c r="R6" s="228"/>
      <c r="S6" s="352" t="s">
        <v>1</v>
      </c>
      <c r="T6" s="353"/>
      <c r="U6"/>
      <c r="V6" s="229" t="s">
        <v>260</v>
      </c>
      <c r="W6" s="230"/>
      <c r="X6" s="231" t="s">
        <v>261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2" t="s">
        <v>57</v>
      </c>
      <c r="C7" s="233" t="s">
        <v>54</v>
      </c>
      <c r="D7" s="234" t="s">
        <v>15</v>
      </c>
      <c r="E7" s="235"/>
      <c r="F7" s="236"/>
      <c r="G7" s="237">
        <f>+Q17</f>
        <v>3</v>
      </c>
      <c r="H7" s="238">
        <f>+R17</f>
        <v>0</v>
      </c>
      <c r="I7" s="237">
        <f>Q13</f>
        <v>3</v>
      </c>
      <c r="J7" s="238">
        <f>R13</f>
        <v>0</v>
      </c>
      <c r="K7" s="237">
        <f>Q15</f>
      </c>
      <c r="L7" s="238">
        <f>R15</f>
      </c>
      <c r="M7" s="237"/>
      <c r="N7" s="238"/>
      <c r="O7" s="239">
        <f>IF(SUM(E7:N7)=0,"",COUNTIF(F7:F10,"3"))</f>
        <v>2</v>
      </c>
      <c r="P7" s="240">
        <f>IF(SUM(F7:O7)=0,"",COUNTIF(E7:E10,"3"))</f>
        <v>0</v>
      </c>
      <c r="Q7" s="241">
        <f>IF(SUM(E7:N7)=0,"",SUM(F7:F10))</f>
        <v>6</v>
      </c>
      <c r="R7" s="242">
        <f>IF(SUM(E7:N7)=0,"",SUM(E7:E10))</f>
        <v>0</v>
      </c>
      <c r="S7" s="341"/>
      <c r="T7" s="342"/>
      <c r="U7"/>
      <c r="V7" s="243">
        <f>+V13+V15+V17</f>
        <v>67</v>
      </c>
      <c r="W7" s="244">
        <f>+W13+W15+W17</f>
        <v>36</v>
      </c>
      <c r="X7" s="245">
        <f>+V7-W7</f>
        <v>31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156</v>
      </c>
      <c r="C8" s="233" t="s">
        <v>394</v>
      </c>
      <c r="D8" s="247" t="s">
        <v>240</v>
      </c>
      <c r="E8" s="248">
        <f>+R17</f>
        <v>0</v>
      </c>
      <c r="F8" s="249">
        <f>+Q17</f>
        <v>3</v>
      </c>
      <c r="G8" s="250"/>
      <c r="H8" s="251"/>
      <c r="I8" s="248">
        <f>Q16</f>
        <v>3</v>
      </c>
      <c r="J8" s="249">
        <f>R16</f>
        <v>0</v>
      </c>
      <c r="K8" s="248">
        <f>Q14</f>
      </c>
      <c r="L8" s="249">
        <f>R14</f>
      </c>
      <c r="M8" s="248"/>
      <c r="N8" s="249"/>
      <c r="O8" s="239">
        <f>IF(SUM(E8:N8)=0,"",COUNTIF(H7:H10,"3"))</f>
        <v>1</v>
      </c>
      <c r="P8" s="240">
        <f>IF(SUM(F8:O8)=0,"",COUNTIF(G7:G10,"3"))</f>
        <v>1</v>
      </c>
      <c r="Q8" s="241">
        <f>IF(SUM(E8:N8)=0,"",SUM(H7:H10))</f>
        <v>3</v>
      </c>
      <c r="R8" s="242">
        <f>IF(SUM(E8:N8)=0,"",SUM(G7:G10))</f>
        <v>3</v>
      </c>
      <c r="S8" s="341"/>
      <c r="T8" s="342"/>
      <c r="U8"/>
      <c r="V8" s="243">
        <f>+V14+V16+W17</f>
        <v>51</v>
      </c>
      <c r="W8" s="244">
        <f>+W14+W16+V17</f>
        <v>52</v>
      </c>
      <c r="X8" s="245">
        <f>+V8-W8</f>
        <v>-1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6" t="s">
        <v>157</v>
      </c>
      <c r="C9" s="233" t="s">
        <v>218</v>
      </c>
      <c r="D9" s="247" t="s">
        <v>15</v>
      </c>
      <c r="E9" s="248">
        <f>+R13</f>
        <v>0</v>
      </c>
      <c r="F9" s="249">
        <f>+Q13</f>
        <v>3</v>
      </c>
      <c r="G9" s="248">
        <f>R16</f>
        <v>0</v>
      </c>
      <c r="H9" s="249">
        <f>Q16</f>
        <v>3</v>
      </c>
      <c r="I9" s="250"/>
      <c r="J9" s="251"/>
      <c r="K9" s="248">
        <f>Q18</f>
      </c>
      <c r="L9" s="249">
        <f>R18</f>
      </c>
      <c r="M9" s="248"/>
      <c r="N9" s="249"/>
      <c r="O9" s="239">
        <f>IF(SUM(E9:N9)=0,"",COUNTIF(J7:J10,"3"))</f>
        <v>0</v>
      </c>
      <c r="P9" s="240">
        <f>IF(SUM(F9:O9)=0,"",COUNTIF(I7:I10,"3"))</f>
        <v>2</v>
      </c>
      <c r="Q9" s="241">
        <f>IF(SUM(E9:N9)=0,"",SUM(J7:J10))</f>
        <v>0</v>
      </c>
      <c r="R9" s="242">
        <f>IF(SUM(E9:N9)=0,"",SUM(I7:I10))</f>
        <v>6</v>
      </c>
      <c r="S9" s="341"/>
      <c r="T9" s="342"/>
      <c r="U9"/>
      <c r="V9" s="243">
        <f>+W13+W16+V18</f>
        <v>39</v>
      </c>
      <c r="W9" s="244">
        <f>+V13+V16+W18</f>
        <v>69</v>
      </c>
      <c r="X9" s="245">
        <f>+V9-W9</f>
        <v>-30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2" t="s">
        <v>220</v>
      </c>
      <c r="C10" s="253"/>
      <c r="D10" s="254"/>
      <c r="E10" s="255">
        <f>R15</f>
      </c>
      <c r="F10" s="256">
        <f>Q15</f>
      </c>
      <c r="G10" s="255">
        <f>R14</f>
      </c>
      <c r="H10" s="256">
        <f>Q14</f>
      </c>
      <c r="I10" s="255">
        <f>R18</f>
      </c>
      <c r="J10" s="256">
        <f>Q18</f>
      </c>
      <c r="K10" s="257"/>
      <c r="L10" s="258"/>
      <c r="M10" s="255"/>
      <c r="N10" s="256"/>
      <c r="O10" s="259">
        <f>IF(SUM(E10:N10)=0,"",COUNTIF(L7:L10,"3"))</f>
      </c>
      <c r="P10" s="260">
        <f>IF(SUM(F10:O10)=0,"",COUNTIF(K7:K10,"3"))</f>
      </c>
      <c r="Q10" s="261">
        <f>IF(SUM(E10:N11)=0,"",SUM(L7:L10))</f>
      </c>
      <c r="R10" s="262">
        <f>IF(SUM(E10:N10)=0,"",SUM(K7:K10))</f>
      </c>
      <c r="S10" s="343"/>
      <c r="T10" s="344"/>
      <c r="U10"/>
      <c r="V10" s="243">
        <f>+W14+W15+W18</f>
        <v>0</v>
      </c>
      <c r="W10" s="244">
        <f>+V14+V15+V18</f>
        <v>0</v>
      </c>
      <c r="X10" s="245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3"/>
      <c r="C11" s="264" t="s">
        <v>262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6"/>
      <c r="T11" s="267"/>
      <c r="U11"/>
      <c r="V11" s="268"/>
      <c r="W11" s="269" t="s">
        <v>263</v>
      </c>
      <c r="X11" s="270">
        <f>SUM(X7:X10)</f>
        <v>0</v>
      </c>
      <c r="Y11" s="269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1"/>
      <c r="C12" s="272" t="s">
        <v>264</v>
      </c>
      <c r="D12" s="273"/>
      <c r="E12" s="273"/>
      <c r="F12" s="274"/>
      <c r="G12" s="345" t="s">
        <v>2</v>
      </c>
      <c r="H12" s="346"/>
      <c r="I12" s="347" t="s">
        <v>3</v>
      </c>
      <c r="J12" s="346"/>
      <c r="K12" s="347" t="s">
        <v>4</v>
      </c>
      <c r="L12" s="346"/>
      <c r="M12" s="347" t="s">
        <v>26</v>
      </c>
      <c r="N12" s="346"/>
      <c r="O12" s="347" t="s">
        <v>27</v>
      </c>
      <c r="P12" s="346"/>
      <c r="Q12" s="348" t="s">
        <v>0</v>
      </c>
      <c r="R12" s="349"/>
      <c r="S12"/>
      <c r="T12" s="275"/>
      <c r="U12"/>
      <c r="V12" s="276" t="s">
        <v>260</v>
      </c>
      <c r="W12" s="277"/>
      <c r="X12" s="231" t="s">
        <v>261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8" t="s">
        <v>265</v>
      </c>
      <c r="C13" s="279" t="str">
        <f>IF(C7&gt;"",C7,"")</f>
        <v>Pinja Eriksson</v>
      </c>
      <c r="D13" s="280" t="str">
        <f>IF(C9&gt;"",C9,"")</f>
        <v>Viivi-Mari Vastavuo</v>
      </c>
      <c r="E13" s="265"/>
      <c r="F13" s="281"/>
      <c r="G13" s="339">
        <v>10</v>
      </c>
      <c r="H13" s="340"/>
      <c r="I13" s="336">
        <v>5</v>
      </c>
      <c r="J13" s="337"/>
      <c r="K13" s="336">
        <v>5</v>
      </c>
      <c r="L13" s="337"/>
      <c r="M13" s="336"/>
      <c r="N13" s="337"/>
      <c r="O13" s="338"/>
      <c r="P13" s="337"/>
      <c r="Q13" s="282">
        <f aca="true" t="shared" si="0" ref="Q13:Q18">IF(COUNT(G13:O13)=0,"",COUNTIF(G13:O13,"&gt;=0"))</f>
        <v>3</v>
      </c>
      <c r="R13" s="283">
        <f>IF(COUNT(G13:O13)=0,"",(IF(LEFT(G13,1)="-",1,0)+IF(LEFT(I13,1)="-",1,0)+IF(LEFT(K13,1)="-",1,0)+IF(LEFT(M13,1)="-",1,0)+IF(LEFT(O13,1)="-",1,0)))</f>
        <v>0</v>
      </c>
      <c r="S13" s="284"/>
      <c r="T13" s="285"/>
      <c r="U13"/>
      <c r="V13" s="286">
        <f aca="true" t="shared" si="1" ref="V13:W18">+Z13+AB13+AD13+AF13+AH13</f>
        <v>34</v>
      </c>
      <c r="W13" s="287">
        <f t="shared" si="1"/>
        <v>20</v>
      </c>
      <c r="X13" s="288">
        <f aca="true" t="shared" si="2" ref="X13:X18">+V13-W13</f>
        <v>14</v>
      </c>
      <c r="Y13"/>
      <c r="Z13" s="289">
        <f aca="true" t="shared" si="3" ref="Z13:Z18">IF(G13="",0,IF(LEFT(G13,1)="-",ABS(G13),(IF(G13&gt;9,G13+2,11))))</f>
        <v>12</v>
      </c>
      <c r="AA13" s="290">
        <f aca="true" t="shared" si="4" ref="AA13:AA18">IF(G13="",0,IF(LEFT(G13,1)="-",(IF(ABS(G13)&gt;9,(ABS(G13)+2),11)),G13))</f>
        <v>10</v>
      </c>
      <c r="AB13" s="289">
        <f aca="true" t="shared" si="5" ref="AB13:AB18">IF(I13="",0,IF(LEFT(I13,1)="-",ABS(I13),(IF(I13&gt;9,I13+2,11))))</f>
        <v>11</v>
      </c>
      <c r="AC13" s="290">
        <f aca="true" t="shared" si="6" ref="AC13:AC18">IF(I13="",0,IF(LEFT(I13,1)="-",(IF(ABS(I13)&gt;9,(ABS(I13)+2),11)),I13))</f>
        <v>5</v>
      </c>
      <c r="AD13" s="289">
        <f aca="true" t="shared" si="7" ref="AD13:AD18">IF(K13="",0,IF(LEFT(K13,1)="-",ABS(K13),(IF(K13&gt;9,K13+2,11))))</f>
        <v>11</v>
      </c>
      <c r="AE13" s="290">
        <f aca="true" t="shared" si="8" ref="AE13:AE18">IF(K13="",0,IF(LEFT(K13,1)="-",(IF(ABS(K13)&gt;9,(ABS(K13)+2),11)),K13))</f>
        <v>5</v>
      </c>
      <c r="AF13" s="289">
        <f>IF(M13="",0,IF(LEFT(M13,1)="-",ABS(M13),(IF(M13&gt;9,M13+2,11))))</f>
        <v>0</v>
      </c>
      <c r="AG13" s="290">
        <f aca="true" t="shared" si="9" ref="AG13:AG18">IF(M13="",0,IF(LEFT(M13,1)="-",(IF(ABS(M13)&gt;9,(ABS(M13)+2),11)),M13))</f>
        <v>0</v>
      </c>
      <c r="AH13" s="289">
        <f aca="true" t="shared" si="10" ref="AH13:AH18">IF(O13="",0,IF(LEFT(O13,1)="-",ABS(O13),(IF(O13&gt;9,O13+2,11))))</f>
        <v>0</v>
      </c>
      <c r="AI13" s="290">
        <f aca="true" t="shared" si="11" ref="AI13:AI18">IF(O13="",0,IF(LEFT(O13,1)="-",(IF(ABS(O13)&gt;9,(ABS(O13)+2),11)),O13))</f>
        <v>0</v>
      </c>
    </row>
    <row r="14" spans="2:35" ht="15.75">
      <c r="B14" s="278" t="s">
        <v>266</v>
      </c>
      <c r="C14" s="279" t="str">
        <f>IF(C8&gt;"",C8,"")</f>
        <v>Kristel Treiman</v>
      </c>
      <c r="D14" s="291">
        <f>IF(C10&gt;"",C10,"")</f>
      </c>
      <c r="E14" s="292"/>
      <c r="F14" s="281"/>
      <c r="G14" s="329"/>
      <c r="H14" s="330"/>
      <c r="I14" s="329"/>
      <c r="J14" s="330"/>
      <c r="K14" s="329"/>
      <c r="L14" s="330"/>
      <c r="M14" s="329"/>
      <c r="N14" s="330"/>
      <c r="O14" s="329"/>
      <c r="P14" s="330"/>
      <c r="Q14" s="282">
        <f t="shared" si="0"/>
      </c>
      <c r="R14" s="283">
        <f>IF(COUNT(G14:O14)=0,"",(IF(LEFT(G14,1)="-",1,0)+IF(LEFT(I14,1)="-",1,0)+IF(LEFT(K14,1)="-",1,0)+IF(LEFT(M14,1)="-",1,0)+IF(LEFT(O14,1)="-",1,0)))</f>
      </c>
      <c r="S14" s="293"/>
      <c r="T14" s="294"/>
      <c r="U14"/>
      <c r="V14" s="286">
        <f t="shared" si="1"/>
        <v>0</v>
      </c>
      <c r="W14" s="287">
        <f t="shared" si="1"/>
        <v>0</v>
      </c>
      <c r="X14" s="288">
        <f t="shared" si="2"/>
        <v>0</v>
      </c>
      <c r="Y14"/>
      <c r="Z14" s="295">
        <f t="shared" si="3"/>
        <v>0</v>
      </c>
      <c r="AA14" s="296">
        <f t="shared" si="4"/>
        <v>0</v>
      </c>
      <c r="AB14" s="295">
        <f t="shared" si="5"/>
        <v>0</v>
      </c>
      <c r="AC14" s="296">
        <f t="shared" si="6"/>
        <v>0</v>
      </c>
      <c r="AD14" s="295">
        <f t="shared" si="7"/>
        <v>0</v>
      </c>
      <c r="AE14" s="296">
        <f t="shared" si="8"/>
        <v>0</v>
      </c>
      <c r="AF14" s="295">
        <f>IF(M14="",0,IF(LEFT(M14,1)="-",ABS(M14),(IF(M14&gt;9,M14+2,11))))</f>
        <v>0</v>
      </c>
      <c r="AG14" s="296">
        <f t="shared" si="9"/>
        <v>0</v>
      </c>
      <c r="AH14" s="295">
        <f t="shared" si="10"/>
        <v>0</v>
      </c>
      <c r="AI14" s="296">
        <f t="shared" si="11"/>
        <v>0</v>
      </c>
    </row>
    <row r="15" spans="2:35" ht="16.5" thickBot="1">
      <c r="B15" s="278" t="s">
        <v>267</v>
      </c>
      <c r="C15" s="297" t="str">
        <f>IF(C7&gt;"",C7,"")</f>
        <v>Pinja Eriksson</v>
      </c>
      <c r="D15" s="298">
        <f>IF(C10&gt;"",C10,"")</f>
      </c>
      <c r="E15" s="273"/>
      <c r="F15" s="274"/>
      <c r="G15" s="334"/>
      <c r="H15" s="335"/>
      <c r="I15" s="334"/>
      <c r="J15" s="335"/>
      <c r="K15" s="334"/>
      <c r="L15" s="335"/>
      <c r="M15" s="334"/>
      <c r="N15" s="335"/>
      <c r="O15" s="334"/>
      <c r="P15" s="335"/>
      <c r="Q15" s="282">
        <f t="shared" si="0"/>
      </c>
      <c r="R15" s="283">
        <f>IF(COUNT(G15:O15)=0,"",(IF(LEFT(G15,1)="-",1,0)+IF(LEFT(I15,1)="-",1,0)+IF(LEFT(K15,1)="-",1,0)+IF(LEFT(M14,1)="-",1,0)+IF(LEFT(O15,1)="-",1,0)))</f>
      </c>
      <c r="S15" s="293"/>
      <c r="T15" s="294"/>
      <c r="U15"/>
      <c r="V15" s="286">
        <f t="shared" si="1"/>
        <v>0</v>
      </c>
      <c r="W15" s="287">
        <f t="shared" si="1"/>
        <v>0</v>
      </c>
      <c r="X15" s="288">
        <f t="shared" si="2"/>
        <v>0</v>
      </c>
      <c r="Y15"/>
      <c r="Z15" s="295">
        <f t="shared" si="3"/>
        <v>0</v>
      </c>
      <c r="AA15" s="296">
        <f t="shared" si="4"/>
        <v>0</v>
      </c>
      <c r="AB15" s="295">
        <f t="shared" si="5"/>
        <v>0</v>
      </c>
      <c r="AC15" s="296">
        <f t="shared" si="6"/>
        <v>0</v>
      </c>
      <c r="AD15" s="295">
        <f t="shared" si="7"/>
        <v>0</v>
      </c>
      <c r="AE15" s="296">
        <f t="shared" si="8"/>
        <v>0</v>
      </c>
      <c r="AF15" s="295">
        <f>IF(M14="",0,IF(LEFT(M14,1)="-",ABS(M14),(IF(M14&gt;9,M14+2,11))))</f>
        <v>0</v>
      </c>
      <c r="AG15" s="296">
        <f t="shared" si="9"/>
        <v>0</v>
      </c>
      <c r="AH15" s="295">
        <f t="shared" si="10"/>
        <v>0</v>
      </c>
      <c r="AI15" s="296">
        <f t="shared" si="11"/>
        <v>0</v>
      </c>
    </row>
    <row r="16" spans="2:35" ht="15.75">
      <c r="B16" s="278" t="s">
        <v>268</v>
      </c>
      <c r="C16" s="279" t="str">
        <f>IF(C8&gt;"",C8,"")</f>
        <v>Kristel Treiman</v>
      </c>
      <c r="D16" s="291" t="str">
        <f>IF(C9&gt;"",C9,"")</f>
        <v>Viivi-Mari Vastavuo</v>
      </c>
      <c r="E16" s="265"/>
      <c r="F16" s="281"/>
      <c r="G16" s="336">
        <v>11</v>
      </c>
      <c r="H16" s="337"/>
      <c r="I16" s="336">
        <v>4</v>
      </c>
      <c r="J16" s="337"/>
      <c r="K16" s="336">
        <v>4</v>
      </c>
      <c r="L16" s="337"/>
      <c r="M16" s="336"/>
      <c r="N16" s="337"/>
      <c r="O16" s="336"/>
      <c r="P16" s="337"/>
      <c r="Q16" s="282">
        <f t="shared" si="0"/>
        <v>3</v>
      </c>
      <c r="R16" s="283">
        <f>IF(COUNT(G16:O16)=0,"",(IF(LEFT(G16,1)="-",1,0)+IF(LEFT(I16,1)="-",1,0)+IF(LEFT(K16,1)="-",1,0)+IF(LEFT(M16,1)="-",1,0)+IF(LEFT(O16,1)="-",1,0)))</f>
        <v>0</v>
      </c>
      <c r="S16" s="293"/>
      <c r="T16" s="294"/>
      <c r="U16"/>
      <c r="V16" s="286">
        <f t="shared" si="1"/>
        <v>35</v>
      </c>
      <c r="W16" s="287">
        <f t="shared" si="1"/>
        <v>19</v>
      </c>
      <c r="X16" s="288">
        <f t="shared" si="2"/>
        <v>16</v>
      </c>
      <c r="Y16"/>
      <c r="Z16" s="295">
        <f t="shared" si="3"/>
        <v>13</v>
      </c>
      <c r="AA16" s="296">
        <f t="shared" si="4"/>
        <v>11</v>
      </c>
      <c r="AB16" s="295">
        <f t="shared" si="5"/>
        <v>11</v>
      </c>
      <c r="AC16" s="296">
        <f t="shared" si="6"/>
        <v>4</v>
      </c>
      <c r="AD16" s="295">
        <f t="shared" si="7"/>
        <v>11</v>
      </c>
      <c r="AE16" s="296">
        <f t="shared" si="8"/>
        <v>4</v>
      </c>
      <c r="AF16" s="295">
        <f>IF(M16="",0,IF(LEFT(M16,1)="-",ABS(M16),(IF(M16&gt;9,M16+2,11))))</f>
        <v>0</v>
      </c>
      <c r="AG16" s="296">
        <f t="shared" si="9"/>
        <v>0</v>
      </c>
      <c r="AH16" s="295">
        <f t="shared" si="10"/>
        <v>0</v>
      </c>
      <c r="AI16" s="296">
        <f t="shared" si="11"/>
        <v>0</v>
      </c>
    </row>
    <row r="17" spans="2:35" ht="15.75">
      <c r="B17" s="278" t="s">
        <v>269</v>
      </c>
      <c r="C17" s="279" t="str">
        <f>IF(C7&gt;"",C7,"")</f>
        <v>Pinja Eriksson</v>
      </c>
      <c r="D17" s="291" t="str">
        <f>IF(C8&gt;"",C8,"")</f>
        <v>Kristel Treiman</v>
      </c>
      <c r="E17" s="292"/>
      <c r="F17" s="281"/>
      <c r="G17" s="329">
        <v>4</v>
      </c>
      <c r="H17" s="330"/>
      <c r="I17" s="329">
        <v>6</v>
      </c>
      <c r="J17" s="330"/>
      <c r="K17" s="333">
        <v>6</v>
      </c>
      <c r="L17" s="330"/>
      <c r="M17" s="329"/>
      <c r="N17" s="330"/>
      <c r="O17" s="329"/>
      <c r="P17" s="330"/>
      <c r="Q17" s="282">
        <f t="shared" si="0"/>
        <v>3</v>
      </c>
      <c r="R17" s="283">
        <f>IF(COUNT(G17:O17)=0,"",(IF(LEFT(G17,1)="-",1,0)+IF(LEFT(I17,1)="-",1,0)+IF(LEFT(K17,1)="-",1,0)+IF(LEFT(M17,1)="-",1,0)+IF(LEFT(O17,1)="-",1,0)))</f>
        <v>0</v>
      </c>
      <c r="S17" s="293"/>
      <c r="T17" s="294"/>
      <c r="U17"/>
      <c r="V17" s="286">
        <f t="shared" si="1"/>
        <v>33</v>
      </c>
      <c r="W17" s="287">
        <f t="shared" si="1"/>
        <v>16</v>
      </c>
      <c r="X17" s="288">
        <f t="shared" si="2"/>
        <v>17</v>
      </c>
      <c r="Y17"/>
      <c r="Z17" s="295">
        <f t="shared" si="3"/>
        <v>11</v>
      </c>
      <c r="AA17" s="296">
        <f t="shared" si="4"/>
        <v>4</v>
      </c>
      <c r="AB17" s="295">
        <f t="shared" si="5"/>
        <v>11</v>
      </c>
      <c r="AC17" s="296">
        <f t="shared" si="6"/>
        <v>6</v>
      </c>
      <c r="AD17" s="295">
        <f t="shared" si="7"/>
        <v>11</v>
      </c>
      <c r="AE17" s="296">
        <f t="shared" si="8"/>
        <v>6</v>
      </c>
      <c r="AF17" s="295">
        <f>IF(M17="",0,IF(LEFT(M17,1)="-",ABS(M17),(IF(M17&gt;9,M17+2,11))))</f>
        <v>0</v>
      </c>
      <c r="AG17" s="296">
        <f t="shared" si="9"/>
        <v>0</v>
      </c>
      <c r="AH17" s="295">
        <f t="shared" si="10"/>
        <v>0</v>
      </c>
      <c r="AI17" s="296">
        <f t="shared" si="11"/>
        <v>0</v>
      </c>
    </row>
    <row r="18" spans="2:35" ht="16.5" thickBot="1">
      <c r="B18" s="299" t="s">
        <v>270</v>
      </c>
      <c r="C18" s="300" t="str">
        <f>IF(C9&gt;"",C9,"")</f>
        <v>Viivi-Mari Vastavuo</v>
      </c>
      <c r="D18" s="301">
        <f>IF(C10&gt;"",C10,"")</f>
      </c>
      <c r="E18" s="302"/>
      <c r="F18" s="303"/>
      <c r="G18" s="331"/>
      <c r="H18" s="332"/>
      <c r="I18" s="331"/>
      <c r="J18" s="332"/>
      <c r="K18" s="331"/>
      <c r="L18" s="332"/>
      <c r="M18" s="331"/>
      <c r="N18" s="332"/>
      <c r="O18" s="331"/>
      <c r="P18" s="332"/>
      <c r="Q18" s="304">
        <f t="shared" si="0"/>
      </c>
      <c r="R18" s="305">
        <f>IF(COUNT(G18:O18)=0,"",(IF(LEFT(G18,1)="-",1,0)+IF(LEFT(I18,1)="-",1,0)+IF(LEFT(K18,1)="-",1,0)+IF(LEFT(M18,1)="-",1,0)+IF(LEFT(O18,1)="-",1,0)))</f>
      </c>
      <c r="S18" s="306"/>
      <c r="T18" s="307"/>
      <c r="U18"/>
      <c r="V18" s="286">
        <f t="shared" si="1"/>
        <v>0</v>
      </c>
      <c r="W18" s="287">
        <f t="shared" si="1"/>
        <v>0</v>
      </c>
      <c r="X18" s="288">
        <f t="shared" si="2"/>
        <v>0</v>
      </c>
      <c r="Y18"/>
      <c r="Z18" s="308">
        <f t="shared" si="3"/>
        <v>0</v>
      </c>
      <c r="AA18" s="309">
        <f t="shared" si="4"/>
        <v>0</v>
      </c>
      <c r="AB18" s="308">
        <f t="shared" si="5"/>
        <v>0</v>
      </c>
      <c r="AC18" s="309">
        <f t="shared" si="6"/>
        <v>0</v>
      </c>
      <c r="AD18" s="308">
        <f t="shared" si="7"/>
        <v>0</v>
      </c>
      <c r="AE18" s="309">
        <f t="shared" si="8"/>
        <v>0</v>
      </c>
      <c r="AF18" s="308">
        <f>IF(M18="",0,IF(LEFT(M18,1)="-",ABS(M18),(IF(M18&gt;9,M18+2,11))))</f>
        <v>0</v>
      </c>
      <c r="AG18" s="309">
        <f t="shared" si="9"/>
        <v>0</v>
      </c>
      <c r="AH18" s="308">
        <f t="shared" si="10"/>
        <v>0</v>
      </c>
      <c r="AI18" s="309">
        <f t="shared" si="11"/>
        <v>0</v>
      </c>
    </row>
    <row r="19" ht="13.5" thickTop="1"/>
    <row r="21" ht="13.5" thickBot="1"/>
    <row r="22" spans="2:35" ht="16.5" thickTop="1">
      <c r="B22" s="211"/>
      <c r="C22" s="212"/>
      <c r="D22" s="213"/>
      <c r="E22" s="213"/>
      <c r="F22" s="213"/>
      <c r="G22" s="214"/>
      <c r="H22" s="213"/>
      <c r="I22" s="215" t="s">
        <v>251</v>
      </c>
      <c r="J22" s="216"/>
      <c r="K22" s="354" t="s">
        <v>202</v>
      </c>
      <c r="L22" s="355"/>
      <c r="M22" s="355"/>
      <c r="N22" s="356"/>
      <c r="O22" s="357" t="s">
        <v>252</v>
      </c>
      <c r="P22" s="358"/>
      <c r="Q22" s="358"/>
      <c r="R22" s="359" t="s">
        <v>69</v>
      </c>
      <c r="S22" s="360"/>
      <c r="T22" s="361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7"/>
      <c r="C23" s="218"/>
      <c r="D23" s="219" t="s">
        <v>253</v>
      </c>
      <c r="E23" s="362"/>
      <c r="F23" s="363"/>
      <c r="G23" s="364"/>
      <c r="H23" s="365" t="s">
        <v>254</v>
      </c>
      <c r="I23" s="366"/>
      <c r="J23" s="366"/>
      <c r="K23" s="367"/>
      <c r="L23" s="367"/>
      <c r="M23" s="367"/>
      <c r="N23" s="368"/>
      <c r="O23" s="220" t="s">
        <v>255</v>
      </c>
      <c r="P23" s="221"/>
      <c r="Q23" s="221"/>
      <c r="R23" s="369"/>
      <c r="S23" s="369"/>
      <c r="T23" s="370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2"/>
      <c r="C24" s="223" t="s">
        <v>256</v>
      </c>
      <c r="D24" s="224" t="s">
        <v>257</v>
      </c>
      <c r="E24" s="350" t="s">
        <v>57</v>
      </c>
      <c r="F24" s="351"/>
      <c r="G24" s="350" t="s">
        <v>156</v>
      </c>
      <c r="H24" s="351"/>
      <c r="I24" s="350" t="s">
        <v>157</v>
      </c>
      <c r="J24" s="351"/>
      <c r="K24" s="350" t="s">
        <v>220</v>
      </c>
      <c r="L24" s="351"/>
      <c r="M24" s="350"/>
      <c r="N24" s="351"/>
      <c r="O24" s="225" t="s">
        <v>171</v>
      </c>
      <c r="P24" s="226" t="s">
        <v>258</v>
      </c>
      <c r="Q24" s="227" t="s">
        <v>259</v>
      </c>
      <c r="R24" s="228"/>
      <c r="S24" s="352" t="s">
        <v>1</v>
      </c>
      <c r="T24" s="353"/>
      <c r="U24"/>
      <c r="V24" s="229" t="s">
        <v>260</v>
      </c>
      <c r="W24" s="230"/>
      <c r="X24" s="231" t="s">
        <v>261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2" t="s">
        <v>57</v>
      </c>
      <c r="C25" s="233" t="s">
        <v>376</v>
      </c>
      <c r="D25" s="234" t="s">
        <v>219</v>
      </c>
      <c r="E25" s="235"/>
      <c r="F25" s="236"/>
      <c r="G25" s="237">
        <f>+Q35</f>
        <v>3</v>
      </c>
      <c r="H25" s="238">
        <f>+R35</f>
        <v>0</v>
      </c>
      <c r="I25" s="237">
        <f>Q31</f>
        <v>3</v>
      </c>
      <c r="J25" s="238">
        <f>R31</f>
        <v>0</v>
      </c>
      <c r="K25" s="237">
        <f>Q33</f>
        <v>3</v>
      </c>
      <c r="L25" s="238">
        <f>R33</f>
        <v>1</v>
      </c>
      <c r="M25" s="237"/>
      <c r="N25" s="238"/>
      <c r="O25" s="239">
        <f>IF(SUM(E25:N25)=0,"",COUNTIF(F25:F28,"3"))</f>
        <v>3</v>
      </c>
      <c r="P25" s="240">
        <f>IF(SUM(F25:O25)=0,"",COUNTIF(E25:E28,"3"))</f>
        <v>0</v>
      </c>
      <c r="Q25" s="241">
        <f>IF(SUM(E25:N25)=0,"",SUM(F25:F28))</f>
        <v>9</v>
      </c>
      <c r="R25" s="242">
        <f>IF(SUM(E25:N25)=0,"",SUM(E25:E28))</f>
        <v>1</v>
      </c>
      <c r="S25" s="341"/>
      <c r="T25" s="342"/>
      <c r="U25"/>
      <c r="V25" s="243">
        <f>+V31+V33+V35</f>
        <v>112</v>
      </c>
      <c r="W25" s="244">
        <f>+W31+W33+W35</f>
        <v>72</v>
      </c>
      <c r="X25" s="245">
        <f>+V25-W25</f>
        <v>40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6" t="s">
        <v>156</v>
      </c>
      <c r="C26" s="233" t="s">
        <v>393</v>
      </c>
      <c r="D26" s="247" t="s">
        <v>240</v>
      </c>
      <c r="E26" s="248">
        <f>+R35</f>
        <v>0</v>
      </c>
      <c r="F26" s="249">
        <f>+Q35</f>
        <v>3</v>
      </c>
      <c r="G26" s="250"/>
      <c r="H26" s="251"/>
      <c r="I26" s="248">
        <f>Q34</f>
        <v>3</v>
      </c>
      <c r="J26" s="249">
        <f>R34</f>
        <v>0</v>
      </c>
      <c r="K26" s="248">
        <f>Q32</f>
        <v>3</v>
      </c>
      <c r="L26" s="249">
        <f>R32</f>
        <v>0</v>
      </c>
      <c r="M26" s="248"/>
      <c r="N26" s="249"/>
      <c r="O26" s="239">
        <f>IF(SUM(E26:N26)=0,"",COUNTIF(H25:H28,"3"))</f>
        <v>2</v>
      </c>
      <c r="P26" s="240">
        <f>IF(SUM(F26:O26)=0,"",COUNTIF(G25:G28,"3"))</f>
        <v>1</v>
      </c>
      <c r="Q26" s="241">
        <f>IF(SUM(E26:N26)=0,"",SUM(H25:H28))</f>
        <v>6</v>
      </c>
      <c r="R26" s="242">
        <f>IF(SUM(E26:N26)=0,"",SUM(G25:G28))</f>
        <v>3</v>
      </c>
      <c r="S26" s="341"/>
      <c r="T26" s="342"/>
      <c r="U26"/>
      <c r="V26" s="243">
        <f>+V32+V34+W35</f>
        <v>93</v>
      </c>
      <c r="W26" s="244">
        <f>+W32+W34+V35</f>
        <v>76</v>
      </c>
      <c r="X26" s="245">
        <f>+V26-W26</f>
        <v>17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6" t="s">
        <v>157</v>
      </c>
      <c r="C27" s="233" t="s">
        <v>199</v>
      </c>
      <c r="D27" s="247" t="s">
        <v>15</v>
      </c>
      <c r="E27" s="248">
        <f>+R31</f>
        <v>0</v>
      </c>
      <c r="F27" s="249">
        <f>+Q31</f>
        <v>3</v>
      </c>
      <c r="G27" s="248">
        <f>R34</f>
        <v>0</v>
      </c>
      <c r="H27" s="249">
        <f>Q34</f>
        <v>3</v>
      </c>
      <c r="I27" s="250"/>
      <c r="J27" s="251"/>
      <c r="K27" s="248">
        <f>Q36</f>
        <v>2</v>
      </c>
      <c r="L27" s="249">
        <f>R36</f>
        <v>3</v>
      </c>
      <c r="M27" s="248"/>
      <c r="N27" s="249"/>
      <c r="O27" s="239">
        <f>IF(SUM(E27:N27)=0,"",COUNTIF(J25:J28,"3"))</f>
        <v>0</v>
      </c>
      <c r="P27" s="240">
        <f>IF(SUM(F27:O27)=0,"",COUNTIF(I25:I28,"3"))</f>
        <v>3</v>
      </c>
      <c r="Q27" s="241">
        <f>IF(SUM(E27:N27)=0,"",SUM(J25:J28))</f>
        <v>2</v>
      </c>
      <c r="R27" s="242">
        <f>IF(SUM(E27:N27)=0,"",SUM(I25:I28))</f>
        <v>9</v>
      </c>
      <c r="S27" s="341"/>
      <c r="T27" s="342"/>
      <c r="U27"/>
      <c r="V27" s="243">
        <f>+W31+W34+V36</f>
        <v>77</v>
      </c>
      <c r="W27" s="244">
        <f>+V31+V34+W36</f>
        <v>114</v>
      </c>
      <c r="X27" s="245">
        <f>+V27-W27</f>
        <v>-37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2" t="s">
        <v>220</v>
      </c>
      <c r="C28" s="253" t="s">
        <v>282</v>
      </c>
      <c r="D28" s="254"/>
      <c r="E28" s="255">
        <f>R33</f>
        <v>1</v>
      </c>
      <c r="F28" s="256">
        <f>Q33</f>
        <v>3</v>
      </c>
      <c r="G28" s="255">
        <f>R32</f>
        <v>0</v>
      </c>
      <c r="H28" s="256">
        <f>Q32</f>
        <v>3</v>
      </c>
      <c r="I28" s="255">
        <f>R36</f>
        <v>3</v>
      </c>
      <c r="J28" s="256">
        <f>Q36</f>
        <v>2</v>
      </c>
      <c r="K28" s="257"/>
      <c r="L28" s="258"/>
      <c r="M28" s="255"/>
      <c r="N28" s="256"/>
      <c r="O28" s="259">
        <f>IF(SUM(E28:N28)=0,"",COUNTIF(L25:L28,"3"))</f>
        <v>1</v>
      </c>
      <c r="P28" s="260">
        <f>IF(SUM(F28:O28)=0,"",COUNTIF(K25:K28,"3"))</f>
        <v>2</v>
      </c>
      <c r="Q28" s="261">
        <f>IF(SUM(E28:N29)=0,"",SUM(L25:L28))</f>
        <v>4</v>
      </c>
      <c r="R28" s="262">
        <f>IF(SUM(E28:N28)=0,"",SUM(K25:K28))</f>
        <v>8</v>
      </c>
      <c r="S28" s="343"/>
      <c r="T28" s="344"/>
      <c r="U28"/>
      <c r="V28" s="243">
        <f>+W32+W33+W36</f>
        <v>100</v>
      </c>
      <c r="W28" s="244">
        <f>+V32+V33+V36</f>
        <v>120</v>
      </c>
      <c r="X28" s="245">
        <f>+V28-W28</f>
        <v>-20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3"/>
      <c r="C29" s="264" t="s">
        <v>262</v>
      </c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6"/>
      <c r="T29" s="267"/>
      <c r="U29"/>
      <c r="V29" s="268"/>
      <c r="W29" s="269" t="s">
        <v>263</v>
      </c>
      <c r="X29" s="270">
        <f>SUM(X25:X28)</f>
        <v>0</v>
      </c>
      <c r="Y29" s="269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1"/>
      <c r="C30" s="272" t="s">
        <v>264</v>
      </c>
      <c r="D30" s="273"/>
      <c r="E30" s="273"/>
      <c r="F30" s="274"/>
      <c r="G30" s="345" t="s">
        <v>2</v>
      </c>
      <c r="H30" s="346"/>
      <c r="I30" s="347" t="s">
        <v>3</v>
      </c>
      <c r="J30" s="346"/>
      <c r="K30" s="347" t="s">
        <v>4</v>
      </c>
      <c r="L30" s="346"/>
      <c r="M30" s="347" t="s">
        <v>26</v>
      </c>
      <c r="N30" s="346"/>
      <c r="O30" s="347" t="s">
        <v>27</v>
      </c>
      <c r="P30" s="346"/>
      <c r="Q30" s="348" t="s">
        <v>0</v>
      </c>
      <c r="R30" s="349"/>
      <c r="S30"/>
      <c r="T30" s="275"/>
      <c r="U30"/>
      <c r="V30" s="276" t="s">
        <v>260</v>
      </c>
      <c r="W30" s="277"/>
      <c r="X30" s="231" t="s">
        <v>261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78" t="s">
        <v>265</v>
      </c>
      <c r="C31" s="279" t="str">
        <f>IF(C25&gt;"",C25,"")</f>
        <v>Anna Kirichenko</v>
      </c>
      <c r="D31" s="280" t="str">
        <f>IF(C27&gt;"",C27,"")</f>
        <v>Pihla Eriksson</v>
      </c>
      <c r="E31" s="265"/>
      <c r="F31" s="281"/>
      <c r="G31" s="339">
        <v>5</v>
      </c>
      <c r="H31" s="340"/>
      <c r="I31" s="336">
        <v>6</v>
      </c>
      <c r="J31" s="337"/>
      <c r="K31" s="336">
        <v>6</v>
      </c>
      <c r="L31" s="337"/>
      <c r="M31" s="336"/>
      <c r="N31" s="337"/>
      <c r="O31" s="338"/>
      <c r="P31" s="337"/>
      <c r="Q31" s="282">
        <f aca="true" t="shared" si="12" ref="Q31:Q36">IF(COUNT(G31:O31)=0,"",COUNTIF(G31:O31,"&gt;=0"))</f>
        <v>3</v>
      </c>
      <c r="R31" s="283">
        <f aca="true" t="shared" si="13" ref="R31:R36">IF(COUNT(G31:O31)=0,"",(IF(LEFT(G31,1)="-",1,0)+IF(LEFT(I31,1)="-",1,0)+IF(LEFT(K31,1)="-",1,0)+IF(LEFT(M31,1)="-",1,0)+IF(LEFT(O31,1)="-",1,0)))</f>
        <v>0</v>
      </c>
      <c r="S31" s="284"/>
      <c r="T31" s="285"/>
      <c r="U31"/>
      <c r="V31" s="286">
        <f aca="true" t="shared" si="14" ref="V31:W36">+Z31+AB31+AD31+AF31+AH31</f>
        <v>33</v>
      </c>
      <c r="W31" s="287">
        <f t="shared" si="14"/>
        <v>17</v>
      </c>
      <c r="X31" s="288">
        <f aca="true" t="shared" si="15" ref="X31:X36">+V31-W31</f>
        <v>16</v>
      </c>
      <c r="Y31"/>
      <c r="Z31" s="289">
        <f aca="true" t="shared" si="16" ref="Z31:Z36">IF(G31="",0,IF(LEFT(G31,1)="-",ABS(G31),(IF(G31&gt;9,G31+2,11))))</f>
        <v>11</v>
      </c>
      <c r="AA31" s="290">
        <f aca="true" t="shared" si="17" ref="AA31:AA36">IF(G31="",0,IF(LEFT(G31,1)="-",(IF(ABS(G31)&gt;9,(ABS(G31)+2),11)),G31))</f>
        <v>5</v>
      </c>
      <c r="AB31" s="289">
        <f aca="true" t="shared" si="18" ref="AB31:AB36">IF(I31="",0,IF(LEFT(I31,1)="-",ABS(I31),(IF(I31&gt;9,I31+2,11))))</f>
        <v>11</v>
      </c>
      <c r="AC31" s="290">
        <f aca="true" t="shared" si="19" ref="AC31:AC36">IF(I31="",0,IF(LEFT(I31,1)="-",(IF(ABS(I31)&gt;9,(ABS(I31)+2),11)),I31))</f>
        <v>6</v>
      </c>
      <c r="AD31" s="289">
        <f aca="true" t="shared" si="20" ref="AD31:AD36">IF(K31="",0,IF(LEFT(K31,1)="-",ABS(K31),(IF(K31&gt;9,K31+2,11))))</f>
        <v>11</v>
      </c>
      <c r="AE31" s="290">
        <f aca="true" t="shared" si="21" ref="AE31:AE36">IF(K31="",0,IF(LEFT(K31,1)="-",(IF(ABS(K31)&gt;9,(ABS(K31)+2),11)),K31))</f>
        <v>6</v>
      </c>
      <c r="AF31" s="289">
        <f aca="true" t="shared" si="22" ref="AF31:AF36">IF(M31="",0,IF(LEFT(M31,1)="-",ABS(M31),(IF(M31&gt;9,M31+2,11))))</f>
        <v>0</v>
      </c>
      <c r="AG31" s="290">
        <f aca="true" t="shared" si="23" ref="AG31:AG36">IF(M31="",0,IF(LEFT(M31,1)="-",(IF(ABS(M31)&gt;9,(ABS(M31)+2),11)),M31))</f>
        <v>0</v>
      </c>
      <c r="AH31" s="289">
        <f aca="true" t="shared" si="24" ref="AH31:AH36">IF(O31="",0,IF(LEFT(O31,1)="-",ABS(O31),(IF(O31&gt;9,O31+2,11))))</f>
        <v>0</v>
      </c>
      <c r="AI31" s="290">
        <f aca="true" t="shared" si="25" ref="AI31:AI36">IF(O31="",0,IF(LEFT(O31,1)="-",(IF(ABS(O31)&gt;9,(ABS(O31)+2),11)),O31))</f>
        <v>0</v>
      </c>
    </row>
    <row r="32" spans="2:35" ht="15.75">
      <c r="B32" s="278" t="s">
        <v>266</v>
      </c>
      <c r="C32" s="279" t="str">
        <f>IF(C26&gt;"",C26,"")</f>
        <v>Cathy Liis Suurkivi</v>
      </c>
      <c r="D32" s="291" t="str">
        <f>IF(C28&gt;"",C28,"")</f>
        <v>Annika Lundström</v>
      </c>
      <c r="E32" s="292"/>
      <c r="F32" s="281"/>
      <c r="G32" s="329">
        <v>5</v>
      </c>
      <c r="H32" s="330"/>
      <c r="I32" s="329">
        <v>11</v>
      </c>
      <c r="J32" s="330"/>
      <c r="K32" s="329">
        <v>6</v>
      </c>
      <c r="L32" s="330"/>
      <c r="M32" s="329"/>
      <c r="N32" s="330"/>
      <c r="O32" s="329"/>
      <c r="P32" s="330"/>
      <c r="Q32" s="282">
        <f t="shared" si="12"/>
        <v>3</v>
      </c>
      <c r="R32" s="283">
        <f t="shared" si="13"/>
        <v>0</v>
      </c>
      <c r="S32" s="293"/>
      <c r="T32" s="294"/>
      <c r="U32"/>
      <c r="V32" s="286">
        <f t="shared" si="14"/>
        <v>35</v>
      </c>
      <c r="W32" s="287">
        <f t="shared" si="14"/>
        <v>22</v>
      </c>
      <c r="X32" s="288">
        <f t="shared" si="15"/>
        <v>13</v>
      </c>
      <c r="Y32"/>
      <c r="Z32" s="295">
        <f t="shared" si="16"/>
        <v>11</v>
      </c>
      <c r="AA32" s="296">
        <f t="shared" si="17"/>
        <v>5</v>
      </c>
      <c r="AB32" s="295">
        <f t="shared" si="18"/>
        <v>13</v>
      </c>
      <c r="AC32" s="296">
        <f t="shared" si="19"/>
        <v>11</v>
      </c>
      <c r="AD32" s="295">
        <f t="shared" si="20"/>
        <v>11</v>
      </c>
      <c r="AE32" s="296">
        <f t="shared" si="21"/>
        <v>6</v>
      </c>
      <c r="AF32" s="295">
        <f t="shared" si="22"/>
        <v>0</v>
      </c>
      <c r="AG32" s="296">
        <f t="shared" si="23"/>
        <v>0</v>
      </c>
      <c r="AH32" s="295">
        <f t="shared" si="24"/>
        <v>0</v>
      </c>
      <c r="AI32" s="296">
        <f t="shared" si="25"/>
        <v>0</v>
      </c>
    </row>
    <row r="33" spans="2:35" ht="16.5" thickBot="1">
      <c r="B33" s="278" t="s">
        <v>267</v>
      </c>
      <c r="C33" s="297" t="str">
        <f>IF(C25&gt;"",C25,"")</f>
        <v>Anna Kirichenko</v>
      </c>
      <c r="D33" s="298" t="str">
        <f>IF(C28&gt;"",C28,"")</f>
        <v>Annika Lundström</v>
      </c>
      <c r="E33" s="273"/>
      <c r="F33" s="274"/>
      <c r="G33" s="334">
        <v>-10</v>
      </c>
      <c r="H33" s="335"/>
      <c r="I33" s="334">
        <v>3</v>
      </c>
      <c r="J33" s="335"/>
      <c r="K33" s="334">
        <v>6</v>
      </c>
      <c r="L33" s="335"/>
      <c r="M33" s="334">
        <v>12</v>
      </c>
      <c r="N33" s="335"/>
      <c r="O33" s="334"/>
      <c r="P33" s="335"/>
      <c r="Q33" s="282">
        <f t="shared" si="12"/>
        <v>3</v>
      </c>
      <c r="R33" s="283">
        <f t="shared" si="13"/>
        <v>1</v>
      </c>
      <c r="S33" s="293"/>
      <c r="T33" s="294"/>
      <c r="U33"/>
      <c r="V33" s="286">
        <f t="shared" si="14"/>
        <v>46</v>
      </c>
      <c r="W33" s="287">
        <f t="shared" si="14"/>
        <v>33</v>
      </c>
      <c r="X33" s="288">
        <f t="shared" si="15"/>
        <v>13</v>
      </c>
      <c r="Y33"/>
      <c r="Z33" s="295">
        <f t="shared" si="16"/>
        <v>10</v>
      </c>
      <c r="AA33" s="296">
        <f t="shared" si="17"/>
        <v>12</v>
      </c>
      <c r="AB33" s="295">
        <f t="shared" si="18"/>
        <v>11</v>
      </c>
      <c r="AC33" s="296">
        <f t="shared" si="19"/>
        <v>3</v>
      </c>
      <c r="AD33" s="295">
        <f t="shared" si="20"/>
        <v>11</v>
      </c>
      <c r="AE33" s="296">
        <f t="shared" si="21"/>
        <v>6</v>
      </c>
      <c r="AF33" s="295">
        <f t="shared" si="22"/>
        <v>14</v>
      </c>
      <c r="AG33" s="296">
        <f t="shared" si="23"/>
        <v>12</v>
      </c>
      <c r="AH33" s="295">
        <f t="shared" si="24"/>
        <v>0</v>
      </c>
      <c r="AI33" s="296">
        <f t="shared" si="25"/>
        <v>0</v>
      </c>
    </row>
    <row r="34" spans="2:35" ht="15.75">
      <c r="B34" s="278" t="s">
        <v>268</v>
      </c>
      <c r="C34" s="279" t="str">
        <f>IF(C26&gt;"",C26,"")</f>
        <v>Cathy Liis Suurkivi</v>
      </c>
      <c r="D34" s="291" t="str">
        <f>IF(C27&gt;"",C27,"")</f>
        <v>Pihla Eriksson</v>
      </c>
      <c r="E34" s="265"/>
      <c r="F34" s="281"/>
      <c r="G34" s="336">
        <v>12</v>
      </c>
      <c r="H34" s="337"/>
      <c r="I34" s="336">
        <v>4</v>
      </c>
      <c r="J34" s="337"/>
      <c r="K34" s="336">
        <v>5</v>
      </c>
      <c r="L34" s="337"/>
      <c r="M34" s="336"/>
      <c r="N34" s="337"/>
      <c r="O34" s="336"/>
      <c r="P34" s="337"/>
      <c r="Q34" s="282">
        <f t="shared" si="12"/>
        <v>3</v>
      </c>
      <c r="R34" s="283">
        <f t="shared" si="13"/>
        <v>0</v>
      </c>
      <c r="S34" s="293"/>
      <c r="T34" s="294"/>
      <c r="U34"/>
      <c r="V34" s="286">
        <f t="shared" si="14"/>
        <v>36</v>
      </c>
      <c r="W34" s="287">
        <f t="shared" si="14"/>
        <v>21</v>
      </c>
      <c r="X34" s="288">
        <f t="shared" si="15"/>
        <v>15</v>
      </c>
      <c r="Y34"/>
      <c r="Z34" s="295">
        <f t="shared" si="16"/>
        <v>14</v>
      </c>
      <c r="AA34" s="296">
        <f t="shared" si="17"/>
        <v>12</v>
      </c>
      <c r="AB34" s="295">
        <f t="shared" si="18"/>
        <v>11</v>
      </c>
      <c r="AC34" s="296">
        <f t="shared" si="19"/>
        <v>4</v>
      </c>
      <c r="AD34" s="295">
        <f t="shared" si="20"/>
        <v>11</v>
      </c>
      <c r="AE34" s="296">
        <f t="shared" si="21"/>
        <v>5</v>
      </c>
      <c r="AF34" s="295">
        <f t="shared" si="22"/>
        <v>0</v>
      </c>
      <c r="AG34" s="296">
        <f t="shared" si="23"/>
        <v>0</v>
      </c>
      <c r="AH34" s="295">
        <f t="shared" si="24"/>
        <v>0</v>
      </c>
      <c r="AI34" s="296">
        <f t="shared" si="25"/>
        <v>0</v>
      </c>
    </row>
    <row r="35" spans="2:35" ht="15.75">
      <c r="B35" s="278" t="s">
        <v>269</v>
      </c>
      <c r="C35" s="279" t="str">
        <f>IF(C25&gt;"",C25,"")</f>
        <v>Anna Kirichenko</v>
      </c>
      <c r="D35" s="291" t="str">
        <f>IF(C26&gt;"",C26,"")</f>
        <v>Cathy Liis Suurkivi</v>
      </c>
      <c r="E35" s="292"/>
      <c r="F35" s="281"/>
      <c r="G35" s="329">
        <v>9</v>
      </c>
      <c r="H35" s="330"/>
      <c r="I35" s="329">
        <v>6</v>
      </c>
      <c r="J35" s="330"/>
      <c r="K35" s="333">
        <v>7</v>
      </c>
      <c r="L35" s="330"/>
      <c r="M35" s="329"/>
      <c r="N35" s="330"/>
      <c r="O35" s="329"/>
      <c r="P35" s="330"/>
      <c r="Q35" s="282">
        <f t="shared" si="12"/>
        <v>3</v>
      </c>
      <c r="R35" s="283">
        <f t="shared" si="13"/>
        <v>0</v>
      </c>
      <c r="S35" s="293"/>
      <c r="T35" s="294"/>
      <c r="U35"/>
      <c r="V35" s="286">
        <f t="shared" si="14"/>
        <v>33</v>
      </c>
      <c r="W35" s="287">
        <f t="shared" si="14"/>
        <v>22</v>
      </c>
      <c r="X35" s="288">
        <f t="shared" si="15"/>
        <v>11</v>
      </c>
      <c r="Y35"/>
      <c r="Z35" s="295">
        <f t="shared" si="16"/>
        <v>11</v>
      </c>
      <c r="AA35" s="296">
        <f t="shared" si="17"/>
        <v>9</v>
      </c>
      <c r="AB35" s="295">
        <f t="shared" si="18"/>
        <v>11</v>
      </c>
      <c r="AC35" s="296">
        <f t="shared" si="19"/>
        <v>6</v>
      </c>
      <c r="AD35" s="295">
        <f t="shared" si="20"/>
        <v>11</v>
      </c>
      <c r="AE35" s="296">
        <f t="shared" si="21"/>
        <v>7</v>
      </c>
      <c r="AF35" s="295">
        <f t="shared" si="22"/>
        <v>0</v>
      </c>
      <c r="AG35" s="296">
        <f t="shared" si="23"/>
        <v>0</v>
      </c>
      <c r="AH35" s="295">
        <f t="shared" si="24"/>
        <v>0</v>
      </c>
      <c r="AI35" s="296">
        <f t="shared" si="25"/>
        <v>0</v>
      </c>
    </row>
    <row r="36" spans="2:35" ht="16.5" thickBot="1">
      <c r="B36" s="299" t="s">
        <v>270</v>
      </c>
      <c r="C36" s="300" t="str">
        <f>IF(C27&gt;"",C27,"")</f>
        <v>Pihla Eriksson</v>
      </c>
      <c r="D36" s="301" t="str">
        <f>IF(C28&gt;"",C28,"")</f>
        <v>Annika Lundström</v>
      </c>
      <c r="E36" s="302"/>
      <c r="F36" s="303"/>
      <c r="G36" s="331">
        <v>5</v>
      </c>
      <c r="H36" s="332"/>
      <c r="I36" s="331">
        <v>-9</v>
      </c>
      <c r="J36" s="332"/>
      <c r="K36" s="331">
        <v>7</v>
      </c>
      <c r="L36" s="332"/>
      <c r="M36" s="331">
        <v>-2</v>
      </c>
      <c r="N36" s="332"/>
      <c r="O36" s="331">
        <v>-6</v>
      </c>
      <c r="P36" s="332"/>
      <c r="Q36" s="304">
        <f t="shared" si="12"/>
        <v>2</v>
      </c>
      <c r="R36" s="305">
        <f t="shared" si="13"/>
        <v>3</v>
      </c>
      <c r="S36" s="306"/>
      <c r="T36" s="307"/>
      <c r="U36"/>
      <c r="V36" s="286">
        <f t="shared" si="14"/>
        <v>39</v>
      </c>
      <c r="W36" s="287">
        <f t="shared" si="14"/>
        <v>45</v>
      </c>
      <c r="X36" s="288">
        <f t="shared" si="15"/>
        <v>-6</v>
      </c>
      <c r="Y36"/>
      <c r="Z36" s="308">
        <f t="shared" si="16"/>
        <v>11</v>
      </c>
      <c r="AA36" s="309">
        <f t="shared" si="17"/>
        <v>5</v>
      </c>
      <c r="AB36" s="308">
        <f t="shared" si="18"/>
        <v>9</v>
      </c>
      <c r="AC36" s="309">
        <f t="shared" si="19"/>
        <v>11</v>
      </c>
      <c r="AD36" s="308">
        <f t="shared" si="20"/>
        <v>11</v>
      </c>
      <c r="AE36" s="309">
        <f t="shared" si="21"/>
        <v>7</v>
      </c>
      <c r="AF36" s="308">
        <f t="shared" si="22"/>
        <v>2</v>
      </c>
      <c r="AG36" s="309">
        <f t="shared" si="23"/>
        <v>11</v>
      </c>
      <c r="AH36" s="308">
        <f t="shared" si="24"/>
        <v>6</v>
      </c>
      <c r="AI36" s="309">
        <f t="shared" si="25"/>
        <v>11</v>
      </c>
    </row>
    <row r="37" ht="14.25" thickBot="1" thickTop="1"/>
    <row r="38" spans="2:35" ht="16.5" thickTop="1">
      <c r="B38" s="211"/>
      <c r="C38" s="212"/>
      <c r="D38" s="213"/>
      <c r="E38" s="213"/>
      <c r="F38" s="213"/>
      <c r="G38" s="214"/>
      <c r="H38" s="213"/>
      <c r="I38" s="215" t="s">
        <v>251</v>
      </c>
      <c r="J38" s="216"/>
      <c r="K38" s="354" t="s">
        <v>284</v>
      </c>
      <c r="L38" s="355"/>
      <c r="M38" s="355"/>
      <c r="N38" s="356"/>
      <c r="O38" s="357" t="s">
        <v>252</v>
      </c>
      <c r="P38" s="358"/>
      <c r="Q38" s="358"/>
      <c r="R38" s="359" t="s">
        <v>65</v>
      </c>
      <c r="S38" s="360"/>
      <c r="T38" s="361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2:35" ht="16.5" thickBot="1">
      <c r="B39" s="217"/>
      <c r="C39" s="218"/>
      <c r="D39" s="219" t="s">
        <v>253</v>
      </c>
      <c r="E39" s="362"/>
      <c r="F39" s="363"/>
      <c r="G39" s="364"/>
      <c r="H39" s="365" t="s">
        <v>254</v>
      </c>
      <c r="I39" s="366"/>
      <c r="J39" s="366"/>
      <c r="K39" s="367"/>
      <c r="L39" s="367"/>
      <c r="M39" s="367"/>
      <c r="N39" s="368"/>
      <c r="O39" s="220" t="s">
        <v>255</v>
      </c>
      <c r="P39" s="221"/>
      <c r="Q39" s="221"/>
      <c r="R39" s="369"/>
      <c r="S39" s="369"/>
      <c r="T39" s="370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2:35" ht="15.75" thickTop="1">
      <c r="B40" s="222"/>
      <c r="C40" s="223" t="s">
        <v>256</v>
      </c>
      <c r="D40" s="224" t="s">
        <v>257</v>
      </c>
      <c r="E40" s="350" t="s">
        <v>57</v>
      </c>
      <c r="F40" s="351"/>
      <c r="G40" s="350" t="s">
        <v>156</v>
      </c>
      <c r="H40" s="351"/>
      <c r="I40" s="350" t="s">
        <v>157</v>
      </c>
      <c r="J40" s="351"/>
      <c r="K40" s="350" t="s">
        <v>220</v>
      </c>
      <c r="L40" s="351"/>
      <c r="M40" s="350"/>
      <c r="N40" s="351"/>
      <c r="O40" s="225" t="s">
        <v>171</v>
      </c>
      <c r="P40" s="226" t="s">
        <v>258</v>
      </c>
      <c r="Q40" s="227" t="s">
        <v>259</v>
      </c>
      <c r="R40" s="228"/>
      <c r="S40" s="352" t="s">
        <v>1</v>
      </c>
      <c r="T40" s="353"/>
      <c r="U40"/>
      <c r="V40" s="229" t="s">
        <v>260</v>
      </c>
      <c r="W40" s="230"/>
      <c r="X40" s="231" t="s">
        <v>261</v>
      </c>
      <c r="Y40"/>
      <c r="Z40"/>
      <c r="AA40"/>
      <c r="AB40"/>
      <c r="AC40"/>
      <c r="AD40"/>
      <c r="AE40"/>
      <c r="AF40"/>
      <c r="AG40"/>
      <c r="AH40"/>
      <c r="AI40"/>
    </row>
    <row r="41" spans="2:35" ht="12.75">
      <c r="B41" s="232" t="s">
        <v>57</v>
      </c>
      <c r="C41" s="233" t="s">
        <v>196</v>
      </c>
      <c r="D41" s="234" t="s">
        <v>15</v>
      </c>
      <c r="E41" s="235"/>
      <c r="F41" s="236"/>
      <c r="G41" s="237">
        <f>+Q51</f>
      </c>
      <c r="H41" s="238">
        <f>+R51</f>
      </c>
      <c r="I41" s="237">
        <f>Q47</f>
        <v>0</v>
      </c>
      <c r="J41" s="238">
        <f>R47</f>
        <v>3</v>
      </c>
      <c r="K41" s="237">
        <f>Q49</f>
        <v>3</v>
      </c>
      <c r="L41" s="238">
        <f>R49</f>
        <v>1</v>
      </c>
      <c r="M41" s="237"/>
      <c r="N41" s="238"/>
      <c r="O41" s="239">
        <f>IF(SUM(E41:N41)=0,"",COUNTIF(F41:F44,"3"))</f>
        <v>1</v>
      </c>
      <c r="P41" s="240">
        <f>IF(SUM(F41:O41)=0,"",COUNTIF(E41:E44,"3"))</f>
        <v>1</v>
      </c>
      <c r="Q41" s="241">
        <f>IF(SUM(E41:N41)=0,"",SUM(F41:F44))</f>
        <v>3</v>
      </c>
      <c r="R41" s="242">
        <f>IF(SUM(E41:N41)=0,"",SUM(E41:E44))</f>
        <v>4</v>
      </c>
      <c r="S41" s="341"/>
      <c r="T41" s="342"/>
      <c r="U41"/>
      <c r="V41" s="243">
        <f>+V47+V49+V51</f>
        <v>59</v>
      </c>
      <c r="W41" s="244">
        <f>+W47+W49+W51</f>
        <v>67</v>
      </c>
      <c r="X41" s="245">
        <f>+V41-W41</f>
        <v>-8</v>
      </c>
      <c r="Y41"/>
      <c r="Z41"/>
      <c r="AA41"/>
      <c r="AB41"/>
      <c r="AC41"/>
      <c r="AD41"/>
      <c r="AE41"/>
      <c r="AF41"/>
      <c r="AG41"/>
      <c r="AH41"/>
      <c r="AI41"/>
    </row>
    <row r="42" spans="2:35" ht="12.75">
      <c r="B42" s="246" t="s">
        <v>156</v>
      </c>
      <c r="C42" s="233"/>
      <c r="D42" s="247"/>
      <c r="E42" s="248">
        <f>+R51</f>
      </c>
      <c r="F42" s="249">
        <f>+Q51</f>
      </c>
      <c r="G42" s="250"/>
      <c r="H42" s="251"/>
      <c r="I42" s="248">
        <f>Q50</f>
      </c>
      <c r="J42" s="249">
        <f>R50</f>
      </c>
      <c r="K42" s="248">
        <f>Q48</f>
      </c>
      <c r="L42" s="249">
        <f>R48</f>
      </c>
      <c r="M42" s="248"/>
      <c r="N42" s="249"/>
      <c r="O42" s="239">
        <f>IF(SUM(E42:N42)=0,"",COUNTIF(H41:H44,"3"))</f>
      </c>
      <c r="P42" s="240">
        <f>IF(SUM(F42:O42)=0,"",COUNTIF(G41:G44,"3"))</f>
      </c>
      <c r="Q42" s="241">
        <f>IF(SUM(E42:N42)=0,"",SUM(H41:H44))</f>
      </c>
      <c r="R42" s="242">
        <f>IF(SUM(E42:N42)=0,"",SUM(G41:G44))</f>
      </c>
      <c r="S42" s="341"/>
      <c r="T42" s="342"/>
      <c r="U42"/>
      <c r="V42" s="243">
        <f>+V48+V50+W51</f>
        <v>0</v>
      </c>
      <c r="W42" s="244">
        <f>+W48+W50+V51</f>
        <v>0</v>
      </c>
      <c r="X42" s="245">
        <f>+V42-W42</f>
        <v>0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46" t="s">
        <v>157</v>
      </c>
      <c r="C43" s="233" t="s">
        <v>309</v>
      </c>
      <c r="D43" s="247" t="s">
        <v>240</v>
      </c>
      <c r="E43" s="248">
        <f>+R47</f>
        <v>3</v>
      </c>
      <c r="F43" s="249">
        <f>+Q47</f>
        <v>0</v>
      </c>
      <c r="G43" s="248">
        <f>R50</f>
      </c>
      <c r="H43" s="249">
        <f>Q50</f>
      </c>
      <c r="I43" s="250"/>
      <c r="J43" s="251"/>
      <c r="K43" s="248">
        <f>Q52</f>
        <v>3</v>
      </c>
      <c r="L43" s="249">
        <f>R52</f>
        <v>0</v>
      </c>
      <c r="M43" s="248"/>
      <c r="N43" s="249"/>
      <c r="O43" s="239">
        <f>IF(SUM(E43:N43)=0,"",COUNTIF(J41:J44,"3"))</f>
        <v>2</v>
      </c>
      <c r="P43" s="240">
        <f>IF(SUM(F43:O43)=0,"",COUNTIF(I41:I44,"3"))</f>
        <v>0</v>
      </c>
      <c r="Q43" s="241">
        <f>IF(SUM(E43:N43)=0,"",SUM(J41:J44))</f>
        <v>6</v>
      </c>
      <c r="R43" s="242">
        <f>IF(SUM(E43:N43)=0,"",SUM(I41:I44))</f>
        <v>0</v>
      </c>
      <c r="S43" s="341"/>
      <c r="T43" s="342"/>
      <c r="U43"/>
      <c r="V43" s="243">
        <f>+W47+W50+V52</f>
        <v>69</v>
      </c>
      <c r="W43" s="244">
        <f>+V47+V50+W52</f>
        <v>40</v>
      </c>
      <c r="X43" s="245">
        <f>+V43-W43</f>
        <v>29</v>
      </c>
      <c r="Y43"/>
      <c r="Z43"/>
      <c r="AA43"/>
      <c r="AB43"/>
      <c r="AC43"/>
      <c r="AD43"/>
      <c r="AE43"/>
      <c r="AF43"/>
      <c r="AG43"/>
      <c r="AH43"/>
      <c r="AI43"/>
    </row>
    <row r="44" spans="2:35" ht="13.5" thickBot="1">
      <c r="B44" s="252" t="s">
        <v>220</v>
      </c>
      <c r="C44" s="253" t="s">
        <v>400</v>
      </c>
      <c r="D44" s="254" t="s">
        <v>229</v>
      </c>
      <c r="E44" s="255">
        <f>R49</f>
        <v>1</v>
      </c>
      <c r="F44" s="256">
        <f>Q49</f>
        <v>3</v>
      </c>
      <c r="G44" s="255">
        <f>R48</f>
      </c>
      <c r="H44" s="256">
        <f>Q48</f>
      </c>
      <c r="I44" s="255">
        <f>R52</f>
        <v>0</v>
      </c>
      <c r="J44" s="256">
        <f>Q52</f>
        <v>3</v>
      </c>
      <c r="K44" s="257"/>
      <c r="L44" s="258"/>
      <c r="M44" s="255"/>
      <c r="N44" s="256"/>
      <c r="O44" s="259">
        <f>IF(SUM(E44:N44)=0,"",COUNTIF(L41:L44,"3"))</f>
        <v>0</v>
      </c>
      <c r="P44" s="260">
        <f>IF(SUM(F44:O44)=0,"",COUNTIF(K41:K44,"3"))</f>
        <v>2</v>
      </c>
      <c r="Q44" s="261">
        <f>IF(SUM(E44:N45)=0,"",SUM(L41:L44))</f>
        <v>1</v>
      </c>
      <c r="R44" s="262">
        <f>IF(SUM(E44:N44)=0,"",SUM(K41:K44))</f>
        <v>6</v>
      </c>
      <c r="S44" s="343"/>
      <c r="T44" s="344"/>
      <c r="U44"/>
      <c r="V44" s="243">
        <f>+W48+W49+W52</f>
        <v>58</v>
      </c>
      <c r="W44" s="244">
        <f>+V48+V49+V52</f>
        <v>79</v>
      </c>
      <c r="X44" s="245">
        <f>+V44-W44</f>
        <v>-21</v>
      </c>
      <c r="Y44"/>
      <c r="Z44"/>
      <c r="AA44"/>
      <c r="AB44"/>
      <c r="AC44"/>
      <c r="AD44"/>
      <c r="AE44"/>
      <c r="AF44"/>
      <c r="AG44"/>
      <c r="AH44"/>
      <c r="AI44"/>
    </row>
    <row r="45" spans="2:35" ht="15.75" thickTop="1">
      <c r="B45" s="263"/>
      <c r="C45" s="264" t="s">
        <v>262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6"/>
      <c r="T45" s="267"/>
      <c r="U45"/>
      <c r="V45" s="268"/>
      <c r="W45" s="269" t="s">
        <v>263</v>
      </c>
      <c r="X45" s="270">
        <f>SUM(X41:X44)</f>
        <v>0</v>
      </c>
      <c r="Y45" s="269" t="str">
        <f>IF(X45=0,"OK","Virhe")</f>
        <v>OK</v>
      </c>
      <c r="Z45"/>
      <c r="AA45"/>
      <c r="AB45"/>
      <c r="AC45"/>
      <c r="AD45"/>
      <c r="AE45"/>
      <c r="AF45"/>
      <c r="AG45"/>
      <c r="AH45"/>
      <c r="AI45"/>
    </row>
    <row r="46" spans="2:35" ht="15.75" thickBot="1">
      <c r="B46" s="271"/>
      <c r="C46" s="272" t="s">
        <v>264</v>
      </c>
      <c r="D46" s="273"/>
      <c r="E46" s="273"/>
      <c r="F46" s="274"/>
      <c r="G46" s="345" t="s">
        <v>2</v>
      </c>
      <c r="H46" s="346"/>
      <c r="I46" s="347" t="s">
        <v>3</v>
      </c>
      <c r="J46" s="346"/>
      <c r="K46" s="347" t="s">
        <v>4</v>
      </c>
      <c r="L46" s="346"/>
      <c r="M46" s="347" t="s">
        <v>26</v>
      </c>
      <c r="N46" s="346"/>
      <c r="O46" s="347" t="s">
        <v>27</v>
      </c>
      <c r="P46" s="346"/>
      <c r="Q46" s="348" t="s">
        <v>0</v>
      </c>
      <c r="R46" s="349"/>
      <c r="S46"/>
      <c r="T46" s="275"/>
      <c r="U46"/>
      <c r="V46" s="276" t="s">
        <v>260</v>
      </c>
      <c r="W46" s="277"/>
      <c r="X46" s="231" t="s">
        <v>261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>
      <c r="B47" s="278" t="s">
        <v>265</v>
      </c>
      <c r="C47" s="279" t="str">
        <f>IF(C41&gt;"",C41,"")</f>
        <v>Paju Eriksson</v>
      </c>
      <c r="D47" s="280" t="str">
        <f>IF(C43&gt;"",C43,"")</f>
        <v>Johanna Christiansson</v>
      </c>
      <c r="E47" s="265"/>
      <c r="F47" s="281"/>
      <c r="G47" s="339">
        <v>-2</v>
      </c>
      <c r="H47" s="340"/>
      <c r="I47" s="336">
        <v>-6</v>
      </c>
      <c r="J47" s="337"/>
      <c r="K47" s="336">
        <v>-8</v>
      </c>
      <c r="L47" s="337"/>
      <c r="M47" s="336"/>
      <c r="N47" s="337"/>
      <c r="O47" s="338"/>
      <c r="P47" s="337"/>
      <c r="Q47" s="282">
        <f aca="true" t="shared" si="26" ref="Q47:Q52">IF(COUNT(G47:O47)=0,"",COUNTIF(G47:O47,"&gt;=0"))</f>
        <v>0</v>
      </c>
      <c r="R47" s="283">
        <f aca="true" t="shared" si="27" ref="R47:R52">IF(COUNT(G47:O47)=0,"",(IF(LEFT(G47,1)="-",1,0)+IF(LEFT(I47,1)="-",1,0)+IF(LEFT(K47,1)="-",1,0)+IF(LEFT(M47,1)="-",1,0)+IF(LEFT(O47,1)="-",1,0)))</f>
        <v>3</v>
      </c>
      <c r="S47" s="284"/>
      <c r="T47" s="285"/>
      <c r="U47"/>
      <c r="V47" s="286">
        <f aca="true" t="shared" si="28" ref="V47:W52">+Z47+AB47+AD47+AF47+AH47</f>
        <v>16</v>
      </c>
      <c r="W47" s="287">
        <f t="shared" si="28"/>
        <v>33</v>
      </c>
      <c r="X47" s="288">
        <f aca="true" t="shared" si="29" ref="X47:X52">+V47-W47</f>
        <v>-17</v>
      </c>
      <c r="Y47"/>
      <c r="Z47" s="289">
        <f aca="true" t="shared" si="30" ref="Z47:Z52">IF(G47="",0,IF(LEFT(G47,1)="-",ABS(G47),(IF(G47&gt;9,G47+2,11))))</f>
        <v>2</v>
      </c>
      <c r="AA47" s="290">
        <f aca="true" t="shared" si="31" ref="AA47:AA52">IF(G47="",0,IF(LEFT(G47,1)="-",(IF(ABS(G47)&gt;9,(ABS(G47)+2),11)),G47))</f>
        <v>11</v>
      </c>
      <c r="AB47" s="289">
        <f aca="true" t="shared" si="32" ref="AB47:AB52">IF(I47="",0,IF(LEFT(I47,1)="-",ABS(I47),(IF(I47&gt;9,I47+2,11))))</f>
        <v>6</v>
      </c>
      <c r="AC47" s="290">
        <f aca="true" t="shared" si="33" ref="AC47:AC52">IF(I47="",0,IF(LEFT(I47,1)="-",(IF(ABS(I47)&gt;9,(ABS(I47)+2),11)),I47))</f>
        <v>11</v>
      </c>
      <c r="AD47" s="289">
        <f aca="true" t="shared" si="34" ref="AD47:AD52">IF(K47="",0,IF(LEFT(K47,1)="-",ABS(K47),(IF(K47&gt;9,K47+2,11))))</f>
        <v>8</v>
      </c>
      <c r="AE47" s="290">
        <f aca="true" t="shared" si="35" ref="AE47:AE52">IF(K47="",0,IF(LEFT(K47,1)="-",(IF(ABS(K47)&gt;9,(ABS(K47)+2),11)),K47))</f>
        <v>11</v>
      </c>
      <c r="AF47" s="289">
        <f aca="true" t="shared" si="36" ref="AF47:AF52">IF(M47="",0,IF(LEFT(M47,1)="-",ABS(M47),(IF(M47&gt;9,M47+2,11))))</f>
        <v>0</v>
      </c>
      <c r="AG47" s="290">
        <f aca="true" t="shared" si="37" ref="AG47:AG52">IF(M47="",0,IF(LEFT(M47,1)="-",(IF(ABS(M47)&gt;9,(ABS(M47)+2),11)),M47))</f>
        <v>0</v>
      </c>
      <c r="AH47" s="289">
        <f aca="true" t="shared" si="38" ref="AH47:AH52">IF(O47="",0,IF(LEFT(O47,1)="-",ABS(O47),(IF(O47&gt;9,O47+2,11))))</f>
        <v>0</v>
      </c>
      <c r="AI47" s="290">
        <f aca="true" t="shared" si="39" ref="AI47:AI52">IF(O47="",0,IF(LEFT(O47,1)="-",(IF(ABS(O47)&gt;9,(ABS(O47)+2),11)),O47))</f>
        <v>0</v>
      </c>
    </row>
    <row r="48" spans="2:35" ht="15.75">
      <c r="B48" s="278" t="s">
        <v>266</v>
      </c>
      <c r="C48" s="279">
        <f>IF(C42&gt;"",C42,"")</f>
      </c>
      <c r="D48" s="291" t="str">
        <f>IF(C44&gt;"",C44,"")</f>
        <v>Iida Myllärinen</v>
      </c>
      <c r="E48" s="292"/>
      <c r="F48" s="281"/>
      <c r="G48" s="329"/>
      <c r="H48" s="330"/>
      <c r="I48" s="329"/>
      <c r="J48" s="330"/>
      <c r="K48" s="329"/>
      <c r="L48" s="330"/>
      <c r="M48" s="329"/>
      <c r="N48" s="330"/>
      <c r="O48" s="329"/>
      <c r="P48" s="330"/>
      <c r="Q48" s="282">
        <f t="shared" si="26"/>
      </c>
      <c r="R48" s="283">
        <f t="shared" si="27"/>
      </c>
      <c r="S48" s="293"/>
      <c r="T48" s="294"/>
      <c r="U48"/>
      <c r="V48" s="286">
        <f t="shared" si="28"/>
        <v>0</v>
      </c>
      <c r="W48" s="287">
        <f t="shared" si="28"/>
        <v>0</v>
      </c>
      <c r="X48" s="288">
        <f t="shared" si="29"/>
        <v>0</v>
      </c>
      <c r="Y48"/>
      <c r="Z48" s="295">
        <f t="shared" si="30"/>
        <v>0</v>
      </c>
      <c r="AA48" s="296">
        <f t="shared" si="31"/>
        <v>0</v>
      </c>
      <c r="AB48" s="295">
        <f t="shared" si="32"/>
        <v>0</v>
      </c>
      <c r="AC48" s="296">
        <f t="shared" si="33"/>
        <v>0</v>
      </c>
      <c r="AD48" s="295">
        <f t="shared" si="34"/>
        <v>0</v>
      </c>
      <c r="AE48" s="296">
        <f t="shared" si="35"/>
        <v>0</v>
      </c>
      <c r="AF48" s="295">
        <f t="shared" si="36"/>
        <v>0</v>
      </c>
      <c r="AG48" s="296">
        <f t="shared" si="37"/>
        <v>0</v>
      </c>
      <c r="AH48" s="295">
        <f t="shared" si="38"/>
        <v>0</v>
      </c>
      <c r="AI48" s="296">
        <f t="shared" si="39"/>
        <v>0</v>
      </c>
    </row>
    <row r="49" spans="2:35" ht="16.5" thickBot="1">
      <c r="B49" s="278" t="s">
        <v>267</v>
      </c>
      <c r="C49" s="297" t="str">
        <f>IF(C41&gt;"",C41,"")</f>
        <v>Paju Eriksson</v>
      </c>
      <c r="D49" s="298" t="str">
        <f>IF(C44&gt;"",C44,"")</f>
        <v>Iida Myllärinen</v>
      </c>
      <c r="E49" s="273"/>
      <c r="F49" s="274"/>
      <c r="G49" s="334">
        <v>8</v>
      </c>
      <c r="H49" s="335"/>
      <c r="I49" s="334">
        <v>-9</v>
      </c>
      <c r="J49" s="335"/>
      <c r="K49" s="334">
        <v>10</v>
      </c>
      <c r="L49" s="335"/>
      <c r="M49" s="334">
        <v>5</v>
      </c>
      <c r="N49" s="335"/>
      <c r="O49" s="334"/>
      <c r="P49" s="335"/>
      <c r="Q49" s="282">
        <f t="shared" si="26"/>
        <v>3</v>
      </c>
      <c r="R49" s="283">
        <f t="shared" si="27"/>
        <v>1</v>
      </c>
      <c r="S49" s="293"/>
      <c r="T49" s="294"/>
      <c r="U49"/>
      <c r="V49" s="286">
        <f t="shared" si="28"/>
        <v>43</v>
      </c>
      <c r="W49" s="287">
        <f t="shared" si="28"/>
        <v>34</v>
      </c>
      <c r="X49" s="288">
        <f t="shared" si="29"/>
        <v>9</v>
      </c>
      <c r="Y49"/>
      <c r="Z49" s="295">
        <f t="shared" si="30"/>
        <v>11</v>
      </c>
      <c r="AA49" s="296">
        <f t="shared" si="31"/>
        <v>8</v>
      </c>
      <c r="AB49" s="295">
        <f t="shared" si="32"/>
        <v>9</v>
      </c>
      <c r="AC49" s="296">
        <f t="shared" si="33"/>
        <v>11</v>
      </c>
      <c r="AD49" s="295">
        <f t="shared" si="34"/>
        <v>12</v>
      </c>
      <c r="AE49" s="296">
        <f t="shared" si="35"/>
        <v>10</v>
      </c>
      <c r="AF49" s="295">
        <f t="shared" si="36"/>
        <v>11</v>
      </c>
      <c r="AG49" s="296">
        <f t="shared" si="37"/>
        <v>5</v>
      </c>
      <c r="AH49" s="295">
        <f t="shared" si="38"/>
        <v>0</v>
      </c>
      <c r="AI49" s="296">
        <f t="shared" si="39"/>
        <v>0</v>
      </c>
    </row>
    <row r="50" spans="2:35" ht="15.75">
      <c r="B50" s="278" t="s">
        <v>268</v>
      </c>
      <c r="C50" s="279">
        <f>IF(C42&gt;"",C42,"")</f>
      </c>
      <c r="D50" s="291" t="str">
        <f>IF(C43&gt;"",C43,"")</f>
        <v>Johanna Christiansson</v>
      </c>
      <c r="E50" s="265"/>
      <c r="F50" s="281"/>
      <c r="G50" s="336"/>
      <c r="H50" s="337"/>
      <c r="I50" s="336"/>
      <c r="J50" s="337"/>
      <c r="K50" s="336"/>
      <c r="L50" s="337"/>
      <c r="M50" s="336"/>
      <c r="N50" s="337"/>
      <c r="O50" s="336"/>
      <c r="P50" s="337"/>
      <c r="Q50" s="282">
        <f t="shared" si="26"/>
      </c>
      <c r="R50" s="283">
        <f t="shared" si="27"/>
      </c>
      <c r="S50" s="293"/>
      <c r="T50" s="294"/>
      <c r="U50"/>
      <c r="V50" s="286">
        <f t="shared" si="28"/>
        <v>0</v>
      </c>
      <c r="W50" s="287">
        <f t="shared" si="28"/>
        <v>0</v>
      </c>
      <c r="X50" s="288">
        <f t="shared" si="29"/>
        <v>0</v>
      </c>
      <c r="Y50"/>
      <c r="Z50" s="295">
        <f t="shared" si="30"/>
        <v>0</v>
      </c>
      <c r="AA50" s="296">
        <f t="shared" si="31"/>
        <v>0</v>
      </c>
      <c r="AB50" s="295">
        <f t="shared" si="32"/>
        <v>0</v>
      </c>
      <c r="AC50" s="296">
        <f t="shared" si="33"/>
        <v>0</v>
      </c>
      <c r="AD50" s="295">
        <f t="shared" si="34"/>
        <v>0</v>
      </c>
      <c r="AE50" s="296">
        <f t="shared" si="35"/>
        <v>0</v>
      </c>
      <c r="AF50" s="295">
        <f t="shared" si="36"/>
        <v>0</v>
      </c>
      <c r="AG50" s="296">
        <f t="shared" si="37"/>
        <v>0</v>
      </c>
      <c r="AH50" s="295">
        <f t="shared" si="38"/>
        <v>0</v>
      </c>
      <c r="AI50" s="296">
        <f t="shared" si="39"/>
        <v>0</v>
      </c>
    </row>
    <row r="51" spans="2:35" ht="15.75">
      <c r="B51" s="278" t="s">
        <v>269</v>
      </c>
      <c r="C51" s="279" t="str">
        <f>IF(C41&gt;"",C41,"")</f>
        <v>Paju Eriksson</v>
      </c>
      <c r="D51" s="291">
        <f>IF(C42&gt;"",C42,"")</f>
      </c>
      <c r="E51" s="292"/>
      <c r="F51" s="281"/>
      <c r="G51" s="329"/>
      <c r="H51" s="330"/>
      <c r="I51" s="329"/>
      <c r="J51" s="330"/>
      <c r="K51" s="333"/>
      <c r="L51" s="330"/>
      <c r="M51" s="329"/>
      <c r="N51" s="330"/>
      <c r="O51" s="329"/>
      <c r="P51" s="330"/>
      <c r="Q51" s="282">
        <f t="shared" si="26"/>
      </c>
      <c r="R51" s="283">
        <f t="shared" si="27"/>
      </c>
      <c r="S51" s="293"/>
      <c r="T51" s="294"/>
      <c r="U51"/>
      <c r="V51" s="286">
        <f t="shared" si="28"/>
        <v>0</v>
      </c>
      <c r="W51" s="287">
        <f t="shared" si="28"/>
        <v>0</v>
      </c>
      <c r="X51" s="288">
        <f t="shared" si="29"/>
        <v>0</v>
      </c>
      <c r="Y51"/>
      <c r="Z51" s="295">
        <f t="shared" si="30"/>
        <v>0</v>
      </c>
      <c r="AA51" s="296">
        <f t="shared" si="31"/>
        <v>0</v>
      </c>
      <c r="AB51" s="295">
        <f t="shared" si="32"/>
        <v>0</v>
      </c>
      <c r="AC51" s="296">
        <f t="shared" si="33"/>
        <v>0</v>
      </c>
      <c r="AD51" s="295">
        <f t="shared" si="34"/>
        <v>0</v>
      </c>
      <c r="AE51" s="296">
        <f t="shared" si="35"/>
        <v>0</v>
      </c>
      <c r="AF51" s="295">
        <f t="shared" si="36"/>
        <v>0</v>
      </c>
      <c r="AG51" s="296">
        <f t="shared" si="37"/>
        <v>0</v>
      </c>
      <c r="AH51" s="295">
        <f t="shared" si="38"/>
        <v>0</v>
      </c>
      <c r="AI51" s="296">
        <f t="shared" si="39"/>
        <v>0</v>
      </c>
    </row>
    <row r="52" spans="2:35" ht="16.5" thickBot="1">
      <c r="B52" s="299" t="s">
        <v>270</v>
      </c>
      <c r="C52" s="300" t="str">
        <f>IF(C43&gt;"",C43,"")</f>
        <v>Johanna Christiansson</v>
      </c>
      <c r="D52" s="301" t="str">
        <f>IF(C44&gt;"",C44,"")</f>
        <v>Iida Myllärinen</v>
      </c>
      <c r="E52" s="302"/>
      <c r="F52" s="303"/>
      <c r="G52" s="331">
        <v>3</v>
      </c>
      <c r="H52" s="332"/>
      <c r="I52" s="331">
        <v>9</v>
      </c>
      <c r="J52" s="332"/>
      <c r="K52" s="331">
        <v>12</v>
      </c>
      <c r="L52" s="332"/>
      <c r="M52" s="331"/>
      <c r="N52" s="332"/>
      <c r="O52" s="331"/>
      <c r="P52" s="332"/>
      <c r="Q52" s="304">
        <f t="shared" si="26"/>
        <v>3</v>
      </c>
      <c r="R52" s="305">
        <f t="shared" si="27"/>
        <v>0</v>
      </c>
      <c r="S52" s="306"/>
      <c r="T52" s="307"/>
      <c r="U52"/>
      <c r="V52" s="286">
        <f t="shared" si="28"/>
        <v>36</v>
      </c>
      <c r="W52" s="287">
        <f t="shared" si="28"/>
        <v>24</v>
      </c>
      <c r="X52" s="288">
        <f t="shared" si="29"/>
        <v>12</v>
      </c>
      <c r="Y52"/>
      <c r="Z52" s="308">
        <f t="shared" si="30"/>
        <v>11</v>
      </c>
      <c r="AA52" s="309">
        <f t="shared" si="31"/>
        <v>3</v>
      </c>
      <c r="AB52" s="308">
        <f t="shared" si="32"/>
        <v>11</v>
      </c>
      <c r="AC52" s="309">
        <f t="shared" si="33"/>
        <v>9</v>
      </c>
      <c r="AD52" s="308">
        <f t="shared" si="34"/>
        <v>14</v>
      </c>
      <c r="AE52" s="309">
        <f t="shared" si="35"/>
        <v>12</v>
      </c>
      <c r="AF52" s="308">
        <f t="shared" si="36"/>
        <v>0</v>
      </c>
      <c r="AG52" s="309">
        <f t="shared" si="37"/>
        <v>0</v>
      </c>
      <c r="AH52" s="308">
        <f t="shared" si="38"/>
        <v>0</v>
      </c>
      <c r="AI52" s="309">
        <f t="shared" si="39"/>
        <v>0</v>
      </c>
    </row>
    <row r="53" ht="13.5" thickTop="1"/>
  </sheetData>
  <mergeCells count="159"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K22:N22"/>
    <mergeCell ref="O22:Q22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M24:N24"/>
    <mergeCell ref="O31:P31"/>
    <mergeCell ref="O16:P16"/>
    <mergeCell ref="O15:P15"/>
    <mergeCell ref="O17:P17"/>
    <mergeCell ref="O18:P18"/>
    <mergeCell ref="K38:N38"/>
    <mergeCell ref="O38:Q38"/>
    <mergeCell ref="R38:T38"/>
    <mergeCell ref="E39:G39"/>
    <mergeCell ref="H39:J39"/>
    <mergeCell ref="K39:N39"/>
    <mergeCell ref="R39:T39"/>
    <mergeCell ref="E40:F40"/>
    <mergeCell ref="G40:H40"/>
    <mergeCell ref="I40:J40"/>
    <mergeCell ref="K40:L40"/>
    <mergeCell ref="M40:N40"/>
    <mergeCell ref="S40:T40"/>
    <mergeCell ref="S41:T41"/>
    <mergeCell ref="S42:T42"/>
    <mergeCell ref="S43:T43"/>
    <mergeCell ref="S44:T44"/>
    <mergeCell ref="G46:H46"/>
    <mergeCell ref="I46:J46"/>
    <mergeCell ref="K46:L46"/>
    <mergeCell ref="M46:N46"/>
    <mergeCell ref="O46:P46"/>
    <mergeCell ref="Q46:R46"/>
    <mergeCell ref="O47:P47"/>
    <mergeCell ref="G48:H48"/>
    <mergeCell ref="I48:J48"/>
    <mergeCell ref="K48:L48"/>
    <mergeCell ref="M48:N48"/>
    <mergeCell ref="O48:P48"/>
    <mergeCell ref="G47:H47"/>
    <mergeCell ref="I47:J47"/>
    <mergeCell ref="K47:L47"/>
    <mergeCell ref="M47:N47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zoomScale="75" zoomScaleNormal="75" zoomScaleSheetLayoutView="75" workbookViewId="0" topLeftCell="A1">
      <selection activeCell="G15" sqref="G15"/>
    </sheetView>
  </sheetViews>
  <sheetFormatPr defaultColWidth="9.140625" defaultRowHeight="12.75"/>
  <cols>
    <col min="2" max="2" width="20.00390625" style="0" customWidth="1"/>
    <col min="3" max="3" width="10.57421875" style="0" customWidth="1"/>
    <col min="4" max="4" width="20.00390625" style="0" bestFit="1" customWidth="1"/>
  </cols>
  <sheetData>
    <row r="1" spans="2:3" ht="18">
      <c r="B1" s="13" t="s">
        <v>429</v>
      </c>
      <c r="C1" s="13"/>
    </row>
    <row r="3" s="20" customFormat="1" ht="12.75"/>
    <row r="4" spans="1:3" s="20" customFormat="1" ht="12.75">
      <c r="A4" s="10">
        <v>1</v>
      </c>
      <c r="B4" s="10" t="s">
        <v>54</v>
      </c>
      <c r="C4" s="10" t="s">
        <v>15</v>
      </c>
    </row>
    <row r="5" spans="1:5" s="20" customFormat="1" ht="12.75">
      <c r="A5" s="10">
        <f aca="true" t="shared" si="0" ref="A5:A11">A4+1</f>
        <v>2</v>
      </c>
      <c r="C5" s="10"/>
      <c r="D5" s="25"/>
      <c r="E5" s="20" t="s">
        <v>393</v>
      </c>
    </row>
    <row r="6" spans="1:5" s="20" customFormat="1" ht="12.75">
      <c r="A6" s="10">
        <f t="shared" si="0"/>
        <v>3</v>
      </c>
      <c r="B6" s="10" t="s">
        <v>196</v>
      </c>
      <c r="C6" s="10" t="s">
        <v>15</v>
      </c>
      <c r="D6" s="30" t="s">
        <v>393</v>
      </c>
      <c r="E6" s="28" t="s">
        <v>476</v>
      </c>
    </row>
    <row r="7" spans="1:6" s="20" customFormat="1" ht="12.75">
      <c r="A7" s="10">
        <f t="shared" si="0"/>
        <v>4</v>
      </c>
      <c r="B7" s="10" t="s">
        <v>393</v>
      </c>
      <c r="C7" s="10" t="s">
        <v>240</v>
      </c>
      <c r="D7" s="26" t="s">
        <v>468</v>
      </c>
      <c r="E7" s="27"/>
      <c r="F7" s="20" t="s">
        <v>309</v>
      </c>
    </row>
    <row r="8" spans="1:7" s="20" customFormat="1" ht="12.75">
      <c r="A8" s="10">
        <f t="shared" si="0"/>
        <v>5</v>
      </c>
      <c r="B8" s="10" t="s">
        <v>309</v>
      </c>
      <c r="C8" s="10" t="s">
        <v>240</v>
      </c>
      <c r="D8" s="20" t="s">
        <v>309</v>
      </c>
      <c r="E8" s="27"/>
      <c r="F8" s="26" t="s">
        <v>771</v>
      </c>
      <c r="G8" s="12"/>
    </row>
    <row r="9" spans="1:7" s="20" customFormat="1" ht="12.75">
      <c r="A9" s="10">
        <f t="shared" si="0"/>
        <v>6</v>
      </c>
      <c r="B9" s="10" t="s">
        <v>394</v>
      </c>
      <c r="C9" s="10" t="s">
        <v>240</v>
      </c>
      <c r="D9" s="25" t="s">
        <v>469</v>
      </c>
      <c r="E9" s="29" t="s">
        <v>309</v>
      </c>
      <c r="F9" s="12"/>
      <c r="G9" s="12"/>
    </row>
    <row r="10" spans="1:7" s="20" customFormat="1" ht="12.75">
      <c r="A10" s="10">
        <f t="shared" si="0"/>
        <v>7</v>
      </c>
      <c r="B10" s="10"/>
      <c r="C10" s="10"/>
      <c r="E10" s="26" t="s">
        <v>770</v>
      </c>
      <c r="F10" s="12"/>
      <c r="G10" s="12"/>
    </row>
    <row r="11" spans="1:7" s="20" customFormat="1" ht="12.75">
      <c r="A11" s="10">
        <f t="shared" si="0"/>
        <v>8</v>
      </c>
      <c r="B11" s="10" t="s">
        <v>376</v>
      </c>
      <c r="C11" s="10" t="s">
        <v>219</v>
      </c>
      <c r="D11" s="26"/>
      <c r="F11" s="12"/>
      <c r="G11" s="12"/>
    </row>
  </sheetData>
  <printOptions/>
  <pageMargins left="0.75" right="0.75" top="1" bottom="1" header="0.5" footer="0.5"/>
  <pageSetup fitToHeight="1" fitToWidth="1" horizontalDpi="300" verticalDpi="300" orientation="portrait" scale="9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AI18"/>
  <sheetViews>
    <sheetView view="pageBreakPreview" zoomScale="60" zoomScaleNormal="60" workbookViewId="0" topLeftCell="A1">
      <selection activeCell="C10" sqref="C10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430</v>
      </c>
      <c r="C1" s="33"/>
    </row>
    <row r="3" ht="13.5" thickBot="1"/>
    <row r="4" spans="2:35" ht="16.5" thickTop="1">
      <c r="B4" s="211"/>
      <c r="C4" s="212"/>
      <c r="D4" s="213"/>
      <c r="E4" s="213"/>
      <c r="F4" s="213"/>
      <c r="G4" s="214"/>
      <c r="H4" s="213"/>
      <c r="I4" s="215" t="s">
        <v>251</v>
      </c>
      <c r="J4" s="216"/>
      <c r="K4" s="354" t="s">
        <v>206</v>
      </c>
      <c r="L4" s="355"/>
      <c r="M4" s="355"/>
      <c r="N4" s="356"/>
      <c r="O4" s="357" t="s">
        <v>252</v>
      </c>
      <c r="P4" s="358"/>
      <c r="Q4" s="358"/>
      <c r="R4" s="359" t="s">
        <v>71</v>
      </c>
      <c r="S4" s="360"/>
      <c r="T4" s="361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7"/>
      <c r="C5" s="218"/>
      <c r="D5" s="219" t="s">
        <v>253</v>
      </c>
      <c r="E5" s="362"/>
      <c r="F5" s="363"/>
      <c r="G5" s="364"/>
      <c r="H5" s="365" t="s">
        <v>254</v>
      </c>
      <c r="I5" s="366"/>
      <c r="J5" s="366"/>
      <c r="K5" s="367"/>
      <c r="L5" s="367"/>
      <c r="M5" s="367"/>
      <c r="N5" s="368"/>
      <c r="O5" s="220" t="s">
        <v>255</v>
      </c>
      <c r="P5" s="221"/>
      <c r="Q5" s="221"/>
      <c r="R5" s="369"/>
      <c r="S5" s="369"/>
      <c r="T5" s="37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2"/>
      <c r="C6" s="223" t="s">
        <v>256</v>
      </c>
      <c r="D6" s="224" t="s">
        <v>257</v>
      </c>
      <c r="E6" s="350" t="s">
        <v>57</v>
      </c>
      <c r="F6" s="351"/>
      <c r="G6" s="350" t="s">
        <v>156</v>
      </c>
      <c r="H6" s="351"/>
      <c r="I6" s="350" t="s">
        <v>157</v>
      </c>
      <c r="J6" s="351"/>
      <c r="K6" s="350" t="s">
        <v>220</v>
      </c>
      <c r="L6" s="351"/>
      <c r="M6" s="350"/>
      <c r="N6" s="351"/>
      <c r="O6" s="225" t="s">
        <v>171</v>
      </c>
      <c r="P6" s="226" t="s">
        <v>258</v>
      </c>
      <c r="Q6" s="227" t="s">
        <v>259</v>
      </c>
      <c r="R6" s="228"/>
      <c r="S6" s="352" t="s">
        <v>1</v>
      </c>
      <c r="T6" s="353"/>
      <c r="U6"/>
      <c r="V6" s="229" t="s">
        <v>260</v>
      </c>
      <c r="W6" s="230"/>
      <c r="X6" s="231" t="s">
        <v>261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2" t="s">
        <v>57</v>
      </c>
      <c r="C7" s="233" t="s">
        <v>196</v>
      </c>
      <c r="D7" s="234" t="s">
        <v>15</v>
      </c>
      <c r="E7" s="235"/>
      <c r="F7" s="236"/>
      <c r="G7" s="237">
        <f>+Q17</f>
        <v>3</v>
      </c>
      <c r="H7" s="238">
        <f>+R17</f>
        <v>0</v>
      </c>
      <c r="I7" s="237">
        <f>Q13</f>
        <v>2</v>
      </c>
      <c r="J7" s="238">
        <f>R13</f>
        <v>3</v>
      </c>
      <c r="K7" s="237">
        <f>Q15</f>
        <v>3</v>
      </c>
      <c r="L7" s="238">
        <f>R15</f>
        <v>2</v>
      </c>
      <c r="M7" s="237"/>
      <c r="N7" s="238"/>
      <c r="O7" s="239">
        <f>IF(SUM(E7:N7)=0,"",COUNTIF(F7:F10,"3"))</f>
        <v>2</v>
      </c>
      <c r="P7" s="240">
        <f>IF(SUM(F7:O7)=0,"",COUNTIF(E7:E10,"3"))</f>
        <v>1</v>
      </c>
      <c r="Q7" s="241">
        <f>IF(SUM(E7:N7)=0,"",SUM(F7:F10))</f>
        <v>8</v>
      </c>
      <c r="R7" s="242">
        <f>IF(SUM(E7:N7)=0,"",SUM(E7:E10))</f>
        <v>5</v>
      </c>
      <c r="S7" s="341"/>
      <c r="T7" s="342"/>
      <c r="U7"/>
      <c r="V7" s="243">
        <f>+V13+V15+V17</f>
        <v>106</v>
      </c>
      <c r="W7" s="244">
        <f>+W13+W15+W17</f>
        <v>107</v>
      </c>
      <c r="X7" s="245">
        <f>+V7-W7</f>
        <v>-1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156</v>
      </c>
      <c r="C8" s="233" t="s">
        <v>199</v>
      </c>
      <c r="D8" s="247" t="s">
        <v>15</v>
      </c>
      <c r="E8" s="248">
        <f>+R17</f>
        <v>0</v>
      </c>
      <c r="F8" s="249">
        <f>+Q17</f>
        <v>3</v>
      </c>
      <c r="G8" s="250"/>
      <c r="H8" s="251"/>
      <c r="I8" s="248">
        <f>Q16</f>
        <v>1</v>
      </c>
      <c r="J8" s="249">
        <f>R16</f>
        <v>3</v>
      </c>
      <c r="K8" s="248">
        <f>Q14</f>
        <v>3</v>
      </c>
      <c r="L8" s="249">
        <f>R14</f>
        <v>0</v>
      </c>
      <c r="M8" s="248"/>
      <c r="N8" s="249"/>
      <c r="O8" s="239">
        <f>IF(SUM(E8:N8)=0,"",COUNTIF(H7:H10,"3"))</f>
        <v>1</v>
      </c>
      <c r="P8" s="240">
        <f>IF(SUM(F8:O8)=0,"",COUNTIF(G7:G10,"3"))</f>
        <v>2</v>
      </c>
      <c r="Q8" s="241">
        <f>IF(SUM(E8:N8)=0,"",SUM(H7:H10))</f>
        <v>4</v>
      </c>
      <c r="R8" s="242">
        <f>IF(SUM(E8:N8)=0,"",SUM(G7:G10))</f>
        <v>6</v>
      </c>
      <c r="S8" s="341"/>
      <c r="T8" s="342"/>
      <c r="U8"/>
      <c r="V8" s="243">
        <f>+V14+V16+W17</f>
        <v>69</v>
      </c>
      <c r="W8" s="244">
        <f>+W14+W16+V17</f>
        <v>96</v>
      </c>
      <c r="X8" s="245">
        <f>+V8-W8</f>
        <v>-27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6" t="s">
        <v>157</v>
      </c>
      <c r="C9" s="233" t="s">
        <v>394</v>
      </c>
      <c r="D9" s="247" t="s">
        <v>240</v>
      </c>
      <c r="E9" s="248">
        <f>+R13</f>
        <v>3</v>
      </c>
      <c r="F9" s="249">
        <f>+Q13</f>
        <v>2</v>
      </c>
      <c r="G9" s="248">
        <f>R16</f>
        <v>3</v>
      </c>
      <c r="H9" s="249">
        <f>Q16</f>
        <v>1</v>
      </c>
      <c r="I9" s="250"/>
      <c r="J9" s="251"/>
      <c r="K9" s="248">
        <f>Q18</f>
        <v>3</v>
      </c>
      <c r="L9" s="249">
        <f>R18</f>
        <v>1</v>
      </c>
      <c r="M9" s="248"/>
      <c r="N9" s="249"/>
      <c r="O9" s="239">
        <f>IF(SUM(E9:N9)=0,"",COUNTIF(J7:J10,"3"))</f>
        <v>3</v>
      </c>
      <c r="P9" s="240">
        <f>IF(SUM(F9:O9)=0,"",COUNTIF(I7:I10,"3"))</f>
        <v>0</v>
      </c>
      <c r="Q9" s="241">
        <f>IF(SUM(E9:N9)=0,"",SUM(J7:J10))</f>
        <v>9</v>
      </c>
      <c r="R9" s="242">
        <f>IF(SUM(E9:N9)=0,"",SUM(I7:I10))</f>
        <v>4</v>
      </c>
      <c r="S9" s="341"/>
      <c r="T9" s="342"/>
      <c r="U9"/>
      <c r="V9" s="243">
        <f>+W13+W16+V18</f>
        <v>127</v>
      </c>
      <c r="W9" s="244">
        <f>+V13+V16+W18</f>
        <v>89</v>
      </c>
      <c r="X9" s="245">
        <f>+V9-W9</f>
        <v>38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2" t="s">
        <v>220</v>
      </c>
      <c r="C10" s="253" t="s">
        <v>309</v>
      </c>
      <c r="D10" s="254" t="s">
        <v>240</v>
      </c>
      <c r="E10" s="255">
        <f>R15</f>
        <v>2</v>
      </c>
      <c r="F10" s="256">
        <f>Q15</f>
        <v>3</v>
      </c>
      <c r="G10" s="255">
        <f>R14</f>
        <v>0</v>
      </c>
      <c r="H10" s="256">
        <f>Q14</f>
        <v>3</v>
      </c>
      <c r="I10" s="255">
        <f>R18</f>
        <v>1</v>
      </c>
      <c r="J10" s="256">
        <f>Q18</f>
        <v>3</v>
      </c>
      <c r="K10" s="257"/>
      <c r="L10" s="258"/>
      <c r="M10" s="255"/>
      <c r="N10" s="256"/>
      <c r="O10" s="259">
        <f>IF(SUM(E10:N10)=0,"",COUNTIF(L7:L10,"3"))</f>
        <v>0</v>
      </c>
      <c r="P10" s="260">
        <f>IF(SUM(F10:O10)=0,"",COUNTIF(K7:K10,"3"))</f>
        <v>3</v>
      </c>
      <c r="Q10" s="261">
        <f>IF(SUM(E10:N11)=0,"",SUM(L7:L10))</f>
        <v>3</v>
      </c>
      <c r="R10" s="262">
        <f>IF(SUM(E10:N10)=0,"",SUM(K7:K10))</f>
        <v>9</v>
      </c>
      <c r="S10" s="343"/>
      <c r="T10" s="344"/>
      <c r="U10"/>
      <c r="V10" s="243">
        <f>+W14+W15+W18</f>
        <v>103</v>
      </c>
      <c r="W10" s="244">
        <f>+V14+V15+V18</f>
        <v>113</v>
      </c>
      <c r="X10" s="245">
        <f>+V10-W10</f>
        <v>-10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3"/>
      <c r="C11" s="264" t="s">
        <v>262</v>
      </c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6"/>
      <c r="T11" s="267"/>
      <c r="U11"/>
      <c r="V11" s="268"/>
      <c r="W11" s="269" t="s">
        <v>263</v>
      </c>
      <c r="X11" s="270">
        <f>SUM(X7:X10)</f>
        <v>0</v>
      </c>
      <c r="Y11" s="269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1"/>
      <c r="C12" s="272" t="s">
        <v>264</v>
      </c>
      <c r="D12" s="273"/>
      <c r="E12" s="273"/>
      <c r="F12" s="274"/>
      <c r="G12" s="345" t="s">
        <v>2</v>
      </c>
      <c r="H12" s="346"/>
      <c r="I12" s="347" t="s">
        <v>3</v>
      </c>
      <c r="J12" s="346"/>
      <c r="K12" s="347" t="s">
        <v>4</v>
      </c>
      <c r="L12" s="346"/>
      <c r="M12" s="347" t="s">
        <v>26</v>
      </c>
      <c r="N12" s="346"/>
      <c r="O12" s="347" t="s">
        <v>27</v>
      </c>
      <c r="P12" s="346"/>
      <c r="Q12" s="348" t="s">
        <v>0</v>
      </c>
      <c r="R12" s="349"/>
      <c r="S12"/>
      <c r="T12" s="275"/>
      <c r="U12"/>
      <c r="V12" s="276" t="s">
        <v>260</v>
      </c>
      <c r="W12" s="277"/>
      <c r="X12" s="231" t="s">
        <v>261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78" t="s">
        <v>265</v>
      </c>
      <c r="C13" s="279" t="str">
        <f>IF(C7&gt;"",C7,"")</f>
        <v>Paju Eriksson</v>
      </c>
      <c r="D13" s="280" t="str">
        <f>IF(C9&gt;"",C9,"")</f>
        <v>Kristel Treiman</v>
      </c>
      <c r="E13" s="265"/>
      <c r="F13" s="281"/>
      <c r="G13" s="339">
        <v>5</v>
      </c>
      <c r="H13" s="340"/>
      <c r="I13" s="336">
        <v>-4</v>
      </c>
      <c r="J13" s="337"/>
      <c r="K13" s="336">
        <v>-7</v>
      </c>
      <c r="L13" s="337"/>
      <c r="M13" s="336">
        <v>7</v>
      </c>
      <c r="N13" s="337"/>
      <c r="O13" s="338">
        <v>-1</v>
      </c>
      <c r="P13" s="337"/>
      <c r="Q13" s="282">
        <f aca="true" t="shared" si="0" ref="Q13:Q18">IF(COUNT(G13:O13)=0,"",COUNTIF(G13:O13,"&gt;=0"))</f>
        <v>2</v>
      </c>
      <c r="R13" s="283">
        <f>IF(COUNT(G13:O13)=0,"",(IF(LEFT(G13,1)="-",1,0)+IF(LEFT(I13,1)="-",1,0)+IF(LEFT(K13,1)="-",1,0)+IF(LEFT(M13,1)="-",1,0)+IF(LEFT(O13,1)="-",1,0)))</f>
        <v>3</v>
      </c>
      <c r="S13" s="284"/>
      <c r="T13" s="285"/>
      <c r="U13"/>
      <c r="V13" s="286">
        <f aca="true" t="shared" si="1" ref="V13:W18">+Z13+AB13+AD13+AF13+AH13</f>
        <v>34</v>
      </c>
      <c r="W13" s="287">
        <f t="shared" si="1"/>
        <v>45</v>
      </c>
      <c r="X13" s="288">
        <f aca="true" t="shared" si="2" ref="X13:X18">+V13-W13</f>
        <v>-11</v>
      </c>
      <c r="Y13"/>
      <c r="Z13" s="289">
        <f aca="true" t="shared" si="3" ref="Z13:Z18">IF(G13="",0,IF(LEFT(G13,1)="-",ABS(G13),(IF(G13&gt;9,G13+2,11))))</f>
        <v>11</v>
      </c>
      <c r="AA13" s="290">
        <f aca="true" t="shared" si="4" ref="AA13:AA18">IF(G13="",0,IF(LEFT(G13,1)="-",(IF(ABS(G13)&gt;9,(ABS(G13)+2),11)),G13))</f>
        <v>5</v>
      </c>
      <c r="AB13" s="289">
        <f aca="true" t="shared" si="5" ref="AB13:AB18">IF(I13="",0,IF(LEFT(I13,1)="-",ABS(I13),(IF(I13&gt;9,I13+2,11))))</f>
        <v>4</v>
      </c>
      <c r="AC13" s="290">
        <f aca="true" t="shared" si="6" ref="AC13:AC18">IF(I13="",0,IF(LEFT(I13,1)="-",(IF(ABS(I13)&gt;9,(ABS(I13)+2),11)),I13))</f>
        <v>11</v>
      </c>
      <c r="AD13" s="289">
        <f aca="true" t="shared" si="7" ref="AD13:AD18">IF(K13="",0,IF(LEFT(K13,1)="-",ABS(K13),(IF(K13&gt;9,K13+2,11))))</f>
        <v>7</v>
      </c>
      <c r="AE13" s="290">
        <f aca="true" t="shared" si="8" ref="AE13:AE18">IF(K13="",0,IF(LEFT(K13,1)="-",(IF(ABS(K13)&gt;9,(ABS(K13)+2),11)),K13))</f>
        <v>11</v>
      </c>
      <c r="AF13" s="289">
        <f>IF(M13="",0,IF(LEFT(M13,1)="-",ABS(M13),(IF(M13&gt;9,M13+2,11))))</f>
        <v>11</v>
      </c>
      <c r="AG13" s="290">
        <f aca="true" t="shared" si="9" ref="AG13:AG18">IF(M13="",0,IF(LEFT(M13,1)="-",(IF(ABS(M13)&gt;9,(ABS(M13)+2),11)),M13))</f>
        <v>7</v>
      </c>
      <c r="AH13" s="289">
        <f aca="true" t="shared" si="10" ref="AH13:AH18">IF(O13="",0,IF(LEFT(O13,1)="-",ABS(O13),(IF(O13&gt;9,O13+2,11))))</f>
        <v>1</v>
      </c>
      <c r="AI13" s="290">
        <f aca="true" t="shared" si="11" ref="AI13:AI18">IF(O13="",0,IF(LEFT(O13,1)="-",(IF(ABS(O13)&gt;9,(ABS(O13)+2),11)),O13))</f>
        <v>11</v>
      </c>
    </row>
    <row r="14" spans="2:35" ht="15.75">
      <c r="B14" s="278" t="s">
        <v>266</v>
      </c>
      <c r="C14" s="279" t="str">
        <f>IF(C8&gt;"",C8,"")</f>
        <v>Pihla Eriksson</v>
      </c>
      <c r="D14" s="291" t="str">
        <f>IF(C10&gt;"",C10,"")</f>
        <v>Johanna Christiansson</v>
      </c>
      <c r="E14" s="292"/>
      <c r="F14" s="281"/>
      <c r="G14" s="329">
        <v>8</v>
      </c>
      <c r="H14" s="330"/>
      <c r="I14" s="329">
        <v>7</v>
      </c>
      <c r="J14" s="330"/>
      <c r="K14" s="329">
        <v>7</v>
      </c>
      <c r="L14" s="330"/>
      <c r="M14" s="329"/>
      <c r="N14" s="330"/>
      <c r="O14" s="329"/>
      <c r="P14" s="330"/>
      <c r="Q14" s="282">
        <f t="shared" si="0"/>
        <v>3</v>
      </c>
      <c r="R14" s="283">
        <f>IF(COUNT(G14:O14)=0,"",(IF(LEFT(G14,1)="-",1,0)+IF(LEFT(I14,1)="-",1,0)+IF(LEFT(K14,1)="-",1,0)+IF(LEFT(M14,1)="-",1,0)+IF(LEFT(O14,1)="-",1,0)))</f>
        <v>0</v>
      </c>
      <c r="S14" s="293"/>
      <c r="T14" s="294"/>
      <c r="U14"/>
      <c r="V14" s="286">
        <f t="shared" si="1"/>
        <v>33</v>
      </c>
      <c r="W14" s="287">
        <f t="shared" si="1"/>
        <v>22</v>
      </c>
      <c r="X14" s="288">
        <f t="shared" si="2"/>
        <v>11</v>
      </c>
      <c r="Y14"/>
      <c r="Z14" s="295">
        <f t="shared" si="3"/>
        <v>11</v>
      </c>
      <c r="AA14" s="296">
        <f t="shared" si="4"/>
        <v>8</v>
      </c>
      <c r="AB14" s="295">
        <f t="shared" si="5"/>
        <v>11</v>
      </c>
      <c r="AC14" s="296">
        <f t="shared" si="6"/>
        <v>7</v>
      </c>
      <c r="AD14" s="295">
        <f t="shared" si="7"/>
        <v>11</v>
      </c>
      <c r="AE14" s="296">
        <f t="shared" si="8"/>
        <v>7</v>
      </c>
      <c r="AF14" s="295">
        <f>IF(M14="",0,IF(LEFT(M14,1)="-",ABS(M14),(IF(M14&gt;9,M14+2,11))))</f>
        <v>0</v>
      </c>
      <c r="AG14" s="296">
        <f t="shared" si="9"/>
        <v>0</v>
      </c>
      <c r="AH14" s="295">
        <f t="shared" si="10"/>
        <v>0</v>
      </c>
      <c r="AI14" s="296">
        <f t="shared" si="11"/>
        <v>0</v>
      </c>
    </row>
    <row r="15" spans="2:35" ht="16.5" thickBot="1">
      <c r="B15" s="278" t="s">
        <v>267</v>
      </c>
      <c r="C15" s="297" t="str">
        <f>IF(C7&gt;"",C7,"")</f>
        <v>Paju Eriksson</v>
      </c>
      <c r="D15" s="298" t="str">
        <f>IF(C10&gt;"",C10,"")</f>
        <v>Johanna Christiansson</v>
      </c>
      <c r="E15" s="273"/>
      <c r="F15" s="274"/>
      <c r="G15" s="334">
        <v>-9</v>
      </c>
      <c r="H15" s="335"/>
      <c r="I15" s="334">
        <v>-7</v>
      </c>
      <c r="J15" s="335"/>
      <c r="K15" s="334">
        <v>9</v>
      </c>
      <c r="L15" s="335"/>
      <c r="M15" s="334">
        <v>7</v>
      </c>
      <c r="N15" s="335"/>
      <c r="O15" s="334">
        <v>10</v>
      </c>
      <c r="P15" s="335"/>
      <c r="Q15" s="282">
        <f t="shared" si="0"/>
        <v>3</v>
      </c>
      <c r="R15" s="283">
        <f>IF(COUNT(G15:O15)=0,"",(IF(LEFT(G15,1)="-",1,0)+IF(LEFT(I15,1)="-",1,0)+IF(LEFT(K15,1)="-",1,0)+IF(LEFT(M14,1)="-",1,0)+IF(LEFT(O15,1)="-",1,0)))</f>
        <v>2</v>
      </c>
      <c r="S15" s="293"/>
      <c r="T15" s="294"/>
      <c r="U15"/>
      <c r="V15" s="286">
        <f t="shared" si="1"/>
        <v>39</v>
      </c>
      <c r="W15" s="287">
        <f t="shared" si="1"/>
        <v>48</v>
      </c>
      <c r="X15" s="288">
        <f t="shared" si="2"/>
        <v>-9</v>
      </c>
      <c r="Y15"/>
      <c r="Z15" s="295">
        <f t="shared" si="3"/>
        <v>9</v>
      </c>
      <c r="AA15" s="296">
        <f t="shared" si="4"/>
        <v>11</v>
      </c>
      <c r="AB15" s="295">
        <f t="shared" si="5"/>
        <v>7</v>
      </c>
      <c r="AC15" s="296">
        <f t="shared" si="6"/>
        <v>11</v>
      </c>
      <c r="AD15" s="295">
        <f t="shared" si="7"/>
        <v>11</v>
      </c>
      <c r="AE15" s="296">
        <f t="shared" si="8"/>
        <v>9</v>
      </c>
      <c r="AF15" s="295">
        <f>IF(M14="",0,IF(LEFT(M14,1)="-",ABS(M14),(IF(M14&gt;9,M14+2,11))))</f>
        <v>0</v>
      </c>
      <c r="AG15" s="296">
        <f t="shared" si="9"/>
        <v>7</v>
      </c>
      <c r="AH15" s="295">
        <f t="shared" si="10"/>
        <v>12</v>
      </c>
      <c r="AI15" s="296">
        <f t="shared" si="11"/>
        <v>10</v>
      </c>
    </row>
    <row r="16" spans="2:35" ht="15.75">
      <c r="B16" s="278" t="s">
        <v>268</v>
      </c>
      <c r="C16" s="279" t="str">
        <f>IF(C8&gt;"",C8,"")</f>
        <v>Pihla Eriksson</v>
      </c>
      <c r="D16" s="291" t="str">
        <f>IF(C9&gt;"",C9,"")</f>
        <v>Kristel Treiman</v>
      </c>
      <c r="E16" s="265"/>
      <c r="F16" s="281"/>
      <c r="G16" s="336">
        <v>-3</v>
      </c>
      <c r="H16" s="337"/>
      <c r="I16" s="336">
        <v>-4</v>
      </c>
      <c r="J16" s="337"/>
      <c r="K16" s="336">
        <v>8</v>
      </c>
      <c r="L16" s="337"/>
      <c r="M16" s="336">
        <v>-4</v>
      </c>
      <c r="N16" s="337"/>
      <c r="O16" s="336"/>
      <c r="P16" s="337"/>
      <c r="Q16" s="282">
        <f t="shared" si="0"/>
        <v>1</v>
      </c>
      <c r="R16" s="283">
        <f>IF(COUNT(G16:O16)=0,"",(IF(LEFT(G16,1)="-",1,0)+IF(LEFT(I16,1)="-",1,0)+IF(LEFT(K16,1)="-",1,0)+IF(LEFT(M16,1)="-",1,0)+IF(LEFT(O16,1)="-",1,0)))</f>
        <v>3</v>
      </c>
      <c r="S16" s="293"/>
      <c r="T16" s="294"/>
      <c r="U16"/>
      <c r="V16" s="286">
        <f t="shared" si="1"/>
        <v>22</v>
      </c>
      <c r="W16" s="287">
        <f t="shared" si="1"/>
        <v>41</v>
      </c>
      <c r="X16" s="288">
        <f t="shared" si="2"/>
        <v>-19</v>
      </c>
      <c r="Y16"/>
      <c r="Z16" s="295">
        <f t="shared" si="3"/>
        <v>3</v>
      </c>
      <c r="AA16" s="296">
        <f t="shared" si="4"/>
        <v>11</v>
      </c>
      <c r="AB16" s="295">
        <f t="shared" si="5"/>
        <v>4</v>
      </c>
      <c r="AC16" s="296">
        <f t="shared" si="6"/>
        <v>11</v>
      </c>
      <c r="AD16" s="295">
        <f t="shared" si="7"/>
        <v>11</v>
      </c>
      <c r="AE16" s="296">
        <f t="shared" si="8"/>
        <v>8</v>
      </c>
      <c r="AF16" s="295">
        <f>IF(M16="",0,IF(LEFT(M16,1)="-",ABS(M16),(IF(M16&gt;9,M16+2,11))))</f>
        <v>4</v>
      </c>
      <c r="AG16" s="296">
        <f t="shared" si="9"/>
        <v>11</v>
      </c>
      <c r="AH16" s="295">
        <f t="shared" si="10"/>
        <v>0</v>
      </c>
      <c r="AI16" s="296">
        <f t="shared" si="11"/>
        <v>0</v>
      </c>
    </row>
    <row r="17" spans="2:35" ht="15.75">
      <c r="B17" s="278" t="s">
        <v>269</v>
      </c>
      <c r="C17" s="279" t="str">
        <f>IF(C7&gt;"",C7,"")</f>
        <v>Paju Eriksson</v>
      </c>
      <c r="D17" s="291" t="str">
        <f>IF(C8&gt;"",C8,"")</f>
        <v>Pihla Eriksson</v>
      </c>
      <c r="E17" s="292"/>
      <c r="F17" s="281"/>
      <c r="G17" s="329">
        <v>2</v>
      </c>
      <c r="H17" s="330"/>
      <c r="I17" s="329">
        <v>3</v>
      </c>
      <c r="J17" s="330"/>
      <c r="K17" s="333">
        <v>9</v>
      </c>
      <c r="L17" s="330"/>
      <c r="M17" s="329"/>
      <c r="N17" s="330"/>
      <c r="O17" s="329"/>
      <c r="P17" s="330"/>
      <c r="Q17" s="282">
        <f t="shared" si="0"/>
        <v>3</v>
      </c>
      <c r="R17" s="283">
        <f>IF(COUNT(G17:O17)=0,"",(IF(LEFT(G17,1)="-",1,0)+IF(LEFT(I17,1)="-",1,0)+IF(LEFT(K17,1)="-",1,0)+IF(LEFT(M17,1)="-",1,0)+IF(LEFT(O17,1)="-",1,0)))</f>
        <v>0</v>
      </c>
      <c r="S17" s="293"/>
      <c r="T17" s="294"/>
      <c r="U17"/>
      <c r="V17" s="286">
        <f t="shared" si="1"/>
        <v>33</v>
      </c>
      <c r="W17" s="287">
        <f t="shared" si="1"/>
        <v>14</v>
      </c>
      <c r="X17" s="288">
        <f t="shared" si="2"/>
        <v>19</v>
      </c>
      <c r="Y17"/>
      <c r="Z17" s="295">
        <f t="shared" si="3"/>
        <v>11</v>
      </c>
      <c r="AA17" s="296">
        <f t="shared" si="4"/>
        <v>2</v>
      </c>
      <c r="AB17" s="295">
        <f t="shared" si="5"/>
        <v>11</v>
      </c>
      <c r="AC17" s="296">
        <f t="shared" si="6"/>
        <v>3</v>
      </c>
      <c r="AD17" s="295">
        <f t="shared" si="7"/>
        <v>11</v>
      </c>
      <c r="AE17" s="296">
        <f t="shared" si="8"/>
        <v>9</v>
      </c>
      <c r="AF17" s="295">
        <f>IF(M17="",0,IF(LEFT(M17,1)="-",ABS(M17),(IF(M17&gt;9,M17+2,11))))</f>
        <v>0</v>
      </c>
      <c r="AG17" s="296">
        <f t="shared" si="9"/>
        <v>0</v>
      </c>
      <c r="AH17" s="295">
        <f t="shared" si="10"/>
        <v>0</v>
      </c>
      <c r="AI17" s="296">
        <f t="shared" si="11"/>
        <v>0</v>
      </c>
    </row>
    <row r="18" spans="2:35" ht="16.5" thickBot="1">
      <c r="B18" s="299" t="s">
        <v>270</v>
      </c>
      <c r="C18" s="300" t="str">
        <f>IF(C9&gt;"",C9,"")</f>
        <v>Kristel Treiman</v>
      </c>
      <c r="D18" s="301" t="str">
        <f>IF(C10&gt;"",C10,"")</f>
        <v>Johanna Christiansson</v>
      </c>
      <c r="E18" s="302"/>
      <c r="F18" s="303"/>
      <c r="G18" s="331">
        <v>6</v>
      </c>
      <c r="H18" s="332"/>
      <c r="I18" s="331">
        <v>-8</v>
      </c>
      <c r="J18" s="332"/>
      <c r="K18" s="331">
        <v>9</v>
      </c>
      <c r="L18" s="332"/>
      <c r="M18" s="331">
        <v>7</v>
      </c>
      <c r="N18" s="332"/>
      <c r="O18" s="331"/>
      <c r="P18" s="332"/>
      <c r="Q18" s="304">
        <f t="shared" si="0"/>
        <v>3</v>
      </c>
      <c r="R18" s="305">
        <f>IF(COUNT(G18:O18)=0,"",(IF(LEFT(G18,1)="-",1,0)+IF(LEFT(I18,1)="-",1,0)+IF(LEFT(K18,1)="-",1,0)+IF(LEFT(M18,1)="-",1,0)+IF(LEFT(O18,1)="-",1,0)))</f>
        <v>1</v>
      </c>
      <c r="S18" s="306"/>
      <c r="T18" s="307"/>
      <c r="U18"/>
      <c r="V18" s="286">
        <f t="shared" si="1"/>
        <v>41</v>
      </c>
      <c r="W18" s="287">
        <f t="shared" si="1"/>
        <v>33</v>
      </c>
      <c r="X18" s="288">
        <f t="shared" si="2"/>
        <v>8</v>
      </c>
      <c r="Y18"/>
      <c r="Z18" s="308">
        <f t="shared" si="3"/>
        <v>11</v>
      </c>
      <c r="AA18" s="309">
        <f t="shared" si="4"/>
        <v>6</v>
      </c>
      <c r="AB18" s="308">
        <f t="shared" si="5"/>
        <v>8</v>
      </c>
      <c r="AC18" s="309">
        <f t="shared" si="6"/>
        <v>11</v>
      </c>
      <c r="AD18" s="308">
        <f t="shared" si="7"/>
        <v>11</v>
      </c>
      <c r="AE18" s="309">
        <f t="shared" si="8"/>
        <v>9</v>
      </c>
      <c r="AF18" s="308">
        <f>IF(M18="",0,IF(LEFT(M18,1)="-",ABS(M18),(IF(M18&gt;9,M18+2,11))))</f>
        <v>11</v>
      </c>
      <c r="AG18" s="309">
        <f t="shared" si="9"/>
        <v>7</v>
      </c>
      <c r="AH18" s="308">
        <f t="shared" si="10"/>
        <v>0</v>
      </c>
      <c r="AI18" s="309">
        <f t="shared" si="11"/>
        <v>0</v>
      </c>
    </row>
    <row r="19" ht="13.5" thickTop="1"/>
  </sheetData>
  <mergeCells count="53">
    <mergeCell ref="O16:P16"/>
    <mergeCell ref="O15:P15"/>
    <mergeCell ref="O17:P17"/>
    <mergeCell ref="O18:P18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Normal="60" workbookViewId="0" topLeftCell="A1">
      <selection activeCell="G32" sqref="G32"/>
    </sheetView>
  </sheetViews>
  <sheetFormatPr defaultColWidth="9.140625" defaultRowHeight="12.75"/>
  <cols>
    <col min="2" max="2" width="18.8515625" style="0" customWidth="1"/>
  </cols>
  <sheetData>
    <row r="1" ht="12.75">
      <c r="A1" t="s">
        <v>431</v>
      </c>
    </row>
    <row r="3" spans="4:9" ht="12.75">
      <c r="D3" s="20"/>
      <c r="E3" s="20"/>
      <c r="F3" s="20"/>
      <c r="G3" s="20"/>
      <c r="H3" s="20"/>
      <c r="I3" s="11"/>
    </row>
    <row r="4" s="20" customFormat="1" ht="12.75"/>
    <row r="5" spans="1:3" s="20" customFormat="1" ht="12.75">
      <c r="A5" s="10">
        <v>1</v>
      </c>
      <c r="B5" s="10" t="s">
        <v>273</v>
      </c>
      <c r="C5" s="10"/>
    </row>
    <row r="6" spans="1:4" s="20" customFormat="1" ht="12.75">
      <c r="A6" s="10">
        <f aca="true" t="shared" si="0" ref="A6:A12">A5+1</f>
        <v>2</v>
      </c>
      <c r="C6" s="10"/>
      <c r="D6" s="25"/>
    </row>
    <row r="7" spans="1:5" s="20" customFormat="1" ht="12.75">
      <c r="A7" s="10">
        <f t="shared" si="0"/>
        <v>3</v>
      </c>
      <c r="B7" s="10"/>
      <c r="C7" s="10"/>
      <c r="D7" s="30"/>
      <c r="E7" s="28"/>
    </row>
    <row r="8" spans="1:5" s="20" customFormat="1" ht="12.75">
      <c r="A8" s="10">
        <f t="shared" si="0"/>
        <v>4</v>
      </c>
      <c r="B8" s="10" t="s">
        <v>276</v>
      </c>
      <c r="C8" s="10"/>
      <c r="D8" s="26"/>
      <c r="E8" s="27"/>
    </row>
    <row r="9" spans="1:7" s="20" customFormat="1" ht="12.75">
      <c r="A9" s="10">
        <f t="shared" si="0"/>
        <v>5</v>
      </c>
      <c r="B9" s="10" t="s">
        <v>275</v>
      </c>
      <c r="C9" s="10"/>
      <c r="E9" s="27"/>
      <c r="F9" s="26"/>
      <c r="G9" s="12"/>
    </row>
    <row r="10" spans="1:7" s="20" customFormat="1" ht="12.75">
      <c r="A10" s="10">
        <f t="shared" si="0"/>
        <v>6</v>
      </c>
      <c r="B10" s="10"/>
      <c r="C10" s="10"/>
      <c r="D10" s="25"/>
      <c r="E10" s="29"/>
      <c r="F10" s="12"/>
      <c r="G10" s="12"/>
    </row>
    <row r="11" spans="1:7" s="20" customFormat="1" ht="12.75">
      <c r="A11" s="10">
        <f t="shared" si="0"/>
        <v>7</v>
      </c>
      <c r="B11" s="10"/>
      <c r="C11" s="10"/>
      <c r="E11" s="26"/>
      <c r="F11" s="12"/>
      <c r="G11" s="12"/>
    </row>
    <row r="12" spans="1:7" s="20" customFormat="1" ht="12.75">
      <c r="A12" s="10">
        <f t="shared" si="0"/>
        <v>8</v>
      </c>
      <c r="B12" s="10" t="s">
        <v>274</v>
      </c>
      <c r="C12" s="10"/>
      <c r="D12" s="26"/>
      <c r="F12" s="12"/>
      <c r="G12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I17"/>
  <sheetViews>
    <sheetView tabSelected="1" view="pageBreakPreview" zoomScale="60" zoomScaleNormal="60" workbookViewId="0" topLeftCell="A1">
      <selection activeCell="I51" sqref="I51"/>
    </sheetView>
  </sheetViews>
  <sheetFormatPr defaultColWidth="9.140625" defaultRowHeight="12.75"/>
  <cols>
    <col min="1" max="1" width="9.140625" style="20" customWidth="1"/>
    <col min="2" max="2" width="10.421875" style="20" customWidth="1"/>
    <col min="3" max="3" width="25.00390625" style="20" customWidth="1"/>
    <col min="4" max="4" width="12.00390625" style="20" customWidth="1"/>
    <col min="5" max="5" width="19.7109375" style="20" customWidth="1"/>
    <col min="6" max="6" width="11.00390625" style="20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6.14062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433</v>
      </c>
      <c r="C1" s="33"/>
    </row>
    <row r="2" ht="13.5" thickBot="1"/>
    <row r="3" spans="2:35" ht="16.5" thickTop="1">
      <c r="B3" s="211"/>
      <c r="C3" s="212"/>
      <c r="D3" s="213"/>
      <c r="E3" s="213"/>
      <c r="F3" s="213"/>
      <c r="G3" s="214"/>
      <c r="H3" s="213"/>
      <c r="I3" s="215" t="s">
        <v>251</v>
      </c>
      <c r="J3" s="216"/>
      <c r="K3" s="354" t="s">
        <v>432</v>
      </c>
      <c r="L3" s="355"/>
      <c r="M3" s="355"/>
      <c r="N3" s="356"/>
      <c r="O3" s="357" t="s">
        <v>252</v>
      </c>
      <c r="P3" s="358"/>
      <c r="Q3" s="358"/>
      <c r="R3" s="359" t="s">
        <v>71</v>
      </c>
      <c r="S3" s="360"/>
      <c r="T3" s="36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6.5" thickBot="1">
      <c r="B4" s="217"/>
      <c r="C4" s="218"/>
      <c r="D4" s="219" t="s">
        <v>253</v>
      </c>
      <c r="E4" s="362"/>
      <c r="F4" s="363"/>
      <c r="G4" s="364"/>
      <c r="H4" s="365" t="s">
        <v>254</v>
      </c>
      <c r="I4" s="366"/>
      <c r="J4" s="366"/>
      <c r="K4" s="367"/>
      <c r="L4" s="367"/>
      <c r="M4" s="367"/>
      <c r="N4" s="368"/>
      <c r="O4" s="220" t="s">
        <v>255</v>
      </c>
      <c r="P4" s="221"/>
      <c r="Q4" s="221"/>
      <c r="R4" s="369"/>
      <c r="S4" s="369"/>
      <c r="T4" s="370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5.75" thickTop="1">
      <c r="B5" s="222"/>
      <c r="C5" s="223" t="s">
        <v>256</v>
      </c>
      <c r="D5" s="224" t="s">
        <v>257</v>
      </c>
      <c r="E5" s="350" t="s">
        <v>57</v>
      </c>
      <c r="F5" s="351"/>
      <c r="G5" s="350" t="s">
        <v>156</v>
      </c>
      <c r="H5" s="351"/>
      <c r="I5" s="350" t="s">
        <v>157</v>
      </c>
      <c r="J5" s="351"/>
      <c r="K5" s="350" t="s">
        <v>220</v>
      </c>
      <c r="L5" s="351"/>
      <c r="M5" s="350"/>
      <c r="N5" s="351"/>
      <c r="O5" s="225" t="s">
        <v>171</v>
      </c>
      <c r="P5" s="226" t="s">
        <v>258</v>
      </c>
      <c r="Q5" s="227" t="s">
        <v>259</v>
      </c>
      <c r="R5" s="228"/>
      <c r="S5" s="352" t="s">
        <v>1</v>
      </c>
      <c r="T5" s="353"/>
      <c r="U5"/>
      <c r="V5" s="229" t="s">
        <v>260</v>
      </c>
      <c r="W5" s="230"/>
      <c r="X5" s="231" t="s">
        <v>261</v>
      </c>
      <c r="Y5"/>
      <c r="Z5"/>
      <c r="AA5"/>
      <c r="AB5"/>
      <c r="AC5"/>
      <c r="AD5"/>
      <c r="AE5"/>
      <c r="AF5"/>
      <c r="AG5"/>
      <c r="AH5"/>
      <c r="AI5"/>
    </row>
    <row r="6" spans="2:35" ht="12.75">
      <c r="B6" s="232" t="s">
        <v>57</v>
      </c>
      <c r="C6" s="233" t="s">
        <v>196</v>
      </c>
      <c r="D6" s="234" t="s">
        <v>15</v>
      </c>
      <c r="E6" s="235"/>
      <c r="F6" s="236"/>
      <c r="G6" s="237">
        <f>+Q16</f>
        <v>3</v>
      </c>
      <c r="H6" s="238">
        <f>+R16</f>
        <v>0</v>
      </c>
      <c r="I6" s="237">
        <f>Q12</f>
        <v>3</v>
      </c>
      <c r="J6" s="238">
        <f>R12</f>
        <v>0</v>
      </c>
      <c r="K6" s="237">
        <f>Q14</f>
      </c>
      <c r="L6" s="238">
        <f>R14</f>
      </c>
      <c r="M6" s="237"/>
      <c r="N6" s="238"/>
      <c r="O6" s="239">
        <f>IF(SUM(E6:N6)=0,"",COUNTIF(F6:F9,"3"))</f>
        <v>2</v>
      </c>
      <c r="P6" s="240">
        <f>IF(SUM(F6:O6)=0,"",COUNTIF(E6:E9,"3"))</f>
        <v>0</v>
      </c>
      <c r="Q6" s="241">
        <f>IF(SUM(E6:N6)=0,"",SUM(F6:F9))</f>
        <v>6</v>
      </c>
      <c r="R6" s="242">
        <f>IF(SUM(E6:N6)=0,"",SUM(E6:E9))</f>
        <v>0</v>
      </c>
      <c r="S6" s="341"/>
      <c r="T6" s="342"/>
      <c r="U6"/>
      <c r="V6" s="243">
        <f>+V12+V14+V16</f>
        <v>66</v>
      </c>
      <c r="W6" s="244">
        <f>+W12+W14+W16</f>
        <v>20</v>
      </c>
      <c r="X6" s="245">
        <f>+V6-W6</f>
        <v>46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46" t="s">
        <v>156</v>
      </c>
      <c r="C7" s="233" t="s">
        <v>199</v>
      </c>
      <c r="D7" s="247" t="s">
        <v>15</v>
      </c>
      <c r="E7" s="248">
        <f>+R16</f>
        <v>0</v>
      </c>
      <c r="F7" s="249">
        <f>+Q16</f>
        <v>3</v>
      </c>
      <c r="G7" s="250"/>
      <c r="H7" s="251"/>
      <c r="I7" s="248">
        <f>Q15</f>
        <v>3</v>
      </c>
      <c r="J7" s="249">
        <f>R15</f>
        <v>0</v>
      </c>
      <c r="K7" s="248">
        <f>Q13</f>
      </c>
      <c r="L7" s="249">
        <f>R13</f>
      </c>
      <c r="M7" s="248"/>
      <c r="N7" s="249"/>
      <c r="O7" s="239">
        <f>IF(SUM(E7:N7)=0,"",COUNTIF(H6:H9,"3"))</f>
        <v>1</v>
      </c>
      <c r="P7" s="240">
        <f>IF(SUM(F7:O7)=0,"",COUNTIF(G6:G9,"3"))</f>
        <v>1</v>
      </c>
      <c r="Q7" s="241">
        <f>IF(SUM(E7:N7)=0,"",SUM(H6:H9))</f>
        <v>3</v>
      </c>
      <c r="R7" s="242">
        <f>IF(SUM(E7:N7)=0,"",SUM(G6:G9))</f>
        <v>3</v>
      </c>
      <c r="S7" s="341"/>
      <c r="T7" s="342"/>
      <c r="U7"/>
      <c r="V7" s="243">
        <f>+V13+V15+W16</f>
        <v>52</v>
      </c>
      <c r="W7" s="244">
        <f>+W13+W15+V16</f>
        <v>59</v>
      </c>
      <c r="X7" s="245">
        <f>+V7-W7</f>
        <v>-7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6" t="s">
        <v>157</v>
      </c>
      <c r="C8" s="233" t="s">
        <v>283</v>
      </c>
      <c r="D8" s="247" t="s">
        <v>332</v>
      </c>
      <c r="E8" s="248">
        <f>+R12</f>
        <v>0</v>
      </c>
      <c r="F8" s="249">
        <f>+Q12</f>
        <v>3</v>
      </c>
      <c r="G8" s="248">
        <f>R15</f>
        <v>0</v>
      </c>
      <c r="H8" s="249">
        <f>Q15</f>
        <v>3</v>
      </c>
      <c r="I8" s="250"/>
      <c r="J8" s="251"/>
      <c r="K8" s="248">
        <f>Q17</f>
      </c>
      <c r="L8" s="249">
        <f>R17</f>
      </c>
      <c r="M8" s="248"/>
      <c r="N8" s="249"/>
      <c r="O8" s="239">
        <f>IF(SUM(E8:N8)=0,"",COUNTIF(J6:J9,"3"))</f>
        <v>0</v>
      </c>
      <c r="P8" s="240">
        <f>IF(SUM(F8:O8)=0,"",COUNTIF(I6:I9,"3"))</f>
        <v>2</v>
      </c>
      <c r="Q8" s="241">
        <f>IF(SUM(E8:N8)=0,"",SUM(J6:J9))</f>
        <v>0</v>
      </c>
      <c r="R8" s="242">
        <f>IF(SUM(E8:N8)=0,"",SUM(I6:I9))</f>
        <v>6</v>
      </c>
      <c r="S8" s="341"/>
      <c r="T8" s="342"/>
      <c r="U8"/>
      <c r="V8" s="243">
        <f>+W12+W15+V17</f>
        <v>32</v>
      </c>
      <c r="W8" s="244">
        <f>+V12+V15+W17</f>
        <v>71</v>
      </c>
      <c r="X8" s="245">
        <f>+V8-W8</f>
        <v>-39</v>
      </c>
      <c r="Y8"/>
      <c r="Z8"/>
      <c r="AA8"/>
      <c r="AB8"/>
      <c r="AC8"/>
      <c r="AD8"/>
      <c r="AE8"/>
      <c r="AF8"/>
      <c r="AG8"/>
      <c r="AH8"/>
      <c r="AI8"/>
    </row>
    <row r="9" spans="2:35" ht="13.5" thickBot="1">
      <c r="B9" s="252" t="s">
        <v>220</v>
      </c>
      <c r="C9" s="253"/>
      <c r="D9" s="254"/>
      <c r="E9" s="255">
        <f>R14</f>
      </c>
      <c r="F9" s="256">
        <f>Q14</f>
      </c>
      <c r="G9" s="255">
        <f>R13</f>
      </c>
      <c r="H9" s="256">
        <f>Q13</f>
      </c>
      <c r="I9" s="255">
        <f>R17</f>
      </c>
      <c r="J9" s="256">
        <f>Q17</f>
      </c>
      <c r="K9" s="257"/>
      <c r="L9" s="258"/>
      <c r="M9" s="255"/>
      <c r="N9" s="256"/>
      <c r="O9" s="259">
        <f>IF(SUM(E9:N9)=0,"",COUNTIF(L6:L9,"3"))</f>
      </c>
      <c r="P9" s="260">
        <f>IF(SUM(F9:O9)=0,"",COUNTIF(K6:K9,"3"))</f>
      </c>
      <c r="Q9" s="261">
        <f>IF(SUM(E9:N10)=0,"",SUM(L6:L9))</f>
      </c>
      <c r="R9" s="262">
        <f>IF(SUM(E9:N9)=0,"",SUM(K6:K9))</f>
      </c>
      <c r="S9" s="343"/>
      <c r="T9" s="344"/>
      <c r="U9"/>
      <c r="V9" s="243">
        <f>+W13+W14+W17</f>
        <v>0</v>
      </c>
      <c r="W9" s="244">
        <f>+V13+V14+V17</f>
        <v>0</v>
      </c>
      <c r="X9" s="245">
        <f>+V9-W9</f>
        <v>0</v>
      </c>
      <c r="Y9"/>
      <c r="Z9"/>
      <c r="AA9"/>
      <c r="AB9"/>
      <c r="AC9"/>
      <c r="AD9"/>
      <c r="AE9"/>
      <c r="AF9"/>
      <c r="AG9"/>
      <c r="AH9"/>
      <c r="AI9"/>
    </row>
    <row r="10" spans="2:35" ht="15.75" thickTop="1">
      <c r="B10" s="263"/>
      <c r="C10" s="264" t="s">
        <v>262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6"/>
      <c r="T10" s="267"/>
      <c r="U10"/>
      <c r="V10" s="268"/>
      <c r="W10" s="269" t="s">
        <v>263</v>
      </c>
      <c r="X10" s="270">
        <f>SUM(X6:X9)</f>
        <v>0</v>
      </c>
      <c r="Y10" s="269" t="str">
        <f>IF(X10=0,"OK","Virhe")</f>
        <v>OK</v>
      </c>
      <c r="Z10"/>
      <c r="AA10"/>
      <c r="AB10"/>
      <c r="AC10"/>
      <c r="AD10"/>
      <c r="AE10"/>
      <c r="AF10"/>
      <c r="AG10"/>
      <c r="AH10"/>
      <c r="AI10"/>
    </row>
    <row r="11" spans="2:35" ht="15.75" thickBot="1">
      <c r="B11" s="271"/>
      <c r="C11" s="272" t="s">
        <v>264</v>
      </c>
      <c r="D11" s="273"/>
      <c r="E11" s="273"/>
      <c r="F11" s="274"/>
      <c r="G11" s="345" t="s">
        <v>2</v>
      </c>
      <c r="H11" s="346"/>
      <c r="I11" s="347" t="s">
        <v>3</v>
      </c>
      <c r="J11" s="346"/>
      <c r="K11" s="347" t="s">
        <v>4</v>
      </c>
      <c r="L11" s="346"/>
      <c r="M11" s="347" t="s">
        <v>26</v>
      </c>
      <c r="N11" s="346"/>
      <c r="O11" s="347" t="s">
        <v>27</v>
      </c>
      <c r="P11" s="346"/>
      <c r="Q11" s="348" t="s">
        <v>0</v>
      </c>
      <c r="R11" s="349"/>
      <c r="S11"/>
      <c r="T11" s="275"/>
      <c r="U11"/>
      <c r="V11" s="276" t="s">
        <v>260</v>
      </c>
      <c r="W11" s="277"/>
      <c r="X11" s="231" t="s">
        <v>261</v>
      </c>
      <c r="Y11"/>
      <c r="Z11"/>
      <c r="AA11"/>
      <c r="AB11"/>
      <c r="AC11"/>
      <c r="AD11"/>
      <c r="AE11"/>
      <c r="AF11"/>
      <c r="AG11"/>
      <c r="AH11"/>
      <c r="AI11"/>
    </row>
    <row r="12" spans="2:35" ht="15.75">
      <c r="B12" s="278" t="s">
        <v>265</v>
      </c>
      <c r="C12" s="279" t="str">
        <f>IF(C6&gt;"",C6,"")</f>
        <v>Paju Eriksson</v>
      </c>
      <c r="D12" s="280" t="str">
        <f>IF(C8&gt;"",C8,"")</f>
        <v>Elma Nurmiaho</v>
      </c>
      <c r="E12" s="265"/>
      <c r="F12" s="281"/>
      <c r="G12" s="339">
        <v>1</v>
      </c>
      <c r="H12" s="340"/>
      <c r="I12" s="336">
        <v>4</v>
      </c>
      <c r="J12" s="337"/>
      <c r="K12" s="336">
        <v>1</v>
      </c>
      <c r="L12" s="337"/>
      <c r="M12" s="336"/>
      <c r="N12" s="337"/>
      <c r="O12" s="338"/>
      <c r="P12" s="337"/>
      <c r="Q12" s="282">
        <f aca="true" t="shared" si="0" ref="Q12:Q17">IF(COUNT(G12:O12)=0,"",COUNTIF(G12:O12,"&gt;=0"))</f>
        <v>3</v>
      </c>
      <c r="R12" s="283">
        <f>IF(COUNT(G12:O12)=0,"",(IF(LEFT(G12,1)="-",1,0)+IF(LEFT(I12,1)="-",1,0)+IF(LEFT(K12,1)="-",1,0)+IF(LEFT(M12,1)="-",1,0)+IF(LEFT(O12,1)="-",1,0)))</f>
        <v>0</v>
      </c>
      <c r="S12" s="284"/>
      <c r="T12" s="285"/>
      <c r="U12"/>
      <c r="V12" s="286">
        <f aca="true" t="shared" si="1" ref="V12:W17">+Z12+AB12+AD12+AF12+AH12</f>
        <v>33</v>
      </c>
      <c r="W12" s="287">
        <f t="shared" si="1"/>
        <v>6</v>
      </c>
      <c r="X12" s="288">
        <f aca="true" t="shared" si="2" ref="X12:X17">+V12-W12</f>
        <v>27</v>
      </c>
      <c r="Y12"/>
      <c r="Z12" s="289">
        <f aca="true" t="shared" si="3" ref="Z12:Z17">IF(G12="",0,IF(LEFT(G12,1)="-",ABS(G12),(IF(G12&gt;9,G12+2,11))))</f>
        <v>11</v>
      </c>
      <c r="AA12" s="290">
        <f aca="true" t="shared" si="4" ref="AA12:AA17">IF(G12="",0,IF(LEFT(G12,1)="-",(IF(ABS(G12)&gt;9,(ABS(G12)+2),11)),G12))</f>
        <v>1</v>
      </c>
      <c r="AB12" s="289">
        <f aca="true" t="shared" si="5" ref="AB12:AB17">IF(I12="",0,IF(LEFT(I12,1)="-",ABS(I12),(IF(I12&gt;9,I12+2,11))))</f>
        <v>11</v>
      </c>
      <c r="AC12" s="290">
        <f aca="true" t="shared" si="6" ref="AC12:AC17">IF(I12="",0,IF(LEFT(I12,1)="-",(IF(ABS(I12)&gt;9,(ABS(I12)+2),11)),I12))</f>
        <v>4</v>
      </c>
      <c r="AD12" s="289">
        <f aca="true" t="shared" si="7" ref="AD12:AD17">IF(K12="",0,IF(LEFT(K12,1)="-",ABS(K12),(IF(K12&gt;9,K12+2,11))))</f>
        <v>11</v>
      </c>
      <c r="AE12" s="290">
        <f aca="true" t="shared" si="8" ref="AE12:AE17">IF(K12="",0,IF(LEFT(K12,1)="-",(IF(ABS(K12)&gt;9,(ABS(K12)+2),11)),K12))</f>
        <v>1</v>
      </c>
      <c r="AF12" s="289">
        <f>IF(M12="",0,IF(LEFT(M12,1)="-",ABS(M12),(IF(M12&gt;9,M12+2,11))))</f>
        <v>0</v>
      </c>
      <c r="AG12" s="290">
        <f aca="true" t="shared" si="9" ref="AG12:AG17">IF(M12="",0,IF(LEFT(M12,1)="-",(IF(ABS(M12)&gt;9,(ABS(M12)+2),11)),M12))</f>
        <v>0</v>
      </c>
      <c r="AH12" s="289">
        <f aca="true" t="shared" si="10" ref="AH12:AH17">IF(O12="",0,IF(LEFT(O12,1)="-",ABS(O12),(IF(O12&gt;9,O12+2,11))))</f>
        <v>0</v>
      </c>
      <c r="AI12" s="290">
        <f aca="true" t="shared" si="11" ref="AI12:AI17">IF(O12="",0,IF(LEFT(O12,1)="-",(IF(ABS(O12)&gt;9,(ABS(O12)+2),11)),O12))</f>
        <v>0</v>
      </c>
    </row>
    <row r="13" spans="2:35" ht="15.75">
      <c r="B13" s="278" t="s">
        <v>266</v>
      </c>
      <c r="C13" s="279" t="str">
        <f>IF(C7&gt;"",C7,"")</f>
        <v>Pihla Eriksson</v>
      </c>
      <c r="D13" s="291">
        <f>IF(C9&gt;"",C9,"")</f>
      </c>
      <c r="E13" s="292"/>
      <c r="F13" s="281"/>
      <c r="G13" s="329"/>
      <c r="H13" s="330"/>
      <c r="I13" s="329"/>
      <c r="J13" s="330"/>
      <c r="K13" s="329"/>
      <c r="L13" s="330"/>
      <c r="M13" s="329"/>
      <c r="N13" s="330"/>
      <c r="O13" s="329"/>
      <c r="P13" s="330"/>
      <c r="Q13" s="282">
        <f t="shared" si="0"/>
      </c>
      <c r="R13" s="283">
        <f>IF(COUNT(G13:O13)=0,"",(IF(LEFT(G13,1)="-",1,0)+IF(LEFT(I13,1)="-",1,0)+IF(LEFT(K13,1)="-",1,0)+IF(LEFT(M13,1)="-",1,0)+IF(LEFT(O13,1)="-",1,0)))</f>
      </c>
      <c r="S13" s="293"/>
      <c r="T13" s="294"/>
      <c r="U13"/>
      <c r="V13" s="286">
        <f t="shared" si="1"/>
        <v>0</v>
      </c>
      <c r="W13" s="287">
        <f t="shared" si="1"/>
        <v>0</v>
      </c>
      <c r="X13" s="288">
        <f t="shared" si="2"/>
        <v>0</v>
      </c>
      <c r="Y13"/>
      <c r="Z13" s="295">
        <f t="shared" si="3"/>
        <v>0</v>
      </c>
      <c r="AA13" s="296">
        <f t="shared" si="4"/>
        <v>0</v>
      </c>
      <c r="AB13" s="295">
        <f t="shared" si="5"/>
        <v>0</v>
      </c>
      <c r="AC13" s="296">
        <f t="shared" si="6"/>
        <v>0</v>
      </c>
      <c r="AD13" s="295">
        <f t="shared" si="7"/>
        <v>0</v>
      </c>
      <c r="AE13" s="296">
        <f t="shared" si="8"/>
        <v>0</v>
      </c>
      <c r="AF13" s="295">
        <f>IF(M13="",0,IF(LEFT(M13,1)="-",ABS(M13),(IF(M13&gt;9,M13+2,11))))</f>
        <v>0</v>
      </c>
      <c r="AG13" s="296">
        <f t="shared" si="9"/>
        <v>0</v>
      </c>
      <c r="AH13" s="295">
        <f t="shared" si="10"/>
        <v>0</v>
      </c>
      <c r="AI13" s="296">
        <f t="shared" si="11"/>
        <v>0</v>
      </c>
    </row>
    <row r="14" spans="2:35" ht="16.5" thickBot="1">
      <c r="B14" s="278" t="s">
        <v>267</v>
      </c>
      <c r="C14" s="297" t="str">
        <f>IF(C6&gt;"",C6,"")</f>
        <v>Paju Eriksson</v>
      </c>
      <c r="D14" s="298">
        <f>IF(C9&gt;"",C9,"")</f>
      </c>
      <c r="E14" s="273"/>
      <c r="F14" s="274"/>
      <c r="G14" s="334"/>
      <c r="H14" s="335"/>
      <c r="I14" s="334"/>
      <c r="J14" s="335"/>
      <c r="K14" s="334"/>
      <c r="L14" s="335"/>
      <c r="M14" s="334"/>
      <c r="N14" s="335"/>
      <c r="O14" s="334"/>
      <c r="P14" s="335"/>
      <c r="Q14" s="282">
        <f t="shared" si="0"/>
      </c>
      <c r="R14" s="283">
        <f>IF(COUNT(G14:O14)=0,"",(IF(LEFT(G14,1)="-",1,0)+IF(LEFT(I14,1)="-",1,0)+IF(LEFT(K14,1)="-",1,0)+IF(LEFT(M13,1)="-",1,0)+IF(LEFT(O14,1)="-",1,0)))</f>
      </c>
      <c r="S14" s="293"/>
      <c r="T14" s="294"/>
      <c r="U14"/>
      <c r="V14" s="286">
        <f t="shared" si="1"/>
        <v>0</v>
      </c>
      <c r="W14" s="287">
        <f t="shared" si="1"/>
        <v>0</v>
      </c>
      <c r="X14" s="288">
        <f t="shared" si="2"/>
        <v>0</v>
      </c>
      <c r="Y14"/>
      <c r="Z14" s="295">
        <f t="shared" si="3"/>
        <v>0</v>
      </c>
      <c r="AA14" s="296">
        <f t="shared" si="4"/>
        <v>0</v>
      </c>
      <c r="AB14" s="295">
        <f t="shared" si="5"/>
        <v>0</v>
      </c>
      <c r="AC14" s="296">
        <f t="shared" si="6"/>
        <v>0</v>
      </c>
      <c r="AD14" s="295">
        <f t="shared" si="7"/>
        <v>0</v>
      </c>
      <c r="AE14" s="296">
        <f t="shared" si="8"/>
        <v>0</v>
      </c>
      <c r="AF14" s="295">
        <f>IF(M13="",0,IF(LEFT(M13,1)="-",ABS(M13),(IF(M13&gt;9,M13+2,11))))</f>
        <v>0</v>
      </c>
      <c r="AG14" s="296">
        <f t="shared" si="9"/>
        <v>0</v>
      </c>
      <c r="AH14" s="295">
        <f t="shared" si="10"/>
        <v>0</v>
      </c>
      <c r="AI14" s="296">
        <f t="shared" si="11"/>
        <v>0</v>
      </c>
    </row>
    <row r="15" spans="2:35" ht="15.75">
      <c r="B15" s="278" t="s">
        <v>268</v>
      </c>
      <c r="C15" s="279" t="str">
        <f>IF(C7&gt;"",C7,"")</f>
        <v>Pihla Eriksson</v>
      </c>
      <c r="D15" s="291" t="str">
        <f>IF(C8&gt;"",C8,"")</f>
        <v>Elma Nurmiaho</v>
      </c>
      <c r="E15" s="265"/>
      <c r="F15" s="281"/>
      <c r="G15" s="336">
        <v>6</v>
      </c>
      <c r="H15" s="337"/>
      <c r="I15" s="336">
        <v>14</v>
      </c>
      <c r="J15" s="337"/>
      <c r="K15" s="336">
        <v>6</v>
      </c>
      <c r="L15" s="337"/>
      <c r="M15" s="336"/>
      <c r="N15" s="337"/>
      <c r="O15" s="336"/>
      <c r="P15" s="337"/>
      <c r="Q15" s="282">
        <f t="shared" si="0"/>
        <v>3</v>
      </c>
      <c r="R15" s="283">
        <f>IF(COUNT(G15:O15)=0,"",(IF(LEFT(G15,1)="-",1,0)+IF(LEFT(I15,1)="-",1,0)+IF(LEFT(K15,1)="-",1,0)+IF(LEFT(M15,1)="-",1,0)+IF(LEFT(O15,1)="-",1,0)))</f>
        <v>0</v>
      </c>
      <c r="S15" s="293"/>
      <c r="T15" s="294"/>
      <c r="U15"/>
      <c r="V15" s="286">
        <f t="shared" si="1"/>
        <v>38</v>
      </c>
      <c r="W15" s="287">
        <f t="shared" si="1"/>
        <v>26</v>
      </c>
      <c r="X15" s="288">
        <f t="shared" si="2"/>
        <v>12</v>
      </c>
      <c r="Y15"/>
      <c r="Z15" s="295">
        <f t="shared" si="3"/>
        <v>11</v>
      </c>
      <c r="AA15" s="296">
        <f t="shared" si="4"/>
        <v>6</v>
      </c>
      <c r="AB15" s="295">
        <f t="shared" si="5"/>
        <v>16</v>
      </c>
      <c r="AC15" s="296">
        <f t="shared" si="6"/>
        <v>14</v>
      </c>
      <c r="AD15" s="295">
        <f t="shared" si="7"/>
        <v>11</v>
      </c>
      <c r="AE15" s="296">
        <f t="shared" si="8"/>
        <v>6</v>
      </c>
      <c r="AF15" s="295">
        <f>IF(M15="",0,IF(LEFT(M15,1)="-",ABS(M15),(IF(M15&gt;9,M15+2,11))))</f>
        <v>0</v>
      </c>
      <c r="AG15" s="296">
        <f t="shared" si="9"/>
        <v>0</v>
      </c>
      <c r="AH15" s="295">
        <f t="shared" si="10"/>
        <v>0</v>
      </c>
      <c r="AI15" s="296">
        <f t="shared" si="11"/>
        <v>0</v>
      </c>
    </row>
    <row r="16" spans="2:35" ht="15.75">
      <c r="B16" s="278" t="s">
        <v>269</v>
      </c>
      <c r="C16" s="279" t="str">
        <f>IF(C6&gt;"",C6,"")</f>
        <v>Paju Eriksson</v>
      </c>
      <c r="D16" s="291" t="str">
        <f>IF(C7&gt;"",C7,"")</f>
        <v>Pihla Eriksson</v>
      </c>
      <c r="E16" s="292"/>
      <c r="F16" s="281"/>
      <c r="G16" s="329">
        <v>3</v>
      </c>
      <c r="H16" s="330"/>
      <c r="I16" s="329">
        <v>5</v>
      </c>
      <c r="J16" s="330"/>
      <c r="K16" s="333">
        <v>6</v>
      </c>
      <c r="L16" s="330"/>
      <c r="M16" s="329"/>
      <c r="N16" s="330"/>
      <c r="O16" s="329"/>
      <c r="P16" s="330"/>
      <c r="Q16" s="282">
        <f t="shared" si="0"/>
        <v>3</v>
      </c>
      <c r="R16" s="283">
        <f>IF(COUNT(G16:O16)=0,"",(IF(LEFT(G16,1)="-",1,0)+IF(LEFT(I16,1)="-",1,0)+IF(LEFT(K16,1)="-",1,0)+IF(LEFT(M16,1)="-",1,0)+IF(LEFT(O16,1)="-",1,0)))</f>
        <v>0</v>
      </c>
      <c r="S16" s="293"/>
      <c r="T16" s="294"/>
      <c r="U16"/>
      <c r="V16" s="286">
        <f t="shared" si="1"/>
        <v>33</v>
      </c>
      <c r="W16" s="287">
        <f t="shared" si="1"/>
        <v>14</v>
      </c>
      <c r="X16" s="288">
        <f t="shared" si="2"/>
        <v>19</v>
      </c>
      <c r="Y16"/>
      <c r="Z16" s="295">
        <f t="shared" si="3"/>
        <v>11</v>
      </c>
      <c r="AA16" s="296">
        <f t="shared" si="4"/>
        <v>3</v>
      </c>
      <c r="AB16" s="295">
        <f t="shared" si="5"/>
        <v>11</v>
      </c>
      <c r="AC16" s="296">
        <f t="shared" si="6"/>
        <v>5</v>
      </c>
      <c r="AD16" s="295">
        <f t="shared" si="7"/>
        <v>11</v>
      </c>
      <c r="AE16" s="296">
        <f t="shared" si="8"/>
        <v>6</v>
      </c>
      <c r="AF16" s="295">
        <f>IF(M16="",0,IF(LEFT(M16,1)="-",ABS(M16),(IF(M16&gt;9,M16+2,11))))</f>
        <v>0</v>
      </c>
      <c r="AG16" s="296">
        <f t="shared" si="9"/>
        <v>0</v>
      </c>
      <c r="AH16" s="295">
        <f t="shared" si="10"/>
        <v>0</v>
      </c>
      <c r="AI16" s="296">
        <f t="shared" si="11"/>
        <v>0</v>
      </c>
    </row>
    <row r="17" spans="2:35" ht="16.5" thickBot="1">
      <c r="B17" s="299" t="s">
        <v>270</v>
      </c>
      <c r="C17" s="300" t="str">
        <f>IF(C8&gt;"",C8,"")</f>
        <v>Elma Nurmiaho</v>
      </c>
      <c r="D17" s="301">
        <f>IF(C9&gt;"",C9,"")</f>
      </c>
      <c r="E17" s="302"/>
      <c r="F17" s="303"/>
      <c r="G17" s="331"/>
      <c r="H17" s="332"/>
      <c r="I17" s="331"/>
      <c r="J17" s="332"/>
      <c r="K17" s="331"/>
      <c r="L17" s="332"/>
      <c r="M17" s="331"/>
      <c r="N17" s="332"/>
      <c r="O17" s="331"/>
      <c r="P17" s="332"/>
      <c r="Q17" s="304">
        <f t="shared" si="0"/>
      </c>
      <c r="R17" s="305">
        <f>IF(COUNT(G17:O17)=0,"",(IF(LEFT(G17,1)="-",1,0)+IF(LEFT(I17,1)="-",1,0)+IF(LEFT(K17,1)="-",1,0)+IF(LEFT(M17,1)="-",1,0)+IF(LEFT(O17,1)="-",1,0)))</f>
      </c>
      <c r="S17" s="306"/>
      <c r="T17" s="307"/>
      <c r="U17"/>
      <c r="V17" s="286">
        <f t="shared" si="1"/>
        <v>0</v>
      </c>
      <c r="W17" s="287">
        <f t="shared" si="1"/>
        <v>0</v>
      </c>
      <c r="X17" s="288">
        <f t="shared" si="2"/>
        <v>0</v>
      </c>
      <c r="Y17"/>
      <c r="Z17" s="308">
        <f t="shared" si="3"/>
        <v>0</v>
      </c>
      <c r="AA17" s="309">
        <f t="shared" si="4"/>
        <v>0</v>
      </c>
      <c r="AB17" s="308">
        <f t="shared" si="5"/>
        <v>0</v>
      </c>
      <c r="AC17" s="309">
        <f t="shared" si="6"/>
        <v>0</v>
      </c>
      <c r="AD17" s="308">
        <f t="shared" si="7"/>
        <v>0</v>
      </c>
      <c r="AE17" s="309">
        <f t="shared" si="8"/>
        <v>0</v>
      </c>
      <c r="AF17" s="308">
        <f>IF(M17="",0,IF(LEFT(M17,1)="-",ABS(M17),(IF(M17&gt;9,M17+2,11))))</f>
        <v>0</v>
      </c>
      <c r="AG17" s="309">
        <f t="shared" si="9"/>
        <v>0</v>
      </c>
      <c r="AH17" s="308">
        <f t="shared" si="10"/>
        <v>0</v>
      </c>
      <c r="AI17" s="309">
        <f t="shared" si="11"/>
        <v>0</v>
      </c>
    </row>
    <row r="18" ht="13.5" thickTop="1"/>
  </sheetData>
  <mergeCells count="53">
    <mergeCell ref="K3:N3"/>
    <mergeCell ref="O3:Q3"/>
    <mergeCell ref="R3:T3"/>
    <mergeCell ref="E4:G4"/>
    <mergeCell ref="H4:J4"/>
    <mergeCell ref="K4:N4"/>
    <mergeCell ref="R4:T4"/>
    <mergeCell ref="E5:F5"/>
    <mergeCell ref="G5:H5"/>
    <mergeCell ref="I5:J5"/>
    <mergeCell ref="K5:L5"/>
    <mergeCell ref="M5:N5"/>
    <mergeCell ref="S5:T5"/>
    <mergeCell ref="S6:T6"/>
    <mergeCell ref="S7:T7"/>
    <mergeCell ref="S8:T8"/>
    <mergeCell ref="S9:T9"/>
    <mergeCell ref="G11:H11"/>
    <mergeCell ref="I11:J11"/>
    <mergeCell ref="K11:L11"/>
    <mergeCell ref="M11:N11"/>
    <mergeCell ref="O11:P11"/>
    <mergeCell ref="Q11:R11"/>
    <mergeCell ref="O12:P12"/>
    <mergeCell ref="G13:H13"/>
    <mergeCell ref="I13:J13"/>
    <mergeCell ref="K13:L13"/>
    <mergeCell ref="M13:N13"/>
    <mergeCell ref="O13:P13"/>
    <mergeCell ref="G12:H12"/>
    <mergeCell ref="I12:J12"/>
    <mergeCell ref="K12:L12"/>
    <mergeCell ref="M12:N12"/>
    <mergeCell ref="O14:P14"/>
    <mergeCell ref="G15:H15"/>
    <mergeCell ref="I15:J15"/>
    <mergeCell ref="K15:L15"/>
    <mergeCell ref="M15:N15"/>
    <mergeCell ref="O15:P15"/>
    <mergeCell ref="G14:H14"/>
    <mergeCell ref="I14:J14"/>
    <mergeCell ref="K14:L14"/>
    <mergeCell ref="M14:N14"/>
    <mergeCell ref="O16:P16"/>
    <mergeCell ref="G17:H17"/>
    <mergeCell ref="I17:J17"/>
    <mergeCell ref="K17:L17"/>
    <mergeCell ref="M17:N17"/>
    <mergeCell ref="O17:P17"/>
    <mergeCell ref="G16:H16"/>
    <mergeCell ref="I16:J16"/>
    <mergeCell ref="K16:L16"/>
    <mergeCell ref="M16:N1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3:G34"/>
  <sheetViews>
    <sheetView zoomScale="60" zoomScaleNormal="60" workbookViewId="0" topLeftCell="A1">
      <selection activeCell="F52" sqref="F52"/>
    </sheetView>
  </sheetViews>
  <sheetFormatPr defaultColWidth="9.140625" defaultRowHeight="12.75"/>
  <cols>
    <col min="1" max="1" width="3.00390625" style="0" customWidth="1"/>
    <col min="2" max="2" width="12.28125" style="0" bestFit="1" customWidth="1"/>
  </cols>
  <sheetData>
    <row r="3" spans="1:3" ht="12.75">
      <c r="A3" s="3">
        <v>1</v>
      </c>
      <c r="B3" s="3"/>
      <c r="C3" s="3"/>
    </row>
    <row r="4" spans="1:4" ht="12.75">
      <c r="A4" s="3">
        <f aca="true" t="shared" si="0" ref="A4:A34">A3+1</f>
        <v>2</v>
      </c>
      <c r="B4" s="3"/>
      <c r="C4" s="3"/>
      <c r="D4" s="1"/>
    </row>
    <row r="5" spans="1:5" ht="12.75">
      <c r="A5" s="3">
        <f t="shared" si="0"/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/>
      <c r="C10" s="3"/>
      <c r="D10" s="4"/>
      <c r="F10" s="6"/>
    </row>
    <row r="11" spans="1:7" ht="12.75">
      <c r="A11" s="3">
        <f t="shared" si="0"/>
        <v>9</v>
      </c>
      <c r="B11" s="3"/>
      <c r="C11" s="3"/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/>
      <c r="C18" s="3"/>
      <c r="D18" s="4"/>
      <c r="G18" s="6"/>
    </row>
    <row r="19" spans="1:7" ht="12.75">
      <c r="A19" s="3">
        <f t="shared" si="0"/>
        <v>17</v>
      </c>
      <c r="B19" s="3"/>
      <c r="C19" s="3"/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/>
      <c r="C26" s="3"/>
      <c r="D26" s="4"/>
      <c r="F26" s="6"/>
      <c r="G26" s="8"/>
    </row>
    <row r="27" spans="1:7" ht="12.75">
      <c r="A27" s="3">
        <f t="shared" si="0"/>
        <v>25</v>
      </c>
      <c r="B27" s="3"/>
      <c r="C27" s="3"/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 t="shared" si="0"/>
        <v>32</v>
      </c>
      <c r="B34" s="3"/>
      <c r="C34" s="3"/>
      <c r="D34" s="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5"/>
  <sheetViews>
    <sheetView zoomScale="60" zoomScaleNormal="60" workbookViewId="0" topLeftCell="A1">
      <selection activeCell="A3" sqref="A3:A34"/>
    </sheetView>
  </sheetViews>
  <sheetFormatPr defaultColWidth="9.140625" defaultRowHeight="12.75"/>
  <cols>
    <col min="2" max="2" width="19.8515625" style="0" customWidth="1"/>
  </cols>
  <sheetData>
    <row r="1" spans="1:8" ht="18">
      <c r="A1" s="13" t="s">
        <v>40</v>
      </c>
      <c r="B1" s="13"/>
      <c r="C1" s="13"/>
      <c r="G1" s="21"/>
      <c r="H1" s="21"/>
    </row>
    <row r="2" spans="7:8" ht="12.75">
      <c r="G2" s="21"/>
      <c r="H2" s="21"/>
    </row>
    <row r="3" spans="1:8" ht="12.75">
      <c r="A3" s="3">
        <v>1</v>
      </c>
      <c r="B3" s="3"/>
      <c r="G3" s="21"/>
      <c r="H3" s="21"/>
    </row>
    <row r="4" spans="1:8" ht="12.75">
      <c r="A4">
        <v>32</v>
      </c>
      <c r="B4" s="3"/>
      <c r="C4" s="16"/>
      <c r="G4" s="21"/>
      <c r="H4" s="21"/>
    </row>
    <row r="5" spans="1:8" ht="12.75">
      <c r="A5" s="3">
        <v>17</v>
      </c>
      <c r="B5" s="3"/>
      <c r="C5" s="2"/>
      <c r="D5" s="14"/>
      <c r="G5" s="21"/>
      <c r="H5" s="21"/>
    </row>
    <row r="6" spans="1:8" ht="12.75">
      <c r="A6" s="3">
        <v>16</v>
      </c>
      <c r="B6" s="3"/>
      <c r="C6" s="17"/>
      <c r="D6" s="6"/>
      <c r="G6" s="21"/>
      <c r="H6" s="21"/>
    </row>
    <row r="7" spans="1:8" ht="12.75">
      <c r="A7" s="3">
        <v>9</v>
      </c>
      <c r="B7" s="3"/>
      <c r="D7" s="6"/>
      <c r="E7" s="16"/>
      <c r="G7" s="21"/>
      <c r="H7" s="21"/>
    </row>
    <row r="8" spans="1:8" ht="12.75">
      <c r="A8" s="3">
        <v>24</v>
      </c>
      <c r="B8" s="3"/>
      <c r="C8" s="16"/>
      <c r="D8" s="8"/>
      <c r="E8" s="6"/>
      <c r="G8" s="21"/>
      <c r="H8" s="21"/>
    </row>
    <row r="9" spans="1:8" ht="12.75">
      <c r="A9" s="3">
        <v>25</v>
      </c>
      <c r="B9" s="3"/>
      <c r="D9" s="17"/>
      <c r="E9" s="6"/>
      <c r="G9" s="21"/>
      <c r="H9" s="21"/>
    </row>
    <row r="10" spans="1:8" ht="12.75">
      <c r="A10" s="3">
        <v>8</v>
      </c>
      <c r="B10" s="3"/>
      <c r="C10" s="17"/>
      <c r="E10" s="6"/>
      <c r="G10" s="21"/>
      <c r="H10" s="21"/>
    </row>
    <row r="11" spans="1:8" ht="12.75">
      <c r="A11" s="3">
        <v>5</v>
      </c>
      <c r="B11" s="3"/>
      <c r="C11" s="15"/>
      <c r="E11" s="6"/>
      <c r="F11" s="19"/>
      <c r="G11" s="23"/>
      <c r="H11" s="23"/>
    </row>
    <row r="12" spans="1:8" ht="12.75">
      <c r="A12" s="3">
        <v>28</v>
      </c>
      <c r="B12" s="3"/>
      <c r="C12" s="16"/>
      <c r="E12" s="6"/>
      <c r="F12" s="6"/>
      <c r="G12" s="23"/>
      <c r="H12" s="23"/>
    </row>
    <row r="13" spans="1:8" ht="12.75">
      <c r="A13" s="3">
        <v>21</v>
      </c>
      <c r="B13" s="3"/>
      <c r="D13" s="16"/>
      <c r="E13" s="6"/>
      <c r="F13" s="6"/>
      <c r="G13" s="23"/>
      <c r="H13" s="23"/>
    </row>
    <row r="14" spans="1:8" ht="12.75">
      <c r="A14" s="3">
        <v>12</v>
      </c>
      <c r="B14" s="3"/>
      <c r="C14" s="17"/>
      <c r="D14" s="6"/>
      <c r="E14" s="8"/>
      <c r="F14" s="6"/>
      <c r="G14" s="23"/>
      <c r="H14" s="23"/>
    </row>
    <row r="15" spans="1:8" ht="12.75">
      <c r="A15" s="3">
        <v>13</v>
      </c>
      <c r="B15" s="3"/>
      <c r="D15" s="6"/>
      <c r="E15" s="17"/>
      <c r="F15" s="6"/>
      <c r="G15" s="23"/>
      <c r="H15" s="23"/>
    </row>
    <row r="16" spans="1:8" ht="12.75">
      <c r="A16" s="3">
        <v>20</v>
      </c>
      <c r="B16" s="3"/>
      <c r="C16" s="16"/>
      <c r="D16" s="8"/>
      <c r="F16" s="6"/>
      <c r="G16" s="23"/>
      <c r="H16" s="23"/>
    </row>
    <row r="17" spans="1:8" ht="12.75">
      <c r="A17" s="3">
        <v>29</v>
      </c>
      <c r="B17" s="3"/>
      <c r="D17" s="17"/>
      <c r="F17" s="6"/>
      <c r="G17" s="23"/>
      <c r="H17" s="23"/>
    </row>
    <row r="18" spans="1:8" ht="12.75">
      <c r="A18" s="3">
        <v>4</v>
      </c>
      <c r="B18" s="3"/>
      <c r="C18" s="17"/>
      <c r="F18" s="6"/>
      <c r="G18" s="23"/>
      <c r="H18" s="23"/>
    </row>
    <row r="19" spans="1:8" ht="12.75">
      <c r="A19" s="3">
        <v>3</v>
      </c>
      <c r="B19" s="3"/>
      <c r="F19" s="14"/>
      <c r="G19" s="22"/>
      <c r="H19" s="22"/>
    </row>
    <row r="20" spans="1:8" ht="12.75">
      <c r="A20" s="3">
        <v>30</v>
      </c>
      <c r="B20" s="3"/>
      <c r="C20" s="16"/>
      <c r="F20" s="6"/>
      <c r="G20" s="23"/>
      <c r="H20" s="23"/>
    </row>
    <row r="21" spans="1:8" ht="12.75">
      <c r="A21" s="3">
        <v>19</v>
      </c>
      <c r="B21" s="3"/>
      <c r="D21" s="16"/>
      <c r="F21" s="6"/>
      <c r="G21" s="23"/>
      <c r="H21" s="23"/>
    </row>
    <row r="22" spans="1:8" ht="12.75">
      <c r="A22" s="3">
        <v>14</v>
      </c>
      <c r="B22" s="3"/>
      <c r="C22" s="17"/>
      <c r="D22" s="6"/>
      <c r="F22" s="6"/>
      <c r="G22" s="23"/>
      <c r="H22" s="23"/>
    </row>
    <row r="23" spans="1:8" ht="12.75">
      <c r="A23" s="3">
        <v>11</v>
      </c>
      <c r="B23" s="3"/>
      <c r="D23" s="6"/>
      <c r="E23" s="16"/>
      <c r="F23" s="6"/>
      <c r="G23" s="23"/>
      <c r="H23" s="23"/>
    </row>
    <row r="24" spans="1:8" ht="12.75">
      <c r="A24" s="3">
        <v>22</v>
      </c>
      <c r="B24" s="3"/>
      <c r="C24" s="16"/>
      <c r="D24" s="8"/>
      <c r="E24" s="6"/>
      <c r="F24" s="6"/>
      <c r="G24" s="23"/>
      <c r="H24" s="23"/>
    </row>
    <row r="25" spans="1:8" ht="12.75">
      <c r="A25" s="3">
        <v>27</v>
      </c>
      <c r="B25" s="3"/>
      <c r="D25" s="17"/>
      <c r="E25" s="6"/>
      <c r="F25" s="6"/>
      <c r="G25" s="23"/>
      <c r="H25" s="23"/>
    </row>
    <row r="26" spans="1:8" ht="12.75">
      <c r="A26" s="3">
        <v>6</v>
      </c>
      <c r="B26" s="3"/>
      <c r="C26" s="17"/>
      <c r="E26" s="6"/>
      <c r="F26" s="8"/>
      <c r="G26" s="23"/>
      <c r="H26" s="23"/>
    </row>
    <row r="27" spans="1:8" ht="12.75">
      <c r="A27" s="3">
        <v>7</v>
      </c>
      <c r="B27" s="3"/>
      <c r="E27" s="6"/>
      <c r="F27" s="19"/>
      <c r="G27" s="23"/>
      <c r="H27" s="23"/>
    </row>
    <row r="28" spans="1:8" ht="12.75">
      <c r="A28" s="3">
        <v>26</v>
      </c>
      <c r="B28" s="3"/>
      <c r="C28" s="16"/>
      <c r="E28" s="6"/>
      <c r="G28" s="21"/>
      <c r="H28" s="21"/>
    </row>
    <row r="29" spans="1:8" ht="12.75">
      <c r="A29" s="3">
        <v>23</v>
      </c>
      <c r="B29" s="3"/>
      <c r="D29" s="16"/>
      <c r="E29" s="6"/>
      <c r="G29" s="21"/>
      <c r="H29" s="21"/>
    </row>
    <row r="30" spans="1:8" ht="12.75">
      <c r="A30" s="3">
        <v>10</v>
      </c>
      <c r="B30" s="3"/>
      <c r="C30" s="17"/>
      <c r="D30" s="6"/>
      <c r="E30" s="8"/>
      <c r="G30" s="21"/>
      <c r="H30" s="21"/>
    </row>
    <row r="31" spans="1:8" ht="12.75">
      <c r="A31" s="3">
        <v>15</v>
      </c>
      <c r="B31" s="3"/>
      <c r="D31" s="6"/>
      <c r="E31" s="17"/>
      <c r="G31" s="21"/>
      <c r="H31" s="21"/>
    </row>
    <row r="32" spans="1:8" ht="12.75">
      <c r="A32" s="3">
        <v>18</v>
      </c>
      <c r="B32" s="3"/>
      <c r="C32" s="16"/>
      <c r="D32" s="8"/>
      <c r="G32" s="21"/>
      <c r="H32" s="21"/>
    </row>
    <row r="33" spans="1:8" ht="12.75">
      <c r="A33" s="3">
        <v>31</v>
      </c>
      <c r="B33" s="3"/>
      <c r="D33" s="17"/>
      <c r="G33" s="21"/>
      <c r="H33" s="21"/>
    </row>
    <row r="34" spans="1:8" ht="12.75">
      <c r="A34" s="3">
        <v>2</v>
      </c>
      <c r="B34" s="3"/>
      <c r="C34" s="17"/>
      <c r="G34" s="21"/>
      <c r="H34" s="21"/>
    </row>
    <row r="35" spans="7:8" ht="12.75">
      <c r="G35" s="21"/>
      <c r="H35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8"/>
  <sheetViews>
    <sheetView workbookViewId="0" topLeftCell="A58">
      <selection activeCell="E87" sqref="E87"/>
    </sheetView>
  </sheetViews>
  <sheetFormatPr defaultColWidth="9.140625" defaultRowHeight="12.75"/>
  <sheetData>
    <row r="1" ht="12.75">
      <c r="A1" t="s">
        <v>508</v>
      </c>
    </row>
    <row r="3" ht="12.75">
      <c r="A3" t="s">
        <v>205</v>
      </c>
    </row>
    <row r="5" ht="12.75">
      <c r="A5" t="s">
        <v>532</v>
      </c>
    </row>
    <row r="6" spans="1:2" ht="12.75">
      <c r="A6" t="s">
        <v>510</v>
      </c>
      <c r="B6" t="s">
        <v>320</v>
      </c>
    </row>
    <row r="7" spans="1:2" ht="12.75">
      <c r="A7" t="s">
        <v>512</v>
      </c>
      <c r="B7" t="s">
        <v>172</v>
      </c>
    </row>
    <row r="8" spans="1:2" ht="12.75">
      <c r="A8" t="s">
        <v>514</v>
      </c>
      <c r="B8" t="s">
        <v>173</v>
      </c>
    </row>
    <row r="9" spans="1:2" ht="12.75">
      <c r="A9" t="s">
        <v>514</v>
      </c>
      <c r="B9" t="s">
        <v>72</v>
      </c>
    </row>
    <row r="10" spans="1:2" ht="12.75">
      <c r="A10" t="s">
        <v>517</v>
      </c>
      <c r="B10" t="s">
        <v>17</v>
      </c>
    </row>
    <row r="11" spans="1:2" ht="12.75">
      <c r="A11" t="s">
        <v>517</v>
      </c>
      <c r="B11" t="s">
        <v>43</v>
      </c>
    </row>
    <row r="12" spans="1:2" ht="12.75">
      <c r="A12" t="s">
        <v>517</v>
      </c>
      <c r="B12" t="s">
        <v>20</v>
      </c>
    </row>
    <row r="13" spans="1:2" ht="12.75">
      <c r="A13" t="s">
        <v>517</v>
      </c>
      <c r="B13" t="s">
        <v>321</v>
      </c>
    </row>
    <row r="15" ht="12.75">
      <c r="A15" t="s">
        <v>34</v>
      </c>
    </row>
    <row r="16" spans="1:2" ht="12.75">
      <c r="A16" t="s">
        <v>510</v>
      </c>
      <c r="B16" t="s">
        <v>377</v>
      </c>
    </row>
    <row r="17" spans="1:2" ht="12.75">
      <c r="A17" t="s">
        <v>512</v>
      </c>
      <c r="B17" t="s">
        <v>25</v>
      </c>
    </row>
    <row r="18" spans="1:2" ht="12.75">
      <c r="A18" t="s">
        <v>514</v>
      </c>
      <c r="B18" t="s">
        <v>51</v>
      </c>
    </row>
    <row r="19" spans="1:2" ht="12.75">
      <c r="A19" t="s">
        <v>514</v>
      </c>
      <c r="B19" t="s">
        <v>370</v>
      </c>
    </row>
    <row r="20" spans="1:2" ht="12.75">
      <c r="A20" t="s">
        <v>517</v>
      </c>
      <c r="B20" t="s">
        <v>341</v>
      </c>
    </row>
    <row r="21" spans="1:2" ht="12.75">
      <c r="A21" t="s">
        <v>517</v>
      </c>
      <c r="B21" t="s">
        <v>184</v>
      </c>
    </row>
    <row r="22" spans="1:2" ht="12.75">
      <c r="A22" t="s">
        <v>517</v>
      </c>
      <c r="B22" t="s">
        <v>376</v>
      </c>
    </row>
    <row r="23" spans="1:2" ht="12.75">
      <c r="A23" t="s">
        <v>517</v>
      </c>
      <c r="B23" t="s">
        <v>373</v>
      </c>
    </row>
    <row r="25" ht="12.75">
      <c r="A25" t="s">
        <v>37</v>
      </c>
    </row>
    <row r="26" spans="1:2" ht="12.75">
      <c r="A26" t="s">
        <v>510</v>
      </c>
      <c r="B26" t="s">
        <v>197</v>
      </c>
    </row>
    <row r="27" spans="1:2" ht="12.75">
      <c r="A27" t="s">
        <v>512</v>
      </c>
      <c r="B27" t="s">
        <v>239</v>
      </c>
    </row>
    <row r="28" spans="1:2" ht="12.75">
      <c r="A28" t="s">
        <v>514</v>
      </c>
      <c r="B28" t="s">
        <v>53</v>
      </c>
    </row>
    <row r="29" spans="1:2" ht="12.75">
      <c r="A29" t="s">
        <v>514</v>
      </c>
      <c r="B29" t="s">
        <v>393</v>
      </c>
    </row>
    <row r="30" spans="1:2" ht="12.75">
      <c r="A30" t="s">
        <v>517</v>
      </c>
      <c r="B30" t="s">
        <v>385</v>
      </c>
    </row>
    <row r="31" spans="1:2" ht="12.75">
      <c r="A31" t="s">
        <v>517</v>
      </c>
      <c r="B31" t="s">
        <v>533</v>
      </c>
    </row>
    <row r="32" spans="1:2" ht="12.75">
      <c r="A32" t="s">
        <v>517</v>
      </c>
      <c r="B32" t="s">
        <v>388</v>
      </c>
    </row>
    <row r="33" spans="1:2" ht="12.75">
      <c r="A33" t="s">
        <v>517</v>
      </c>
      <c r="B33" t="s">
        <v>419</v>
      </c>
    </row>
    <row r="35" ht="12.75">
      <c r="A35" t="s">
        <v>443</v>
      </c>
    </row>
    <row r="36" spans="1:2" ht="12.75">
      <c r="A36" t="s">
        <v>510</v>
      </c>
      <c r="B36" t="s">
        <v>54</v>
      </c>
    </row>
    <row r="37" spans="1:2" ht="12.75">
      <c r="A37" t="s">
        <v>512</v>
      </c>
      <c r="B37" t="s">
        <v>43</v>
      </c>
    </row>
    <row r="38" spans="1:2" ht="12.75">
      <c r="A38" t="s">
        <v>514</v>
      </c>
      <c r="B38" t="s">
        <v>377</v>
      </c>
    </row>
    <row r="39" spans="1:2" ht="12.75">
      <c r="A39" t="s">
        <v>514</v>
      </c>
      <c r="B39" t="s">
        <v>376</v>
      </c>
    </row>
    <row r="40" spans="1:2" ht="12.75">
      <c r="A40" t="s">
        <v>517</v>
      </c>
      <c r="B40" t="s">
        <v>534</v>
      </c>
    </row>
    <row r="41" spans="1:2" ht="12.75">
      <c r="A41" t="s">
        <v>517</v>
      </c>
      <c r="B41" t="s">
        <v>228</v>
      </c>
    </row>
    <row r="42" spans="1:2" ht="12.75">
      <c r="A42" t="s">
        <v>517</v>
      </c>
      <c r="B42" t="s">
        <v>197</v>
      </c>
    </row>
    <row r="43" spans="1:2" ht="12.75">
      <c r="A43" t="s">
        <v>517</v>
      </c>
      <c r="B43" t="s">
        <v>239</v>
      </c>
    </row>
    <row r="45" ht="12.75">
      <c r="A45" t="s">
        <v>286</v>
      </c>
    </row>
    <row r="46" spans="1:2" ht="12.75">
      <c r="A46" t="s">
        <v>510</v>
      </c>
      <c r="B46" t="s">
        <v>278</v>
      </c>
    </row>
    <row r="47" spans="1:2" ht="12.75">
      <c r="A47" t="s">
        <v>512</v>
      </c>
      <c r="B47" t="s">
        <v>239</v>
      </c>
    </row>
    <row r="48" spans="1:2" ht="12.75">
      <c r="A48" t="s">
        <v>514</v>
      </c>
      <c r="B48" t="s">
        <v>197</v>
      </c>
    </row>
    <row r="49" spans="1:2" ht="12.75">
      <c r="A49" t="s">
        <v>514</v>
      </c>
      <c r="B49" t="s">
        <v>63</v>
      </c>
    </row>
    <row r="50" spans="1:2" ht="12.75">
      <c r="A50" t="s">
        <v>517</v>
      </c>
      <c r="B50" t="s">
        <v>281</v>
      </c>
    </row>
    <row r="51" spans="1:2" ht="12.75">
      <c r="A51" t="s">
        <v>517</v>
      </c>
      <c r="B51" t="s">
        <v>282</v>
      </c>
    </row>
    <row r="52" spans="1:2" ht="12.75">
      <c r="A52" t="s">
        <v>517</v>
      </c>
      <c r="B52" t="s">
        <v>420</v>
      </c>
    </row>
    <row r="53" spans="1:2" ht="12.75">
      <c r="A53" t="s">
        <v>517</v>
      </c>
      <c r="B53" t="s">
        <v>395</v>
      </c>
    </row>
    <row r="55" ht="12.75">
      <c r="A55" t="s">
        <v>208</v>
      </c>
    </row>
    <row r="56" spans="1:2" ht="12.75">
      <c r="A56" t="s">
        <v>510</v>
      </c>
      <c r="B56" t="s">
        <v>333</v>
      </c>
    </row>
    <row r="57" spans="1:2" ht="12.75">
      <c r="A57" t="s">
        <v>512</v>
      </c>
      <c r="B57" t="s">
        <v>174</v>
      </c>
    </row>
    <row r="58" spans="1:2" ht="12.75">
      <c r="A58" t="s">
        <v>514</v>
      </c>
      <c r="B58" t="s">
        <v>51</v>
      </c>
    </row>
    <row r="59" spans="1:2" ht="12.75">
      <c r="A59" t="s">
        <v>514</v>
      </c>
      <c r="B59" t="s">
        <v>54</v>
      </c>
    </row>
    <row r="61" ht="12.75">
      <c r="A61" t="s">
        <v>450</v>
      </c>
    </row>
    <row r="62" spans="1:2" ht="12.75">
      <c r="A62" t="s">
        <v>510</v>
      </c>
      <c r="B62" t="s">
        <v>505</v>
      </c>
    </row>
    <row r="63" spans="1:2" ht="12.75">
      <c r="A63" t="s">
        <v>512</v>
      </c>
      <c r="B63" t="s">
        <v>196</v>
      </c>
    </row>
    <row r="64" spans="1:2" ht="12.75">
      <c r="A64" t="s">
        <v>514</v>
      </c>
      <c r="B64" t="s">
        <v>199</v>
      </c>
    </row>
    <row r="65" spans="1:2" ht="12.75">
      <c r="A65" t="s">
        <v>514</v>
      </c>
      <c r="B65" t="s">
        <v>309</v>
      </c>
    </row>
    <row r="67" ht="12.75">
      <c r="A67" t="s">
        <v>449</v>
      </c>
    </row>
    <row r="68" spans="1:2" ht="12.75">
      <c r="A68" t="s">
        <v>510</v>
      </c>
      <c r="B68" t="s">
        <v>196</v>
      </c>
    </row>
    <row r="69" spans="1:2" ht="12.75">
      <c r="A69" t="s">
        <v>512</v>
      </c>
      <c r="B69" t="s">
        <v>199</v>
      </c>
    </row>
    <row r="70" spans="1:2" ht="12.75">
      <c r="A70" t="s">
        <v>514</v>
      </c>
      <c r="B70" t="s">
        <v>283</v>
      </c>
    </row>
    <row r="72" ht="12.75">
      <c r="A72" t="s">
        <v>204</v>
      </c>
    </row>
    <row r="73" spans="1:2" ht="12.75">
      <c r="A73" t="s">
        <v>510</v>
      </c>
      <c r="B73" t="s">
        <v>312</v>
      </c>
    </row>
    <row r="74" spans="1:2" ht="12.75">
      <c r="A74" t="s">
        <v>512</v>
      </c>
      <c r="B74" t="s">
        <v>310</v>
      </c>
    </row>
    <row r="75" spans="1:2" ht="12.75">
      <c r="A75" t="s">
        <v>514</v>
      </c>
      <c r="B75" t="s">
        <v>311</v>
      </c>
    </row>
    <row r="76" spans="1:2" ht="12.75">
      <c r="A76" t="s">
        <v>514</v>
      </c>
      <c r="B76" t="s">
        <v>314</v>
      </c>
    </row>
    <row r="77" spans="1:2" ht="12.75">
      <c r="A77" t="s">
        <v>517</v>
      </c>
      <c r="B77" t="s">
        <v>316</v>
      </c>
    </row>
    <row r="78" spans="1:2" ht="12.75">
      <c r="A78" t="s">
        <v>517</v>
      </c>
      <c r="B78" t="s">
        <v>234</v>
      </c>
    </row>
    <row r="79" spans="1:2" ht="12.75">
      <c r="A79" t="s">
        <v>528</v>
      </c>
      <c r="B79" t="s">
        <v>411</v>
      </c>
    </row>
    <row r="80" spans="1:2" ht="12.75">
      <c r="A80" t="s">
        <v>528</v>
      </c>
      <c r="B80" t="s">
        <v>313</v>
      </c>
    </row>
    <row r="81" spans="1:2" ht="12.75">
      <c r="A81" t="s">
        <v>529</v>
      </c>
      <c r="B81" t="s">
        <v>321</v>
      </c>
    </row>
    <row r="82" spans="1:2" ht="12.75">
      <c r="A82" t="s">
        <v>529</v>
      </c>
      <c r="B82" t="s">
        <v>221</v>
      </c>
    </row>
    <row r="83" spans="1:2" ht="12.75">
      <c r="A83" t="s">
        <v>529</v>
      </c>
      <c r="B83" t="s">
        <v>326</v>
      </c>
    </row>
    <row r="84" spans="1:2" ht="12.75">
      <c r="A84" t="s">
        <v>529</v>
      </c>
      <c r="B84" t="s">
        <v>175</v>
      </c>
    </row>
    <row r="85" spans="1:2" ht="12.75">
      <c r="A85" t="s">
        <v>530</v>
      </c>
      <c r="B85" t="s">
        <v>317</v>
      </c>
    </row>
    <row r="86" spans="1:2" ht="12.75">
      <c r="A86" t="s">
        <v>530</v>
      </c>
      <c r="B86" t="s">
        <v>320</v>
      </c>
    </row>
    <row r="87" spans="1:2" ht="12.75">
      <c r="A87" t="s">
        <v>530</v>
      </c>
      <c r="B87" t="s">
        <v>531</v>
      </c>
    </row>
    <row r="88" spans="1:2" ht="12.75">
      <c r="A88" t="s">
        <v>530</v>
      </c>
      <c r="B88" t="s">
        <v>225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Normal="75" zoomScaleSheetLayoutView="75" workbookViewId="0" topLeftCell="A1">
      <selection activeCell="M5" sqref="M5"/>
    </sheetView>
  </sheetViews>
  <sheetFormatPr defaultColWidth="9.140625" defaultRowHeight="12.75"/>
  <cols>
    <col min="1" max="1" width="3.57421875" style="46" customWidth="1"/>
    <col min="2" max="2" width="3.57421875" style="37" customWidth="1"/>
    <col min="3" max="3" width="19.7109375" style="0" customWidth="1"/>
    <col min="4" max="4" width="7.7109375" style="0" customWidth="1"/>
    <col min="5" max="5" width="2.7109375" style="38" customWidth="1"/>
    <col min="6" max="6" width="18.7109375" style="39" customWidth="1"/>
    <col min="7" max="7" width="12.7109375" style="39" customWidth="1"/>
    <col min="8" max="9" width="3.57421875" style="39" customWidth="1"/>
    <col min="10" max="10" width="23.57421875" style="39" customWidth="1"/>
    <col min="11" max="11" width="6.00390625" style="39" customWidth="1"/>
    <col min="12" max="12" width="18.8515625" style="39" customWidth="1"/>
    <col min="13" max="13" width="18.7109375" style="39" customWidth="1"/>
    <col min="14" max="14" width="2.8515625" style="39" customWidth="1"/>
    <col min="15" max="15" width="1.8515625" style="39" customWidth="1"/>
  </cols>
  <sheetData>
    <row r="1" spans="1:12" ht="13.5" customHeight="1">
      <c r="A1" s="36" t="s">
        <v>290</v>
      </c>
      <c r="L1" s="40" t="s">
        <v>75</v>
      </c>
    </row>
    <row r="2" spans="1:12" ht="13.5" customHeight="1">
      <c r="A2" s="36" t="s">
        <v>76</v>
      </c>
      <c r="K2" s="41" t="s">
        <v>77</v>
      </c>
      <c r="L2" s="42" t="s">
        <v>312</v>
      </c>
    </row>
    <row r="3" spans="1:13" ht="13.5" customHeight="1">
      <c r="A3" s="36" t="s">
        <v>213</v>
      </c>
      <c r="K3" s="43"/>
      <c r="L3" s="44">
        <v>139</v>
      </c>
      <c r="M3" s="196" t="s">
        <v>312</v>
      </c>
    </row>
    <row r="4" spans="11:13" ht="13.5" customHeight="1" thickBot="1">
      <c r="K4" s="41" t="s">
        <v>78</v>
      </c>
      <c r="L4" s="47" t="s">
        <v>310</v>
      </c>
      <c r="M4" s="39" t="s">
        <v>869</v>
      </c>
    </row>
    <row r="5" spans="1:15" ht="13.5" customHeight="1">
      <c r="A5" s="48">
        <v>9</v>
      </c>
      <c r="B5" s="34" t="s">
        <v>71</v>
      </c>
      <c r="C5" s="3" t="s">
        <v>319</v>
      </c>
      <c r="D5" s="3" t="s">
        <v>318</v>
      </c>
      <c r="E5" s="50">
        <v>1</v>
      </c>
      <c r="F5" s="208" t="s">
        <v>319</v>
      </c>
      <c r="G5" s="51"/>
      <c r="H5" s="52">
        <v>1</v>
      </c>
      <c r="I5" s="34" t="s">
        <v>171</v>
      </c>
      <c r="J5" s="3" t="s">
        <v>411</v>
      </c>
      <c r="K5" s="3" t="s">
        <v>412</v>
      </c>
      <c r="N5" s="53"/>
      <c r="O5" s="53"/>
    </row>
    <row r="6" spans="1:12" ht="13.5" customHeight="1" thickBot="1">
      <c r="A6" s="54">
        <v>72</v>
      </c>
      <c r="B6" s="55"/>
      <c r="C6" s="56"/>
      <c r="D6" s="57"/>
      <c r="E6" s="58"/>
      <c r="F6" s="59" t="s">
        <v>79</v>
      </c>
      <c r="G6" s="206" t="s">
        <v>319</v>
      </c>
      <c r="H6" s="61"/>
      <c r="I6" s="61"/>
      <c r="J6" s="59" t="s">
        <v>80</v>
      </c>
      <c r="K6" s="62"/>
      <c r="L6" s="60" t="s">
        <v>411</v>
      </c>
    </row>
    <row r="7" spans="1:12" ht="13.5" customHeight="1">
      <c r="A7" s="48">
        <v>56</v>
      </c>
      <c r="B7" s="34" t="s">
        <v>69</v>
      </c>
      <c r="C7" s="3" t="s">
        <v>342</v>
      </c>
      <c r="D7" s="3" t="s">
        <v>226</v>
      </c>
      <c r="E7" s="50">
        <v>2</v>
      </c>
      <c r="F7" s="65" t="s">
        <v>327</v>
      </c>
      <c r="G7" s="327" t="s">
        <v>658</v>
      </c>
      <c r="H7" s="66"/>
      <c r="I7" s="67"/>
      <c r="J7" s="68"/>
      <c r="K7" s="66"/>
      <c r="L7" s="69" t="s">
        <v>615</v>
      </c>
    </row>
    <row r="8" spans="1:12" ht="13.5" customHeight="1" thickBot="1">
      <c r="A8" s="54">
        <v>40</v>
      </c>
      <c r="B8" s="34" t="s">
        <v>71</v>
      </c>
      <c r="C8" s="3" t="s">
        <v>327</v>
      </c>
      <c r="D8" s="3" t="s">
        <v>14</v>
      </c>
      <c r="E8" s="58"/>
      <c r="F8" s="310" t="s">
        <v>649</v>
      </c>
      <c r="H8" s="66"/>
      <c r="I8" s="70" t="s">
        <v>81</v>
      </c>
      <c r="J8" s="3" t="s">
        <v>319</v>
      </c>
      <c r="K8" s="66"/>
      <c r="L8" s="71" t="s">
        <v>616</v>
      </c>
    </row>
    <row r="9" spans="1:12" ht="13.5" customHeight="1">
      <c r="A9" s="48">
        <v>32</v>
      </c>
      <c r="B9" s="34"/>
      <c r="C9" s="18"/>
      <c r="D9" s="3"/>
      <c r="E9" s="50">
        <v>3</v>
      </c>
      <c r="F9" s="208" t="s">
        <v>54</v>
      </c>
      <c r="H9" s="66"/>
      <c r="I9" s="68"/>
      <c r="J9" s="66" t="s">
        <v>669</v>
      </c>
      <c r="K9" s="66"/>
      <c r="L9" s="71"/>
    </row>
    <row r="10" spans="1:13" ht="13.5" customHeight="1" thickBot="1">
      <c r="A10" s="54">
        <v>48</v>
      </c>
      <c r="B10" s="34" t="s">
        <v>71</v>
      </c>
      <c r="C10" s="18" t="s">
        <v>54</v>
      </c>
      <c r="D10" s="3" t="s">
        <v>15</v>
      </c>
      <c r="E10" s="58"/>
      <c r="F10" s="59"/>
      <c r="G10" s="206" t="s">
        <v>231</v>
      </c>
      <c r="H10" s="60"/>
      <c r="I10" s="65"/>
      <c r="J10" s="66"/>
      <c r="K10" s="66"/>
      <c r="L10" s="70" t="s">
        <v>82</v>
      </c>
      <c r="M10" s="45" t="s">
        <v>316</v>
      </c>
    </row>
    <row r="11" spans="1:15" ht="13.5" customHeight="1">
      <c r="A11" s="48">
        <v>64</v>
      </c>
      <c r="B11" s="34" t="s">
        <v>71</v>
      </c>
      <c r="C11" s="3" t="s">
        <v>72</v>
      </c>
      <c r="D11" s="3" t="s">
        <v>15</v>
      </c>
      <c r="E11" s="50">
        <v>4</v>
      </c>
      <c r="F11" s="3" t="s">
        <v>231</v>
      </c>
      <c r="G11" s="51" t="s">
        <v>659</v>
      </c>
      <c r="H11" s="51"/>
      <c r="I11" s="51"/>
      <c r="J11" s="66"/>
      <c r="K11" s="66"/>
      <c r="L11" s="68"/>
      <c r="M11" s="67" t="s">
        <v>638</v>
      </c>
      <c r="N11" s="53"/>
      <c r="O11" s="53"/>
    </row>
    <row r="12" spans="1:15" ht="13.5" customHeight="1" thickBot="1">
      <c r="A12" s="54">
        <v>24</v>
      </c>
      <c r="B12" s="34" t="s">
        <v>71</v>
      </c>
      <c r="C12" s="3" t="s">
        <v>231</v>
      </c>
      <c r="D12" s="3" t="s">
        <v>178</v>
      </c>
      <c r="E12" s="58"/>
      <c r="F12" s="51" t="s">
        <v>651</v>
      </c>
      <c r="G12" s="51"/>
      <c r="H12" s="51"/>
      <c r="I12" s="51"/>
      <c r="J12" s="66"/>
      <c r="K12" s="66"/>
      <c r="L12" s="68"/>
      <c r="M12" s="68"/>
      <c r="N12" s="53"/>
      <c r="O12" s="53"/>
    </row>
    <row r="13" spans="1:15" ht="9" customHeight="1" thickBot="1">
      <c r="A13" s="72"/>
      <c r="B13" s="73"/>
      <c r="C13" s="74"/>
      <c r="D13" s="74"/>
      <c r="E13" s="75"/>
      <c r="F13" s="51"/>
      <c r="G13" s="51"/>
      <c r="H13" s="51"/>
      <c r="I13" s="51"/>
      <c r="J13" s="66"/>
      <c r="K13" s="66"/>
      <c r="L13" s="68"/>
      <c r="M13" s="68"/>
      <c r="N13" s="53"/>
      <c r="O13" s="53"/>
    </row>
    <row r="14" spans="1:15" ht="13.5" customHeight="1">
      <c r="A14" s="48">
        <v>20</v>
      </c>
      <c r="B14" s="34" t="s">
        <v>71</v>
      </c>
      <c r="C14" s="3" t="s">
        <v>238</v>
      </c>
      <c r="D14" s="3" t="s">
        <v>15</v>
      </c>
      <c r="E14" s="50">
        <v>5</v>
      </c>
      <c r="F14" s="208" t="s">
        <v>238</v>
      </c>
      <c r="G14" s="66"/>
      <c r="H14" s="209">
        <v>8</v>
      </c>
      <c r="I14" s="34" t="s">
        <v>171</v>
      </c>
      <c r="J14" s="3" t="s">
        <v>316</v>
      </c>
      <c r="K14" s="3" t="s">
        <v>219</v>
      </c>
      <c r="L14" s="68"/>
      <c r="M14" s="68"/>
      <c r="N14" s="53"/>
      <c r="O14" s="53"/>
    </row>
    <row r="15" spans="1:15" ht="13.5" customHeight="1" thickBot="1">
      <c r="A15" s="54">
        <v>60</v>
      </c>
      <c r="B15" s="34" t="s">
        <v>69</v>
      </c>
      <c r="C15" s="3" t="s">
        <v>233</v>
      </c>
      <c r="D15" s="3" t="s">
        <v>224</v>
      </c>
      <c r="E15" s="58"/>
      <c r="F15" s="77" t="s">
        <v>599</v>
      </c>
      <c r="G15" s="2" t="s">
        <v>238</v>
      </c>
      <c r="H15" s="60"/>
      <c r="I15" s="60"/>
      <c r="J15" s="70" t="s">
        <v>83</v>
      </c>
      <c r="K15" s="62"/>
      <c r="L15" s="60" t="s">
        <v>316</v>
      </c>
      <c r="M15" s="68"/>
      <c r="N15" s="53"/>
      <c r="O15" s="53"/>
    </row>
    <row r="16" spans="1:15" ht="13.5" customHeight="1" thickBot="1">
      <c r="A16" s="48">
        <v>44</v>
      </c>
      <c r="B16" s="34" t="s">
        <v>71</v>
      </c>
      <c r="C16" s="3" t="s">
        <v>179</v>
      </c>
      <c r="D16" s="3" t="s">
        <v>45</v>
      </c>
      <c r="E16" s="50">
        <v>6</v>
      </c>
      <c r="F16" s="210" t="s">
        <v>179</v>
      </c>
      <c r="G16" s="327" t="s">
        <v>660</v>
      </c>
      <c r="H16" s="66"/>
      <c r="I16" s="67"/>
      <c r="J16" s="68"/>
      <c r="K16" s="66"/>
      <c r="L16" s="66" t="s">
        <v>670</v>
      </c>
      <c r="M16" s="68"/>
      <c r="N16" s="53"/>
      <c r="O16" s="53"/>
    </row>
    <row r="17" spans="1:15" ht="13.5" customHeight="1" thickBot="1">
      <c r="A17" s="54">
        <v>28</v>
      </c>
      <c r="B17" s="34" t="s">
        <v>71</v>
      </c>
      <c r="C17" s="3" t="s">
        <v>173</v>
      </c>
      <c r="D17" s="3" t="s">
        <v>219</v>
      </c>
      <c r="E17" s="58"/>
      <c r="F17" s="51" t="s">
        <v>653</v>
      </c>
      <c r="H17" s="66"/>
      <c r="I17" s="70" t="s">
        <v>84</v>
      </c>
      <c r="J17" s="2" t="s">
        <v>230</v>
      </c>
      <c r="K17" s="66"/>
      <c r="L17" s="66"/>
      <c r="M17" s="79" t="s">
        <v>85</v>
      </c>
      <c r="N17" s="53"/>
      <c r="O17" s="53"/>
    </row>
    <row r="18" spans="1:15" ht="13.5" customHeight="1">
      <c r="A18" s="48">
        <v>36</v>
      </c>
      <c r="B18" s="34" t="s">
        <v>71</v>
      </c>
      <c r="C18" s="3" t="s">
        <v>52</v>
      </c>
      <c r="D18" s="3" t="s">
        <v>224</v>
      </c>
      <c r="E18" s="50">
        <v>7</v>
      </c>
      <c r="F18" s="208" t="s">
        <v>52</v>
      </c>
      <c r="G18" s="76"/>
      <c r="H18" s="66"/>
      <c r="I18" s="68"/>
      <c r="J18" s="66" t="s">
        <v>667</v>
      </c>
      <c r="K18" s="66"/>
      <c r="L18" s="66"/>
      <c r="M18" s="68"/>
      <c r="N18" s="53"/>
      <c r="O18" s="53"/>
    </row>
    <row r="19" spans="1:15" ht="13.5" customHeight="1" thickBot="1">
      <c r="A19" s="54">
        <v>52</v>
      </c>
      <c r="B19" s="35" t="s">
        <v>71</v>
      </c>
      <c r="C19" s="18" t="s">
        <v>329</v>
      </c>
      <c r="D19" s="3" t="s">
        <v>328</v>
      </c>
      <c r="E19" s="58"/>
      <c r="F19" s="77" t="s">
        <v>652</v>
      </c>
      <c r="G19" s="2" t="s">
        <v>230</v>
      </c>
      <c r="H19" s="60"/>
      <c r="I19" s="65"/>
      <c r="J19" s="66"/>
      <c r="K19" s="66"/>
      <c r="L19" s="80" t="s">
        <v>86</v>
      </c>
      <c r="M19" s="65" t="s">
        <v>312</v>
      </c>
      <c r="N19" s="81"/>
      <c r="O19" s="81"/>
    </row>
    <row r="20" spans="1:13" ht="13.5" customHeight="1">
      <c r="A20" s="48">
        <v>68</v>
      </c>
      <c r="B20" s="49"/>
      <c r="C20" s="63"/>
      <c r="D20" s="64"/>
      <c r="E20" s="50">
        <v>8</v>
      </c>
      <c r="F20" s="3" t="s">
        <v>230</v>
      </c>
      <c r="G20" s="51" t="s">
        <v>664</v>
      </c>
      <c r="H20" s="51"/>
      <c r="I20" s="51"/>
      <c r="J20" s="66"/>
      <c r="K20" s="66"/>
      <c r="L20" s="66"/>
      <c r="M20" s="68" t="s">
        <v>630</v>
      </c>
    </row>
    <row r="21" spans="1:15" ht="13.5" customHeight="1" thickBot="1">
      <c r="A21" s="54">
        <v>16</v>
      </c>
      <c r="B21" s="34" t="s">
        <v>171</v>
      </c>
      <c r="C21" s="3" t="s">
        <v>230</v>
      </c>
      <c r="D21" s="3" t="s">
        <v>222</v>
      </c>
      <c r="E21" s="58"/>
      <c r="F21" s="51"/>
      <c r="G21" s="51"/>
      <c r="H21" s="51"/>
      <c r="I21" s="51"/>
      <c r="J21" s="66"/>
      <c r="K21" s="66"/>
      <c r="L21" s="66"/>
      <c r="M21" s="82" t="s">
        <v>87</v>
      </c>
      <c r="N21" s="53"/>
      <c r="O21" s="53"/>
    </row>
    <row r="22" spans="1:15" ht="9" customHeight="1" thickBot="1">
      <c r="A22" s="72"/>
      <c r="C22" s="83"/>
      <c r="D22" s="83"/>
      <c r="F22" s="43"/>
      <c r="G22" s="51"/>
      <c r="H22" s="51"/>
      <c r="I22" s="51"/>
      <c r="J22" s="66"/>
      <c r="K22" s="66"/>
      <c r="L22" s="66"/>
      <c r="M22" s="68"/>
      <c r="N22" s="53"/>
      <c r="O22" s="53"/>
    </row>
    <row r="23" spans="1:15" ht="13.5" customHeight="1">
      <c r="A23" s="48">
        <v>13</v>
      </c>
      <c r="B23" s="34" t="s">
        <v>171</v>
      </c>
      <c r="C23" s="3" t="s">
        <v>317</v>
      </c>
      <c r="D23" s="3" t="s">
        <v>318</v>
      </c>
      <c r="E23" s="50">
        <v>9</v>
      </c>
      <c r="F23" s="51"/>
      <c r="G23" s="51"/>
      <c r="H23" s="52">
        <v>6</v>
      </c>
      <c r="I23" s="34" t="s">
        <v>171</v>
      </c>
      <c r="J23" s="3" t="s">
        <v>314</v>
      </c>
      <c r="K23" s="3" t="s">
        <v>219</v>
      </c>
      <c r="L23" s="66"/>
      <c r="M23" s="68"/>
      <c r="N23" s="84"/>
      <c r="O23" s="84"/>
    </row>
    <row r="24" spans="1:15" ht="13.5" customHeight="1" thickBot="1">
      <c r="A24" s="54">
        <v>66</v>
      </c>
      <c r="B24" s="55"/>
      <c r="C24" s="56"/>
      <c r="D24" s="57"/>
      <c r="E24" s="58"/>
      <c r="F24" s="77" t="s">
        <v>161</v>
      </c>
      <c r="G24" s="60" t="s">
        <v>317</v>
      </c>
      <c r="H24" s="60"/>
      <c r="I24" s="60"/>
      <c r="J24" s="59" t="s">
        <v>88</v>
      </c>
      <c r="K24" s="62"/>
      <c r="L24" s="60" t="s">
        <v>314</v>
      </c>
      <c r="M24" s="68"/>
      <c r="N24" s="53"/>
      <c r="O24" s="53"/>
    </row>
    <row r="25" spans="1:15" ht="13.5" customHeight="1">
      <c r="A25" s="48">
        <v>50</v>
      </c>
      <c r="B25" s="34" t="s">
        <v>69</v>
      </c>
      <c r="C25" s="3" t="s">
        <v>70</v>
      </c>
      <c r="D25" s="3" t="s">
        <v>219</v>
      </c>
      <c r="E25" s="50">
        <v>10</v>
      </c>
      <c r="F25" s="78"/>
      <c r="G25" s="39" t="s">
        <v>662</v>
      </c>
      <c r="H25" s="66"/>
      <c r="I25" s="67"/>
      <c r="J25" s="68"/>
      <c r="K25" s="66"/>
      <c r="L25" s="69" t="s">
        <v>617</v>
      </c>
      <c r="M25" s="68"/>
      <c r="N25" s="53"/>
      <c r="O25" s="53"/>
    </row>
    <row r="26" spans="1:15" ht="13.5" customHeight="1" thickBot="1">
      <c r="A26" s="54">
        <v>34</v>
      </c>
      <c r="B26" s="34"/>
      <c r="C26" s="3"/>
      <c r="D26" s="3"/>
      <c r="E26" s="58"/>
      <c r="F26" s="51"/>
      <c r="H26" s="66"/>
      <c r="I26" s="70" t="s">
        <v>89</v>
      </c>
      <c r="J26" s="65" t="s">
        <v>225</v>
      </c>
      <c r="K26" s="66"/>
      <c r="L26" s="71"/>
      <c r="M26" s="68"/>
      <c r="N26" s="53"/>
      <c r="O26" s="53"/>
    </row>
    <row r="27" spans="1:15" ht="13.5" customHeight="1">
      <c r="A27" s="48">
        <v>26</v>
      </c>
      <c r="B27" s="34" t="s">
        <v>71</v>
      </c>
      <c r="C27" s="3" t="s">
        <v>180</v>
      </c>
      <c r="D27" s="3" t="s">
        <v>181</v>
      </c>
      <c r="E27" s="50">
        <v>11</v>
      </c>
      <c r="F27" s="310" t="s">
        <v>225</v>
      </c>
      <c r="H27" s="66"/>
      <c r="I27" s="68"/>
      <c r="J27" s="66" t="s">
        <v>666</v>
      </c>
      <c r="K27" s="66"/>
      <c r="L27" s="71"/>
      <c r="M27" s="68"/>
      <c r="N27" s="53"/>
      <c r="O27" s="53"/>
    </row>
    <row r="28" spans="1:15" ht="13.5" customHeight="1" thickBot="1">
      <c r="A28" s="54">
        <v>42</v>
      </c>
      <c r="B28" s="35" t="s">
        <v>71</v>
      </c>
      <c r="C28" s="18" t="s">
        <v>225</v>
      </c>
      <c r="D28" s="3" t="s">
        <v>219</v>
      </c>
      <c r="E28" s="58"/>
      <c r="F28" s="77" t="s">
        <v>650</v>
      </c>
      <c r="G28" s="45" t="s">
        <v>225</v>
      </c>
      <c r="H28" s="60"/>
      <c r="I28" s="65"/>
      <c r="J28" s="66"/>
      <c r="K28" s="66"/>
      <c r="L28" s="70" t="s">
        <v>90</v>
      </c>
      <c r="M28" s="78" t="s">
        <v>312</v>
      </c>
      <c r="N28" s="53"/>
      <c r="O28" s="53"/>
    </row>
    <row r="29" spans="1:15" ht="13.5" customHeight="1">
      <c r="A29" s="48">
        <v>58</v>
      </c>
      <c r="B29" s="34" t="s">
        <v>65</v>
      </c>
      <c r="C29" s="205" t="s">
        <v>344</v>
      </c>
      <c r="D29" s="3" t="s">
        <v>337</v>
      </c>
      <c r="E29" s="50">
        <v>12</v>
      </c>
      <c r="F29" s="78" t="s">
        <v>326</v>
      </c>
      <c r="G29" s="51" t="s">
        <v>663</v>
      </c>
      <c r="H29" s="51"/>
      <c r="I29" s="51"/>
      <c r="J29" s="66"/>
      <c r="K29" s="66"/>
      <c r="L29" s="68"/>
      <c r="M29" s="66" t="s">
        <v>637</v>
      </c>
      <c r="N29" s="53"/>
      <c r="O29" s="53"/>
    </row>
    <row r="30" spans="1:15" ht="13.5" customHeight="1" thickBot="1">
      <c r="A30" s="54">
        <v>18</v>
      </c>
      <c r="B30" s="34" t="s">
        <v>71</v>
      </c>
      <c r="C30" s="3" t="s">
        <v>326</v>
      </c>
      <c r="D30" s="3" t="s">
        <v>325</v>
      </c>
      <c r="E30" s="58"/>
      <c r="F30" s="51" t="s">
        <v>654</v>
      </c>
      <c r="G30" s="51"/>
      <c r="H30" s="51"/>
      <c r="I30" s="51"/>
      <c r="J30" s="66"/>
      <c r="K30" s="66"/>
      <c r="L30" s="68"/>
      <c r="M30" s="66"/>
      <c r="N30" s="53"/>
      <c r="O30" s="53"/>
    </row>
    <row r="31" spans="1:15" ht="9" customHeight="1" thickBot="1">
      <c r="A31" s="72"/>
      <c r="B31" s="73"/>
      <c r="C31" s="74"/>
      <c r="D31" s="74"/>
      <c r="E31" s="75"/>
      <c r="F31" s="51"/>
      <c r="G31" s="51"/>
      <c r="H31" s="51"/>
      <c r="I31" s="51"/>
      <c r="J31" s="66"/>
      <c r="K31" s="66"/>
      <c r="L31" s="68"/>
      <c r="M31" s="66"/>
      <c r="N31" s="53"/>
      <c r="O31" s="53"/>
    </row>
    <row r="32" spans="1:13" ht="13.5" customHeight="1">
      <c r="A32" s="48">
        <v>22</v>
      </c>
      <c r="B32" s="34" t="s">
        <v>71</v>
      </c>
      <c r="C32" s="3" t="s">
        <v>324</v>
      </c>
      <c r="D32" s="3" t="s">
        <v>183</v>
      </c>
      <c r="E32" s="50">
        <v>13</v>
      </c>
      <c r="F32" s="51" t="s">
        <v>324</v>
      </c>
      <c r="G32" s="51"/>
      <c r="H32" s="52">
        <v>4</v>
      </c>
      <c r="I32" s="34" t="s">
        <v>171</v>
      </c>
      <c r="J32" s="3" t="s">
        <v>312</v>
      </c>
      <c r="K32" s="3" t="s">
        <v>242</v>
      </c>
      <c r="L32" s="68"/>
      <c r="M32" s="51"/>
    </row>
    <row r="33" spans="1:13" ht="13.5" customHeight="1" thickBot="1">
      <c r="A33" s="54">
        <v>62</v>
      </c>
      <c r="B33" s="35" t="s">
        <v>69</v>
      </c>
      <c r="C33" s="18" t="s">
        <v>343</v>
      </c>
      <c r="D33" s="3" t="s">
        <v>332</v>
      </c>
      <c r="E33" s="58"/>
      <c r="F33" s="77" t="s">
        <v>657</v>
      </c>
      <c r="G33" s="60" t="s">
        <v>324</v>
      </c>
      <c r="H33" s="60"/>
      <c r="I33" s="60"/>
      <c r="J33" s="70" t="s">
        <v>91</v>
      </c>
      <c r="K33" s="62"/>
      <c r="L33" s="60" t="s">
        <v>312</v>
      </c>
      <c r="M33" s="85"/>
    </row>
    <row r="34" spans="1:15" ht="13.5" customHeight="1">
      <c r="A34" s="48">
        <v>46</v>
      </c>
      <c r="B34" s="34" t="s">
        <v>71</v>
      </c>
      <c r="C34" s="18" t="s">
        <v>272</v>
      </c>
      <c r="D34" s="3" t="s">
        <v>222</v>
      </c>
      <c r="E34" s="50">
        <v>14</v>
      </c>
      <c r="F34" s="78" t="s">
        <v>272</v>
      </c>
      <c r="G34" s="39" t="s">
        <v>665</v>
      </c>
      <c r="H34" s="66"/>
      <c r="I34" s="67"/>
      <c r="J34" s="68"/>
      <c r="K34" s="66"/>
      <c r="L34" s="66" t="s">
        <v>618</v>
      </c>
      <c r="N34" s="53"/>
      <c r="O34" s="53"/>
    </row>
    <row r="35" spans="1:10" ht="13.5" customHeight="1" thickBot="1">
      <c r="A35" s="54">
        <v>30</v>
      </c>
      <c r="B35" s="34" t="s">
        <v>71</v>
      </c>
      <c r="C35" s="3" t="s">
        <v>176</v>
      </c>
      <c r="D35" s="3" t="s">
        <v>224</v>
      </c>
      <c r="E35" s="58"/>
      <c r="F35" s="51" t="s">
        <v>655</v>
      </c>
      <c r="H35" s="66"/>
      <c r="I35" s="70" t="s">
        <v>92</v>
      </c>
      <c r="J35" s="65" t="s">
        <v>19</v>
      </c>
    </row>
    <row r="36" spans="1:10" ht="13.5" customHeight="1">
      <c r="A36" s="48">
        <v>38</v>
      </c>
      <c r="B36" s="34" t="s">
        <v>71</v>
      </c>
      <c r="C36" s="3" t="s">
        <v>228</v>
      </c>
      <c r="D36" s="3" t="s">
        <v>229</v>
      </c>
      <c r="E36" s="50">
        <v>15</v>
      </c>
      <c r="F36" s="51" t="s">
        <v>228</v>
      </c>
      <c r="H36" s="66"/>
      <c r="I36" s="68"/>
      <c r="J36" s="66" t="s">
        <v>668</v>
      </c>
    </row>
    <row r="37" spans="1:10" ht="13.5" customHeight="1" thickBot="1">
      <c r="A37" s="54">
        <v>54</v>
      </c>
      <c r="B37" s="34" t="s">
        <v>69</v>
      </c>
      <c r="C37" s="3" t="s">
        <v>51</v>
      </c>
      <c r="D37" s="3" t="s">
        <v>5</v>
      </c>
      <c r="E37" s="58"/>
      <c r="F37" s="77" t="s">
        <v>656</v>
      </c>
      <c r="G37" s="45" t="s">
        <v>19</v>
      </c>
      <c r="H37" s="60"/>
      <c r="I37" s="65"/>
      <c r="J37" s="66"/>
    </row>
    <row r="38" spans="1:10" ht="13.5" customHeight="1">
      <c r="A38" s="48">
        <v>70</v>
      </c>
      <c r="B38" s="49"/>
      <c r="C38" s="63"/>
      <c r="D38" s="64"/>
      <c r="E38" s="50">
        <v>16</v>
      </c>
      <c r="F38" s="78" t="s">
        <v>19</v>
      </c>
      <c r="G38" s="51" t="s">
        <v>661</v>
      </c>
      <c r="H38" s="51"/>
      <c r="I38" s="51"/>
      <c r="J38" s="66"/>
    </row>
    <row r="39" spans="1:10" ht="13.5" customHeight="1" thickBot="1">
      <c r="A39" s="54">
        <v>12</v>
      </c>
      <c r="B39" s="34" t="s">
        <v>171</v>
      </c>
      <c r="C39" s="3" t="s">
        <v>19</v>
      </c>
      <c r="D39" s="3" t="s">
        <v>226</v>
      </c>
      <c r="E39" s="58"/>
      <c r="F39" s="51"/>
      <c r="G39" s="51"/>
      <c r="H39" s="51"/>
      <c r="I39" s="51"/>
      <c r="J39" s="66"/>
    </row>
    <row r="41" spans="6:15" ht="12.75">
      <c r="F41" s="86" t="s">
        <v>93</v>
      </c>
      <c r="G41" s="87" t="s">
        <v>94</v>
      </c>
      <c r="H41" s="88"/>
      <c r="I41" s="88"/>
      <c r="J41" s="86" t="s">
        <v>95</v>
      </c>
      <c r="K41" s="87" t="s">
        <v>96</v>
      </c>
      <c r="L41" s="89"/>
      <c r="M41" s="86" t="s">
        <v>97</v>
      </c>
      <c r="N41"/>
      <c r="O41"/>
    </row>
    <row r="42" spans="6:15" ht="12.75">
      <c r="F42" s="86" t="s">
        <v>98</v>
      </c>
      <c r="G42" s="87" t="s">
        <v>99</v>
      </c>
      <c r="H42" s="88"/>
      <c r="I42" s="88"/>
      <c r="J42" s="86" t="s">
        <v>100</v>
      </c>
      <c r="K42" s="87" t="s">
        <v>101</v>
      </c>
      <c r="L42" s="90"/>
      <c r="M42" s="86" t="s">
        <v>102</v>
      </c>
      <c r="N42"/>
      <c r="O4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1 /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Normal="90" zoomScaleSheetLayoutView="75" workbookViewId="0" topLeftCell="A1">
      <selection activeCell="M39" sqref="M39"/>
    </sheetView>
  </sheetViews>
  <sheetFormatPr defaultColWidth="9.140625" defaultRowHeight="12.75"/>
  <cols>
    <col min="1" max="1" width="3.57421875" style="46" customWidth="1"/>
    <col min="2" max="2" width="3.57421875" style="91" customWidth="1"/>
    <col min="3" max="3" width="19.57421875" style="0" customWidth="1"/>
    <col min="4" max="4" width="7.8515625" style="0" customWidth="1"/>
    <col min="5" max="5" width="4.28125" style="38" customWidth="1"/>
    <col min="6" max="6" width="18.7109375" style="39" customWidth="1"/>
    <col min="7" max="7" width="12.57421875" style="39" customWidth="1"/>
    <col min="8" max="9" width="3.57421875" style="39" customWidth="1"/>
    <col min="10" max="10" width="23.7109375" style="39" customWidth="1"/>
    <col min="11" max="11" width="6.00390625" style="39" customWidth="1"/>
    <col min="12" max="12" width="17.7109375" style="39" customWidth="1"/>
    <col min="13" max="13" width="18.7109375" style="39" customWidth="1"/>
    <col min="14" max="14" width="2.7109375" style="39" customWidth="1"/>
    <col min="15" max="15" width="6.57421875" style="39" customWidth="1"/>
  </cols>
  <sheetData>
    <row r="1" spans="1:12" ht="13.5" customHeight="1">
      <c r="A1" s="36" t="s">
        <v>346</v>
      </c>
      <c r="L1" s="40" t="s">
        <v>103</v>
      </c>
    </row>
    <row r="2" spans="1:12" ht="13.5" customHeight="1">
      <c r="A2" s="36" t="s">
        <v>104</v>
      </c>
      <c r="K2" s="41" t="s">
        <v>105</v>
      </c>
      <c r="L2" s="42" t="s">
        <v>316</v>
      </c>
    </row>
    <row r="3" spans="1:13" ht="13.5" customHeight="1">
      <c r="A3" s="36" t="s">
        <v>213</v>
      </c>
      <c r="K3" s="43"/>
      <c r="L3" s="44"/>
      <c r="M3" s="45" t="s">
        <v>311</v>
      </c>
    </row>
    <row r="4" spans="11:13" ht="13.5" customHeight="1" thickBot="1">
      <c r="K4" s="41" t="s">
        <v>106</v>
      </c>
      <c r="L4" s="47" t="s">
        <v>311</v>
      </c>
      <c r="M4" s="39" t="s">
        <v>642</v>
      </c>
    </row>
    <row r="5" spans="1:13" ht="13.5" customHeight="1">
      <c r="A5" s="48">
        <v>11</v>
      </c>
      <c r="B5" s="34" t="s">
        <v>171</v>
      </c>
      <c r="C5" s="3" t="s">
        <v>175</v>
      </c>
      <c r="D5" s="3" t="s">
        <v>222</v>
      </c>
      <c r="E5" s="50">
        <v>17</v>
      </c>
      <c r="F5" s="3" t="s">
        <v>175</v>
      </c>
      <c r="G5" s="51"/>
      <c r="H5" s="52">
        <v>3</v>
      </c>
      <c r="I5" s="34" t="s">
        <v>171</v>
      </c>
      <c r="J5" s="3" t="s">
        <v>313</v>
      </c>
      <c r="K5" s="3" t="s">
        <v>219</v>
      </c>
      <c r="L5" s="51"/>
      <c r="M5" s="93" t="s">
        <v>107</v>
      </c>
    </row>
    <row r="6" spans="1:13" ht="13.5" customHeight="1" thickBot="1">
      <c r="A6" s="54">
        <v>69</v>
      </c>
      <c r="B6" s="94"/>
      <c r="C6" s="56"/>
      <c r="D6" s="57"/>
      <c r="E6" s="58"/>
      <c r="F6" s="59" t="s">
        <v>108</v>
      </c>
      <c r="G6" s="60" t="s">
        <v>175</v>
      </c>
      <c r="H6" s="61"/>
      <c r="I6" s="61"/>
      <c r="J6" s="70" t="s">
        <v>109</v>
      </c>
      <c r="K6" s="62"/>
      <c r="L6" s="60" t="s">
        <v>313</v>
      </c>
      <c r="M6" s="93" t="s">
        <v>110</v>
      </c>
    </row>
    <row r="7" spans="1:12" ht="13.5" customHeight="1">
      <c r="A7" s="48">
        <v>53</v>
      </c>
      <c r="B7" s="34" t="s">
        <v>71</v>
      </c>
      <c r="C7" s="18" t="s">
        <v>335</v>
      </c>
      <c r="D7" s="3" t="s">
        <v>323</v>
      </c>
      <c r="E7" s="50">
        <v>18</v>
      </c>
      <c r="F7" s="65" t="s">
        <v>335</v>
      </c>
      <c r="G7" s="39" t="s">
        <v>685</v>
      </c>
      <c r="H7" s="66"/>
      <c r="I7" s="67"/>
      <c r="J7" s="68"/>
      <c r="K7" s="66"/>
      <c r="L7" s="69" t="s">
        <v>622</v>
      </c>
    </row>
    <row r="8" spans="1:12" ht="13.5" customHeight="1" thickBot="1">
      <c r="A8" s="54">
        <v>37</v>
      </c>
      <c r="B8" s="34" t="s">
        <v>71</v>
      </c>
      <c r="C8" s="3" t="s">
        <v>331</v>
      </c>
      <c r="D8" s="3" t="s">
        <v>224</v>
      </c>
      <c r="E8" s="58"/>
      <c r="F8" s="51" t="s">
        <v>673</v>
      </c>
      <c r="H8" s="66"/>
      <c r="I8" s="70" t="s">
        <v>111</v>
      </c>
      <c r="J8" s="65" t="s">
        <v>321</v>
      </c>
      <c r="K8" s="66"/>
      <c r="L8" s="71"/>
    </row>
    <row r="9" spans="1:12" ht="13.5" customHeight="1">
      <c r="A9" s="48">
        <v>29</v>
      </c>
      <c r="B9" s="34" t="s">
        <v>71</v>
      </c>
      <c r="C9" s="3" t="s">
        <v>321</v>
      </c>
      <c r="D9" s="3" t="s">
        <v>318</v>
      </c>
      <c r="E9" s="50">
        <v>19</v>
      </c>
      <c r="F9" s="310" t="s">
        <v>321</v>
      </c>
      <c r="H9" s="66"/>
      <c r="I9" s="68"/>
      <c r="J9" s="66" t="s">
        <v>659</v>
      </c>
      <c r="K9" s="66"/>
      <c r="L9" s="71"/>
    </row>
    <row r="10" spans="1:13" ht="13.5" customHeight="1" thickBot="1">
      <c r="A10" s="54">
        <v>45</v>
      </c>
      <c r="B10" s="34" t="s">
        <v>71</v>
      </c>
      <c r="C10" s="3" t="s">
        <v>182</v>
      </c>
      <c r="D10" s="3" t="s">
        <v>181</v>
      </c>
      <c r="E10" s="58"/>
      <c r="F10" s="59" t="s">
        <v>671</v>
      </c>
      <c r="G10" s="45" t="s">
        <v>321</v>
      </c>
      <c r="H10" s="60"/>
      <c r="I10" s="65"/>
      <c r="J10" s="66"/>
      <c r="K10" s="66"/>
      <c r="L10" s="70" t="s">
        <v>112</v>
      </c>
      <c r="M10" s="45" t="s">
        <v>310</v>
      </c>
    </row>
    <row r="11" spans="1:15" ht="13.5" customHeight="1">
      <c r="A11" s="48">
        <v>61</v>
      </c>
      <c r="B11" s="34"/>
      <c r="C11" s="3"/>
      <c r="D11" s="3"/>
      <c r="E11" s="50">
        <v>20</v>
      </c>
      <c r="F11" s="65" t="s">
        <v>20</v>
      </c>
      <c r="G11" s="51" t="s">
        <v>686</v>
      </c>
      <c r="H11" s="51"/>
      <c r="I11" s="51"/>
      <c r="J11" s="66"/>
      <c r="K11" s="66"/>
      <c r="L11" s="68"/>
      <c r="M11" s="67" t="s">
        <v>641</v>
      </c>
      <c r="N11" s="53"/>
      <c r="O11" s="53"/>
    </row>
    <row r="12" spans="1:15" ht="13.5" customHeight="1" thickBot="1">
      <c r="A12" s="54">
        <v>21</v>
      </c>
      <c r="B12" s="34" t="s">
        <v>71</v>
      </c>
      <c r="C12" s="3" t="s">
        <v>20</v>
      </c>
      <c r="D12" s="3" t="s">
        <v>219</v>
      </c>
      <c r="E12" s="58"/>
      <c r="F12" s="51"/>
      <c r="G12" s="51"/>
      <c r="H12" s="51"/>
      <c r="I12" s="51"/>
      <c r="J12" s="66"/>
      <c r="K12" s="66"/>
      <c r="L12" s="68"/>
      <c r="M12" s="68"/>
      <c r="N12" s="53"/>
      <c r="O12" s="53"/>
    </row>
    <row r="13" spans="1:15" ht="9" customHeight="1" thickBot="1">
      <c r="A13" s="95"/>
      <c r="C13" s="74"/>
      <c r="D13" s="74"/>
      <c r="E13" s="75"/>
      <c r="F13" s="51"/>
      <c r="G13" s="51"/>
      <c r="H13" s="51"/>
      <c r="I13" s="51"/>
      <c r="J13" s="66"/>
      <c r="K13" s="66"/>
      <c r="L13" s="68"/>
      <c r="M13" s="68"/>
      <c r="N13" s="53"/>
      <c r="O13" s="53"/>
    </row>
    <row r="14" spans="1:15" ht="13.5" customHeight="1">
      <c r="A14" s="96">
        <v>17</v>
      </c>
      <c r="B14" s="34" t="s">
        <v>71</v>
      </c>
      <c r="C14" s="3" t="s">
        <v>215</v>
      </c>
      <c r="D14" s="3" t="s">
        <v>183</v>
      </c>
      <c r="E14" s="50">
        <v>21</v>
      </c>
      <c r="F14" s="51" t="s">
        <v>215</v>
      </c>
      <c r="G14" s="51"/>
      <c r="H14" s="52">
        <v>5</v>
      </c>
      <c r="I14" s="3" t="s">
        <v>171</v>
      </c>
      <c r="J14" s="3" t="s">
        <v>310</v>
      </c>
      <c r="K14" s="3" t="s">
        <v>14</v>
      </c>
      <c r="L14" s="68"/>
      <c r="M14" s="68"/>
      <c r="N14" s="53"/>
      <c r="O14" s="53"/>
    </row>
    <row r="15" spans="1:15" ht="13.5" customHeight="1" thickBot="1">
      <c r="A15" s="54">
        <v>57</v>
      </c>
      <c r="B15" s="34" t="s">
        <v>69</v>
      </c>
      <c r="C15" s="3" t="s">
        <v>341</v>
      </c>
      <c r="D15" s="3" t="s">
        <v>219</v>
      </c>
      <c r="E15" s="58"/>
      <c r="F15" s="77" t="s">
        <v>680</v>
      </c>
      <c r="G15" s="60" t="s">
        <v>215</v>
      </c>
      <c r="H15" s="60"/>
      <c r="I15" s="60"/>
      <c r="J15" s="70" t="s">
        <v>113</v>
      </c>
      <c r="K15" s="62"/>
      <c r="L15" s="60" t="s">
        <v>310</v>
      </c>
      <c r="M15" s="68"/>
      <c r="N15" s="53"/>
      <c r="O15" s="53"/>
    </row>
    <row r="16" spans="1:15" ht="13.5" customHeight="1">
      <c r="A16" s="48">
        <v>41</v>
      </c>
      <c r="B16" s="34" t="s">
        <v>71</v>
      </c>
      <c r="C16" s="18" t="s">
        <v>330</v>
      </c>
      <c r="D16" s="3" t="s">
        <v>224</v>
      </c>
      <c r="E16" s="50">
        <v>22</v>
      </c>
      <c r="F16" s="78" t="s">
        <v>330</v>
      </c>
      <c r="G16" s="39" t="s">
        <v>681</v>
      </c>
      <c r="H16" s="66"/>
      <c r="I16" s="67"/>
      <c r="J16" s="68"/>
      <c r="K16" s="66"/>
      <c r="L16" s="66" t="s">
        <v>621</v>
      </c>
      <c r="M16" s="68"/>
      <c r="N16" s="53"/>
      <c r="O16" s="53"/>
    </row>
    <row r="17" spans="1:15" ht="13.5" customHeight="1" thickBot="1">
      <c r="A17" s="54">
        <v>25</v>
      </c>
      <c r="B17" s="34"/>
      <c r="C17" s="3"/>
      <c r="D17" s="3"/>
      <c r="E17" s="58"/>
      <c r="F17" s="51"/>
      <c r="H17" s="66"/>
      <c r="I17" s="70" t="s">
        <v>114</v>
      </c>
      <c r="J17" s="65" t="s">
        <v>50</v>
      </c>
      <c r="K17" s="66"/>
      <c r="L17" s="66"/>
      <c r="M17" s="79" t="s">
        <v>115</v>
      </c>
      <c r="N17" s="53"/>
      <c r="O17" s="53"/>
    </row>
    <row r="18" spans="1:15" ht="13.5" customHeight="1">
      <c r="A18" s="48">
        <v>33</v>
      </c>
      <c r="B18" s="34" t="s">
        <v>71</v>
      </c>
      <c r="C18" s="3" t="s">
        <v>17</v>
      </c>
      <c r="D18" s="3" t="s">
        <v>18</v>
      </c>
      <c r="E18" s="50">
        <v>23</v>
      </c>
      <c r="F18" s="310" t="s">
        <v>17</v>
      </c>
      <c r="H18" s="66"/>
      <c r="I18" s="68"/>
      <c r="J18" s="66" t="s">
        <v>690</v>
      </c>
      <c r="K18" s="66"/>
      <c r="L18" s="66"/>
      <c r="M18" s="68"/>
      <c r="N18" s="53"/>
      <c r="O18" s="53"/>
    </row>
    <row r="19" spans="1:15" ht="13.5" customHeight="1" thickBot="1">
      <c r="A19" s="54">
        <v>49</v>
      </c>
      <c r="B19" s="34" t="s">
        <v>69</v>
      </c>
      <c r="C19" s="3" t="s">
        <v>338</v>
      </c>
      <c r="D19" s="3" t="s">
        <v>325</v>
      </c>
      <c r="E19" s="58"/>
      <c r="F19" s="77" t="s">
        <v>659</v>
      </c>
      <c r="G19" s="45" t="s">
        <v>50</v>
      </c>
      <c r="H19" s="60"/>
      <c r="I19" s="65"/>
      <c r="J19" s="66"/>
      <c r="K19" s="66"/>
      <c r="L19" s="80" t="s">
        <v>116</v>
      </c>
      <c r="M19" s="65" t="s">
        <v>310</v>
      </c>
      <c r="N19" s="81"/>
      <c r="O19" s="81"/>
    </row>
    <row r="20" spans="1:13" ht="13.5" customHeight="1">
      <c r="A20" s="48">
        <v>65</v>
      </c>
      <c r="B20" s="34" t="s">
        <v>69</v>
      </c>
      <c r="C20" s="18" t="s">
        <v>48</v>
      </c>
      <c r="D20" s="3" t="s">
        <v>219</v>
      </c>
      <c r="E20" s="50">
        <v>24</v>
      </c>
      <c r="F20" s="78" t="s">
        <v>50</v>
      </c>
      <c r="G20" s="51" t="s">
        <v>687</v>
      </c>
      <c r="H20" s="51"/>
      <c r="I20" s="51"/>
      <c r="J20" s="66"/>
      <c r="K20" s="66"/>
      <c r="L20" s="66"/>
      <c r="M20" s="68" t="s">
        <v>640</v>
      </c>
    </row>
    <row r="21" spans="1:15" ht="13.5" customHeight="1" thickBot="1">
      <c r="A21" s="54">
        <v>14</v>
      </c>
      <c r="B21" s="34" t="s">
        <v>171</v>
      </c>
      <c r="C21" s="3" t="s">
        <v>50</v>
      </c>
      <c r="D21" s="3" t="s">
        <v>224</v>
      </c>
      <c r="E21" s="58"/>
      <c r="F21" s="51" t="s">
        <v>672</v>
      </c>
      <c r="G21" s="51"/>
      <c r="H21" s="51"/>
      <c r="I21" s="51"/>
      <c r="J21" s="66"/>
      <c r="K21" s="66"/>
      <c r="L21" s="66"/>
      <c r="M21" s="82" t="s">
        <v>117</v>
      </c>
      <c r="N21" s="53"/>
      <c r="O21" s="53"/>
    </row>
    <row r="22" spans="1:15" ht="9" customHeight="1" thickBot="1">
      <c r="A22" s="95"/>
      <c r="C22" s="83"/>
      <c r="D22" s="83"/>
      <c r="F22" s="43"/>
      <c r="G22" s="51"/>
      <c r="H22" s="51"/>
      <c r="I22" s="51"/>
      <c r="J22" s="66"/>
      <c r="K22" s="66"/>
      <c r="L22" s="66"/>
      <c r="M22" s="68"/>
      <c r="N22" s="53"/>
      <c r="O22" s="53"/>
    </row>
    <row r="23" spans="1:15" ht="13.5" customHeight="1">
      <c r="A23" s="96">
        <v>15</v>
      </c>
      <c r="B23" s="34" t="s">
        <v>71</v>
      </c>
      <c r="C23" s="3" t="s">
        <v>177</v>
      </c>
      <c r="D23" s="3" t="s">
        <v>224</v>
      </c>
      <c r="E23" s="50">
        <v>25</v>
      </c>
      <c r="F23" s="51" t="s">
        <v>177</v>
      </c>
      <c r="G23" s="51"/>
      <c r="H23" s="52">
        <v>7</v>
      </c>
      <c r="I23" s="3" t="s">
        <v>171</v>
      </c>
      <c r="J23" s="3" t="s">
        <v>221</v>
      </c>
      <c r="K23" s="3" t="s">
        <v>14</v>
      </c>
      <c r="L23" s="66"/>
      <c r="M23" s="68"/>
      <c r="N23" s="84"/>
      <c r="O23" s="84"/>
    </row>
    <row r="24" spans="1:15" ht="13.5" customHeight="1" thickBot="1">
      <c r="A24" s="54">
        <v>67</v>
      </c>
      <c r="B24" s="94"/>
      <c r="C24" s="56"/>
      <c r="D24" s="57"/>
      <c r="E24" s="58"/>
      <c r="F24" s="77" t="s">
        <v>118</v>
      </c>
      <c r="G24" s="60" t="s">
        <v>24</v>
      </c>
      <c r="H24" s="60"/>
      <c r="I24" s="60"/>
      <c r="J24" s="70" t="s">
        <v>119</v>
      </c>
      <c r="K24" s="62"/>
      <c r="L24" s="60" t="s">
        <v>234</v>
      </c>
      <c r="M24" s="68"/>
      <c r="N24" s="53"/>
      <c r="O24" s="53"/>
    </row>
    <row r="25" spans="1:15" ht="13.5" customHeight="1">
      <c r="A25" s="48">
        <v>51</v>
      </c>
      <c r="B25" s="34" t="s">
        <v>71</v>
      </c>
      <c r="C25" s="3" t="s">
        <v>336</v>
      </c>
      <c r="D25" s="3" t="s">
        <v>222</v>
      </c>
      <c r="E25" s="50">
        <v>26</v>
      </c>
      <c r="F25" s="78" t="s">
        <v>24</v>
      </c>
      <c r="G25" s="39" t="s">
        <v>682</v>
      </c>
      <c r="H25" s="66"/>
      <c r="I25" s="67"/>
      <c r="J25" s="68"/>
      <c r="K25" s="66"/>
      <c r="L25" s="69" t="s">
        <v>619</v>
      </c>
      <c r="M25" s="68"/>
      <c r="N25" s="53"/>
      <c r="O25" s="53"/>
    </row>
    <row r="26" spans="1:15" ht="13.5" customHeight="1" thickBot="1">
      <c r="A26" s="54">
        <v>35</v>
      </c>
      <c r="B26" s="34" t="s">
        <v>71</v>
      </c>
      <c r="C26" s="3" t="s">
        <v>24</v>
      </c>
      <c r="D26" s="3" t="s">
        <v>14</v>
      </c>
      <c r="E26" s="58"/>
      <c r="F26" s="51" t="s">
        <v>675</v>
      </c>
      <c r="H26" s="66"/>
      <c r="I26" s="70" t="s">
        <v>120</v>
      </c>
      <c r="J26" s="65" t="s">
        <v>234</v>
      </c>
      <c r="K26" s="66"/>
      <c r="L26" s="71"/>
      <c r="M26" s="68"/>
      <c r="N26" s="53"/>
      <c r="O26" s="53"/>
    </row>
    <row r="27" spans="1:15" ht="13.5" customHeight="1">
      <c r="A27" s="48">
        <v>27</v>
      </c>
      <c r="B27" s="34" t="s">
        <v>71</v>
      </c>
      <c r="C27" s="3" t="s">
        <v>322</v>
      </c>
      <c r="D27" s="3" t="s">
        <v>219</v>
      </c>
      <c r="E27" s="50">
        <v>27</v>
      </c>
      <c r="F27" s="310" t="s">
        <v>43</v>
      </c>
      <c r="H27" s="66"/>
      <c r="I27" s="68"/>
      <c r="J27" s="66" t="s">
        <v>689</v>
      </c>
      <c r="K27" s="66"/>
      <c r="L27" s="71"/>
      <c r="M27" s="68"/>
      <c r="N27" s="53"/>
      <c r="O27" s="53"/>
    </row>
    <row r="28" spans="1:15" ht="13.5" customHeight="1" thickBot="1">
      <c r="A28" s="54">
        <v>43</v>
      </c>
      <c r="B28" s="34" t="s">
        <v>71</v>
      </c>
      <c r="C28" s="3" t="s">
        <v>43</v>
      </c>
      <c r="D28" s="3" t="s">
        <v>15</v>
      </c>
      <c r="E28" s="58"/>
      <c r="F28" s="77" t="s">
        <v>678</v>
      </c>
      <c r="G28" s="45" t="s">
        <v>234</v>
      </c>
      <c r="H28" s="60"/>
      <c r="I28" s="65"/>
      <c r="J28" s="66"/>
      <c r="K28" s="66"/>
      <c r="L28" s="70" t="s">
        <v>121</v>
      </c>
      <c r="M28" s="78" t="s">
        <v>234</v>
      </c>
      <c r="N28" s="53"/>
      <c r="O28" s="53"/>
    </row>
    <row r="29" spans="1:15" ht="13.5" customHeight="1" thickBot="1">
      <c r="A29" s="48">
        <v>59</v>
      </c>
      <c r="B29" s="55" t="s">
        <v>69</v>
      </c>
      <c r="C29" s="56" t="s">
        <v>46</v>
      </c>
      <c r="D29" s="57" t="s">
        <v>47</v>
      </c>
      <c r="E29" s="50">
        <v>28</v>
      </c>
      <c r="F29" s="78" t="s">
        <v>234</v>
      </c>
      <c r="G29" s="51" t="s">
        <v>683</v>
      </c>
      <c r="H29" s="51"/>
      <c r="I29" s="51"/>
      <c r="J29" s="66"/>
      <c r="K29" s="66"/>
      <c r="L29" s="68"/>
      <c r="M29" s="66" t="s">
        <v>639</v>
      </c>
      <c r="N29" s="53"/>
      <c r="O29" s="53"/>
    </row>
    <row r="30" spans="1:15" ht="13.5" customHeight="1" thickBot="1">
      <c r="A30" s="54">
        <v>19</v>
      </c>
      <c r="B30" s="34" t="s">
        <v>171</v>
      </c>
      <c r="C30" s="3" t="s">
        <v>234</v>
      </c>
      <c r="D30" s="3" t="s">
        <v>337</v>
      </c>
      <c r="E30" s="58"/>
      <c r="F30" s="51" t="s">
        <v>674</v>
      </c>
      <c r="G30" s="51"/>
      <c r="H30" s="51"/>
      <c r="I30" s="51"/>
      <c r="J30" s="66"/>
      <c r="K30" s="66"/>
      <c r="L30" s="68"/>
      <c r="M30" s="66"/>
      <c r="N30" s="53"/>
      <c r="O30" s="53"/>
    </row>
    <row r="31" spans="1:15" ht="9" customHeight="1" thickBot="1">
      <c r="A31" s="95"/>
      <c r="C31" s="74"/>
      <c r="D31" s="74"/>
      <c r="E31" s="75"/>
      <c r="F31" s="51"/>
      <c r="G31" s="51"/>
      <c r="H31" s="51"/>
      <c r="I31" s="51"/>
      <c r="J31" s="66"/>
      <c r="K31" s="66"/>
      <c r="L31" s="68"/>
      <c r="M31" s="66"/>
      <c r="N31" s="53"/>
      <c r="O31" s="53"/>
    </row>
    <row r="32" spans="1:13" ht="13.5" customHeight="1">
      <c r="A32" s="96">
        <v>23</v>
      </c>
      <c r="B32" s="34" t="s">
        <v>71</v>
      </c>
      <c r="C32" s="3" t="s">
        <v>42</v>
      </c>
      <c r="D32" s="3" t="s">
        <v>224</v>
      </c>
      <c r="E32" s="50">
        <v>29</v>
      </c>
      <c r="F32" s="51" t="s">
        <v>42</v>
      </c>
      <c r="G32" s="51"/>
      <c r="H32" s="52">
        <v>2</v>
      </c>
      <c r="I32" s="34" t="s">
        <v>171</v>
      </c>
      <c r="J32" s="18" t="s">
        <v>311</v>
      </c>
      <c r="K32" s="3" t="s">
        <v>224</v>
      </c>
      <c r="L32" s="68"/>
      <c r="M32" s="51"/>
    </row>
    <row r="33" spans="1:13" ht="13.5" customHeight="1" thickBot="1">
      <c r="A33" s="54">
        <v>63</v>
      </c>
      <c r="B33" s="34" t="s">
        <v>71</v>
      </c>
      <c r="C33" s="3" t="s">
        <v>49</v>
      </c>
      <c r="D33" s="3" t="s">
        <v>15</v>
      </c>
      <c r="E33" s="58"/>
      <c r="F33" s="77" t="s">
        <v>677</v>
      </c>
      <c r="G33" s="60" t="s">
        <v>223</v>
      </c>
      <c r="H33" s="60"/>
      <c r="I33" s="60"/>
      <c r="J33" s="70" t="s">
        <v>122</v>
      </c>
      <c r="K33" s="62"/>
      <c r="L33" s="60" t="s">
        <v>483</v>
      </c>
      <c r="M33" s="85"/>
    </row>
    <row r="34" spans="1:15" ht="13.5" customHeight="1">
      <c r="A34" s="48">
        <v>47</v>
      </c>
      <c r="B34" s="34" t="s">
        <v>71</v>
      </c>
      <c r="C34" s="3" t="s">
        <v>334</v>
      </c>
      <c r="D34" s="3" t="s">
        <v>219</v>
      </c>
      <c r="E34" s="50">
        <v>30</v>
      </c>
      <c r="F34" s="78" t="s">
        <v>223</v>
      </c>
      <c r="G34" s="39" t="s">
        <v>688</v>
      </c>
      <c r="H34" s="66"/>
      <c r="I34" s="67"/>
      <c r="J34" s="68"/>
      <c r="K34" s="66"/>
      <c r="L34" s="66" t="s">
        <v>620</v>
      </c>
      <c r="N34" s="53"/>
      <c r="O34" s="53"/>
    </row>
    <row r="35" spans="1:12" ht="13.5" customHeight="1" thickBot="1">
      <c r="A35" s="54">
        <v>31</v>
      </c>
      <c r="B35" s="34" t="s">
        <v>71</v>
      </c>
      <c r="C35" s="3" t="s">
        <v>223</v>
      </c>
      <c r="D35" s="3" t="s">
        <v>224</v>
      </c>
      <c r="E35" s="58"/>
      <c r="F35" s="51" t="s">
        <v>679</v>
      </c>
      <c r="H35" s="66"/>
      <c r="I35" s="70" t="s">
        <v>123</v>
      </c>
      <c r="J35" s="65" t="s">
        <v>320</v>
      </c>
      <c r="L35" s="40" t="s">
        <v>124</v>
      </c>
    </row>
    <row r="36" spans="1:12" ht="13.5" customHeight="1">
      <c r="A36" s="48">
        <v>39</v>
      </c>
      <c r="B36" s="34" t="s">
        <v>71</v>
      </c>
      <c r="C36" s="204" t="s">
        <v>333</v>
      </c>
      <c r="D36" s="3" t="s">
        <v>332</v>
      </c>
      <c r="E36" s="50">
        <v>31</v>
      </c>
      <c r="F36" s="51" t="s">
        <v>333</v>
      </c>
      <c r="H36" s="66"/>
      <c r="I36" s="68"/>
      <c r="J36" s="66" t="s">
        <v>691</v>
      </c>
      <c r="K36" s="41" t="s">
        <v>125</v>
      </c>
      <c r="L36" s="42" t="s">
        <v>234</v>
      </c>
    </row>
    <row r="37" spans="1:13" ht="13.5" customHeight="1" thickBot="1">
      <c r="A37" s="54">
        <v>55</v>
      </c>
      <c r="B37" s="34" t="s">
        <v>69</v>
      </c>
      <c r="C37" s="3" t="s">
        <v>25</v>
      </c>
      <c r="D37" s="3" t="s">
        <v>15</v>
      </c>
      <c r="E37" s="58"/>
      <c r="F37" s="77" t="s">
        <v>676</v>
      </c>
      <c r="G37" s="45" t="s">
        <v>320</v>
      </c>
      <c r="H37" s="60"/>
      <c r="I37" s="65"/>
      <c r="J37" s="66"/>
      <c r="K37" s="43"/>
      <c r="L37" s="44">
        <v>138</v>
      </c>
      <c r="M37" s="45" t="s">
        <v>314</v>
      </c>
    </row>
    <row r="38" spans="1:13" ht="13.5" customHeight="1">
      <c r="A38" s="48">
        <v>71</v>
      </c>
      <c r="B38" s="92"/>
      <c r="C38" s="63"/>
      <c r="D38" s="64"/>
      <c r="E38" s="50">
        <v>32</v>
      </c>
      <c r="F38" s="78" t="s">
        <v>320</v>
      </c>
      <c r="G38" s="51" t="s">
        <v>684</v>
      </c>
      <c r="H38" s="51"/>
      <c r="I38" s="51"/>
      <c r="J38" s="66"/>
      <c r="K38" s="41" t="s">
        <v>126</v>
      </c>
      <c r="L38" s="47" t="s">
        <v>314</v>
      </c>
      <c r="M38" s="39" t="s">
        <v>750</v>
      </c>
    </row>
    <row r="39" spans="1:13" ht="13.5" customHeight="1" thickBot="1">
      <c r="A39" s="54">
        <v>10</v>
      </c>
      <c r="B39" s="34" t="s">
        <v>71</v>
      </c>
      <c r="C39" s="18" t="s">
        <v>320</v>
      </c>
      <c r="D39" s="3" t="s">
        <v>45</v>
      </c>
      <c r="E39" s="58"/>
      <c r="F39" s="51"/>
      <c r="G39" s="51"/>
      <c r="H39" s="51"/>
      <c r="I39" s="51"/>
      <c r="J39" s="66"/>
      <c r="M39" s="93" t="s">
        <v>107</v>
      </c>
    </row>
    <row r="40" ht="13.5" customHeight="1">
      <c r="M40" s="93" t="s">
        <v>110</v>
      </c>
    </row>
    <row r="41" spans="6:13" ht="13.5" customHeight="1">
      <c r="F41" s="86" t="s">
        <v>93</v>
      </c>
      <c r="G41" s="87" t="s">
        <v>94</v>
      </c>
      <c r="H41" s="88"/>
      <c r="I41" s="88"/>
      <c r="J41" s="86" t="s">
        <v>95</v>
      </c>
      <c r="K41" s="87" t="s">
        <v>96</v>
      </c>
      <c r="L41" s="89"/>
      <c r="M41" s="86" t="s">
        <v>97</v>
      </c>
    </row>
    <row r="42" spans="6:13" ht="13.5" customHeight="1">
      <c r="F42" s="86" t="s">
        <v>162</v>
      </c>
      <c r="G42" s="87" t="s">
        <v>99</v>
      </c>
      <c r="H42" s="88"/>
      <c r="I42" s="88"/>
      <c r="J42" s="86" t="s">
        <v>100</v>
      </c>
      <c r="K42" s="87" t="s">
        <v>101</v>
      </c>
      <c r="L42" s="90"/>
      <c r="M42" s="86" t="s">
        <v>102</v>
      </c>
    </row>
    <row r="43" ht="13.5" customHeight="1"/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2 /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75" zoomScaleNormal="85" zoomScaleSheetLayoutView="75" workbookViewId="0" topLeftCell="A1">
      <selection activeCell="H15" sqref="H15"/>
    </sheetView>
  </sheetViews>
  <sheetFormatPr defaultColWidth="9.140625" defaultRowHeight="12.75"/>
  <cols>
    <col min="1" max="1" width="4.7109375" style="166" customWidth="1"/>
    <col min="2" max="2" width="17.421875" style="134" customWidth="1"/>
    <col min="3" max="3" width="5.00390625" style="135" customWidth="1"/>
    <col min="4" max="4" width="17.140625" style="20" customWidth="1"/>
    <col min="5" max="5" width="14.8515625" style="43" customWidth="1"/>
    <col min="6" max="6" width="5.421875" style="20" customWidth="1"/>
    <col min="7" max="7" width="16.8515625" style="20" customWidth="1"/>
    <col min="8" max="9" width="8.7109375" style="20" customWidth="1"/>
    <col min="10" max="10" width="3.7109375" style="20" customWidth="1"/>
    <col min="11" max="11" width="12.7109375" style="20" customWidth="1"/>
    <col min="12" max="13" width="8.140625" style="20" customWidth="1"/>
    <col min="14" max="14" width="9.7109375" style="20" customWidth="1"/>
    <col min="15" max="16" width="3.7109375" style="20" customWidth="1"/>
    <col min="17" max="17" width="2.140625" style="20" customWidth="1"/>
    <col min="18" max="16384" width="9.140625" style="20" customWidth="1"/>
  </cols>
  <sheetData>
    <row r="1" spans="1:5" s="135" customFormat="1" ht="15" customHeight="1">
      <c r="A1" s="36" t="s">
        <v>346</v>
      </c>
      <c r="B1" s="134"/>
      <c r="E1" s="43"/>
    </row>
    <row r="2" spans="1:5" s="135" customFormat="1" ht="15" customHeight="1">
      <c r="A2" s="133" t="s">
        <v>127</v>
      </c>
      <c r="B2" s="134"/>
      <c r="E2" s="43"/>
    </row>
    <row r="3" spans="1:7" s="135" customFormat="1" ht="15" customHeight="1">
      <c r="A3" s="133" t="s">
        <v>214</v>
      </c>
      <c r="B3" s="134"/>
      <c r="E3" s="43"/>
      <c r="F3" s="136">
        <v>-84</v>
      </c>
      <c r="G3" s="137" t="s">
        <v>324</v>
      </c>
    </row>
    <row r="4" spans="1:7" s="144" customFormat="1" ht="15" customHeight="1">
      <c r="A4" s="138"/>
      <c r="B4" s="139"/>
      <c r="C4" s="136">
        <v>-64</v>
      </c>
      <c r="D4" s="140" t="s">
        <v>333</v>
      </c>
      <c r="E4" s="141"/>
      <c r="F4" s="142"/>
      <c r="G4" s="143"/>
    </row>
    <row r="5" spans="1:13" s="144" customFormat="1" ht="15" customHeight="1">
      <c r="A5" s="145">
        <v>-1</v>
      </c>
      <c r="B5" s="60"/>
      <c r="C5" s="146"/>
      <c r="D5" s="147">
        <v>65</v>
      </c>
      <c r="E5" s="140" t="s">
        <v>333</v>
      </c>
      <c r="F5" s="149"/>
      <c r="G5" s="70" t="s">
        <v>163</v>
      </c>
      <c r="H5" s="150" t="s">
        <v>72</v>
      </c>
      <c r="I5" s="151"/>
      <c r="K5" s="152">
        <v>-125</v>
      </c>
      <c r="L5" s="153" t="s">
        <v>411</v>
      </c>
      <c r="M5" s="153"/>
    </row>
    <row r="6" spans="1:13" s="144" customFormat="1" ht="15" customHeight="1">
      <c r="A6" s="154"/>
      <c r="B6" s="155"/>
      <c r="C6" s="80">
        <v>33</v>
      </c>
      <c r="D6" s="156" t="s">
        <v>472</v>
      </c>
      <c r="E6" s="66" t="s">
        <v>693</v>
      </c>
      <c r="F6" s="157"/>
      <c r="G6" s="158"/>
      <c r="H6" s="159" t="s">
        <v>627</v>
      </c>
      <c r="I6" s="160"/>
      <c r="M6" s="143"/>
    </row>
    <row r="7" spans="1:13" s="144" customFormat="1" ht="15" customHeight="1">
      <c r="A7" s="145">
        <v>-2</v>
      </c>
      <c r="B7" s="60" t="s">
        <v>472</v>
      </c>
      <c r="C7" s="161"/>
      <c r="D7" s="162"/>
      <c r="E7" s="51"/>
      <c r="F7" s="163">
        <v>89</v>
      </c>
      <c r="G7" s="78" t="s">
        <v>72</v>
      </c>
      <c r="I7" s="70" t="s">
        <v>128</v>
      </c>
      <c r="J7" s="164"/>
      <c r="K7" s="151" t="s">
        <v>321</v>
      </c>
      <c r="M7" s="165"/>
    </row>
    <row r="8" spans="1:16" s="144" customFormat="1" ht="15" customHeight="1">
      <c r="A8" s="166"/>
      <c r="B8" s="134"/>
      <c r="C8" s="167">
        <v>-63</v>
      </c>
      <c r="D8" s="140" t="s">
        <v>42</v>
      </c>
      <c r="E8" s="66"/>
      <c r="F8" s="157"/>
      <c r="G8" s="66" t="s">
        <v>699</v>
      </c>
      <c r="I8" s="165"/>
      <c r="J8" s="168"/>
      <c r="K8" s="160" t="s">
        <v>625</v>
      </c>
      <c r="M8" s="70">
        <v>129</v>
      </c>
      <c r="N8" s="164" t="s">
        <v>411</v>
      </c>
      <c r="O8" s="151"/>
      <c r="P8" s="153"/>
    </row>
    <row r="9" spans="1:16" s="144" customFormat="1" ht="15" customHeight="1">
      <c r="A9" s="145">
        <v>-3</v>
      </c>
      <c r="B9" s="60"/>
      <c r="C9" s="146"/>
      <c r="D9" s="169">
        <v>66</v>
      </c>
      <c r="E9" s="60" t="s">
        <v>72</v>
      </c>
      <c r="F9" s="170"/>
      <c r="G9" s="171">
        <v>-109</v>
      </c>
      <c r="H9" s="172" t="s">
        <v>321</v>
      </c>
      <c r="I9" s="173"/>
      <c r="K9" s="165"/>
      <c r="M9" s="165"/>
      <c r="N9" s="168" t="s">
        <v>634</v>
      </c>
      <c r="O9" s="168"/>
      <c r="P9" s="143"/>
    </row>
    <row r="10" spans="1:16" s="144" customFormat="1" ht="15" customHeight="1">
      <c r="A10" s="166"/>
      <c r="B10" s="155"/>
      <c r="C10" s="70">
        <v>34</v>
      </c>
      <c r="D10" s="174" t="s">
        <v>72</v>
      </c>
      <c r="E10" s="66" t="s">
        <v>696</v>
      </c>
      <c r="F10" s="175"/>
      <c r="G10" s="175"/>
      <c r="H10" s="142"/>
      <c r="I10" s="142"/>
      <c r="K10" s="165"/>
      <c r="M10" s="165"/>
      <c r="P10" s="165"/>
    </row>
    <row r="11" spans="1:16" s="144" customFormat="1" ht="15" customHeight="1">
      <c r="A11" s="145">
        <v>-4</v>
      </c>
      <c r="B11" s="60" t="s">
        <v>72</v>
      </c>
      <c r="C11" s="161"/>
      <c r="D11" s="176"/>
      <c r="E11" s="66"/>
      <c r="F11" s="136">
        <v>-83</v>
      </c>
      <c r="G11" s="137" t="s">
        <v>317</v>
      </c>
      <c r="H11" s="142"/>
      <c r="I11" s="142"/>
      <c r="K11" s="70">
        <v>121</v>
      </c>
      <c r="L11" s="164" t="s">
        <v>321</v>
      </c>
      <c r="M11" s="173"/>
      <c r="P11" s="165"/>
    </row>
    <row r="12" spans="1:16" s="144" customFormat="1" ht="15" customHeight="1">
      <c r="A12" s="138"/>
      <c r="B12" s="139"/>
      <c r="C12" s="136">
        <v>-62</v>
      </c>
      <c r="D12" s="140" t="s">
        <v>43</v>
      </c>
      <c r="E12" s="141"/>
      <c r="F12" s="142"/>
      <c r="G12" s="143"/>
      <c r="H12" s="142"/>
      <c r="I12" s="142"/>
      <c r="K12" s="165"/>
      <c r="L12" s="168" t="s">
        <v>633</v>
      </c>
      <c r="P12" s="165"/>
    </row>
    <row r="13" spans="1:16" s="144" customFormat="1" ht="15" customHeight="1">
      <c r="A13" s="145">
        <v>-5</v>
      </c>
      <c r="B13" s="60" t="s">
        <v>233</v>
      </c>
      <c r="C13" s="146"/>
      <c r="D13" s="147">
        <v>67</v>
      </c>
      <c r="E13" s="148" t="s">
        <v>43</v>
      </c>
      <c r="F13" s="149"/>
      <c r="G13" s="70" t="s">
        <v>164</v>
      </c>
      <c r="H13" s="150" t="s">
        <v>317</v>
      </c>
      <c r="I13" s="151"/>
      <c r="K13" s="165"/>
      <c r="P13" s="165"/>
    </row>
    <row r="14" spans="1:16" s="144" customFormat="1" ht="15" customHeight="1">
      <c r="A14" s="154"/>
      <c r="B14" s="155"/>
      <c r="C14" s="80">
        <v>35</v>
      </c>
      <c r="D14" s="156" t="s">
        <v>173</v>
      </c>
      <c r="E14" s="66" t="s">
        <v>692</v>
      </c>
      <c r="F14" s="157"/>
      <c r="G14" s="158"/>
      <c r="H14" s="159" t="s">
        <v>733</v>
      </c>
      <c r="I14" s="160"/>
      <c r="K14" s="165"/>
      <c r="P14" s="165"/>
    </row>
    <row r="15" spans="1:16" s="144" customFormat="1" ht="15" customHeight="1">
      <c r="A15" s="145">
        <v>-6</v>
      </c>
      <c r="B15" s="151" t="s">
        <v>173</v>
      </c>
      <c r="C15" s="161"/>
      <c r="D15" s="162" t="s">
        <v>476</v>
      </c>
      <c r="E15" s="51"/>
      <c r="F15" s="163">
        <v>90</v>
      </c>
      <c r="G15" s="78" t="s">
        <v>177</v>
      </c>
      <c r="I15" s="70" t="s">
        <v>129</v>
      </c>
      <c r="J15" s="164"/>
      <c r="K15" s="151" t="s">
        <v>317</v>
      </c>
      <c r="P15" s="165"/>
    </row>
    <row r="16" spans="1:16" s="144" customFormat="1" ht="15" customHeight="1">
      <c r="A16" s="166"/>
      <c r="B16" s="134"/>
      <c r="C16" s="167">
        <v>-61</v>
      </c>
      <c r="D16" s="140" t="s">
        <v>177</v>
      </c>
      <c r="E16" s="66"/>
      <c r="F16" s="157"/>
      <c r="G16" s="66" t="s">
        <v>698</v>
      </c>
      <c r="I16" s="165"/>
      <c r="J16" s="168"/>
      <c r="K16" s="168" t="s">
        <v>636</v>
      </c>
      <c r="M16" s="177">
        <v>135</v>
      </c>
      <c r="N16" s="151" t="s">
        <v>314</v>
      </c>
      <c r="O16" s="151"/>
      <c r="P16" s="173"/>
    </row>
    <row r="17" spans="1:16" s="144" customFormat="1" ht="15" customHeight="1">
      <c r="A17" s="145">
        <v>-7</v>
      </c>
      <c r="B17" s="60" t="s">
        <v>329</v>
      </c>
      <c r="C17" s="146"/>
      <c r="D17" s="169">
        <v>68</v>
      </c>
      <c r="E17" s="60" t="s">
        <v>177</v>
      </c>
      <c r="F17" s="170"/>
      <c r="G17" s="171">
        <v>-110</v>
      </c>
      <c r="H17" s="172" t="s">
        <v>50</v>
      </c>
      <c r="I17" s="173"/>
      <c r="N17" s="168" t="s">
        <v>632</v>
      </c>
      <c r="O17" s="168"/>
      <c r="P17" s="165"/>
    </row>
    <row r="18" spans="1:16" s="144" customFormat="1" ht="15" customHeight="1">
      <c r="A18" s="166"/>
      <c r="B18" s="155"/>
      <c r="C18" s="70">
        <v>36</v>
      </c>
      <c r="D18" s="174" t="s">
        <v>329</v>
      </c>
      <c r="E18" s="66" t="s">
        <v>689</v>
      </c>
      <c r="F18" s="175"/>
      <c r="G18" s="175"/>
      <c r="N18" s="109" t="s">
        <v>130</v>
      </c>
      <c r="P18" s="165"/>
    </row>
    <row r="19" spans="1:16" s="144" customFormat="1" ht="15" customHeight="1">
      <c r="A19" s="145">
        <v>-8</v>
      </c>
      <c r="B19" s="60"/>
      <c r="C19" s="161"/>
      <c r="D19" s="176"/>
      <c r="E19" s="66"/>
      <c r="F19" s="136">
        <v>-82</v>
      </c>
      <c r="G19" s="137" t="s">
        <v>238</v>
      </c>
      <c r="N19" s="178" t="s">
        <v>131</v>
      </c>
      <c r="P19" s="165"/>
    </row>
    <row r="20" spans="1:16" ht="15" customHeight="1">
      <c r="A20" s="138"/>
      <c r="B20" s="139"/>
      <c r="C20" s="136">
        <v>-60</v>
      </c>
      <c r="D20" s="140" t="s">
        <v>17</v>
      </c>
      <c r="E20" s="141"/>
      <c r="F20" s="12"/>
      <c r="G20" s="28"/>
      <c r="P20" s="27"/>
    </row>
    <row r="21" spans="1:16" ht="15" customHeight="1">
      <c r="A21" s="145">
        <v>-9</v>
      </c>
      <c r="B21" s="60"/>
      <c r="C21" s="146"/>
      <c r="D21" s="147">
        <v>69</v>
      </c>
      <c r="E21" s="148" t="s">
        <v>17</v>
      </c>
      <c r="F21" s="149"/>
      <c r="G21" s="70" t="s">
        <v>165</v>
      </c>
      <c r="H21" s="179" t="s">
        <v>238</v>
      </c>
      <c r="I21" s="180"/>
      <c r="K21" s="152">
        <v>-126</v>
      </c>
      <c r="L21" s="131" t="s">
        <v>314</v>
      </c>
      <c r="M21" s="131"/>
      <c r="P21" s="27"/>
    </row>
    <row r="22" spans="1:16" ht="15" customHeight="1">
      <c r="A22" s="154"/>
      <c r="B22" s="155"/>
      <c r="C22" s="80">
        <v>37</v>
      </c>
      <c r="D22" s="156"/>
      <c r="E22" s="66"/>
      <c r="F22" s="157"/>
      <c r="G22" s="158"/>
      <c r="H22" s="181" t="s">
        <v>697</v>
      </c>
      <c r="I22" s="182"/>
      <c r="M22" s="28"/>
      <c r="P22" s="27"/>
    </row>
    <row r="23" spans="1:16" ht="15" customHeight="1">
      <c r="A23" s="145">
        <v>-10</v>
      </c>
      <c r="B23" s="60"/>
      <c r="C23" s="161"/>
      <c r="D23" s="162"/>
      <c r="E23" s="51"/>
      <c r="F23" s="163">
        <v>91</v>
      </c>
      <c r="G23" s="78" t="s">
        <v>180</v>
      </c>
      <c r="I23" s="163" t="s">
        <v>132</v>
      </c>
      <c r="J23" s="183"/>
      <c r="K23" s="151" t="s">
        <v>221</v>
      </c>
      <c r="M23" s="27"/>
      <c r="P23" s="27"/>
    </row>
    <row r="24" spans="3:16" ht="15" customHeight="1">
      <c r="C24" s="167">
        <v>-59</v>
      </c>
      <c r="D24" s="140" t="s">
        <v>330</v>
      </c>
      <c r="E24" s="66"/>
      <c r="F24" s="157"/>
      <c r="G24" s="66" t="s">
        <v>695</v>
      </c>
      <c r="I24" s="27"/>
      <c r="J24" s="134"/>
      <c r="K24" s="182" t="s">
        <v>624</v>
      </c>
      <c r="M24" s="163">
        <v>130</v>
      </c>
      <c r="N24" s="183" t="s">
        <v>504</v>
      </c>
      <c r="O24" s="180"/>
      <c r="P24" s="29"/>
    </row>
    <row r="25" spans="1:15" ht="15" customHeight="1">
      <c r="A25" s="145">
        <v>-11</v>
      </c>
      <c r="B25" s="151" t="s">
        <v>180</v>
      </c>
      <c r="C25" s="146"/>
      <c r="D25" s="169">
        <v>70</v>
      </c>
      <c r="E25" s="60" t="s">
        <v>180</v>
      </c>
      <c r="F25" s="170"/>
      <c r="G25" s="171">
        <v>-111</v>
      </c>
      <c r="H25" s="184" t="s">
        <v>221</v>
      </c>
      <c r="I25" s="29"/>
      <c r="K25" s="27"/>
      <c r="M25" s="27"/>
      <c r="N25" s="134" t="s">
        <v>635</v>
      </c>
      <c r="O25" s="134"/>
    </row>
    <row r="26" spans="2:13" ht="15" customHeight="1">
      <c r="B26" s="155"/>
      <c r="C26" s="70">
        <v>38</v>
      </c>
      <c r="D26" s="174" t="s">
        <v>180</v>
      </c>
      <c r="E26" s="66" t="s">
        <v>476</v>
      </c>
      <c r="F26" s="175"/>
      <c r="G26" s="175"/>
      <c r="H26" s="181"/>
      <c r="K26" s="27"/>
      <c r="M26" s="27"/>
    </row>
    <row r="27" spans="1:13" ht="15" customHeight="1">
      <c r="A27" s="145">
        <v>-12</v>
      </c>
      <c r="B27" s="60" t="s">
        <v>344</v>
      </c>
      <c r="C27" s="161"/>
      <c r="D27" s="176" t="s">
        <v>595</v>
      </c>
      <c r="E27" s="66"/>
      <c r="F27" s="136">
        <v>-81</v>
      </c>
      <c r="G27" s="137" t="s">
        <v>231</v>
      </c>
      <c r="K27" s="163">
        <v>122</v>
      </c>
      <c r="L27" s="164" t="s">
        <v>221</v>
      </c>
      <c r="M27" s="185"/>
    </row>
    <row r="28" spans="1:13" ht="15" customHeight="1">
      <c r="A28" s="138"/>
      <c r="B28" s="85"/>
      <c r="C28" s="136">
        <v>-58</v>
      </c>
      <c r="D28" s="140" t="s">
        <v>475</v>
      </c>
      <c r="E28" s="141"/>
      <c r="F28" s="12"/>
      <c r="G28" s="28"/>
      <c r="K28" s="27"/>
      <c r="L28" s="134" t="s">
        <v>631</v>
      </c>
      <c r="M28" s="134"/>
    </row>
    <row r="29" spans="1:11" ht="15" customHeight="1">
      <c r="A29" s="145">
        <v>-13</v>
      </c>
      <c r="B29" s="60" t="s">
        <v>473</v>
      </c>
      <c r="C29" s="146"/>
      <c r="D29" s="147">
        <v>71</v>
      </c>
      <c r="E29" s="148" t="s">
        <v>475</v>
      </c>
      <c r="F29" s="149"/>
      <c r="G29" s="70" t="s">
        <v>166</v>
      </c>
      <c r="H29" s="179" t="s">
        <v>475</v>
      </c>
      <c r="I29" s="180"/>
      <c r="K29" s="27"/>
    </row>
    <row r="30" spans="1:11" ht="15" customHeight="1">
      <c r="A30" s="154"/>
      <c r="B30" s="155"/>
      <c r="C30" s="80">
        <v>39</v>
      </c>
      <c r="D30" s="156" t="s">
        <v>473</v>
      </c>
      <c r="E30" s="66" t="s">
        <v>700</v>
      </c>
      <c r="F30" s="157"/>
      <c r="G30" s="158"/>
      <c r="H30" s="181" t="s">
        <v>476</v>
      </c>
      <c r="I30" s="182"/>
      <c r="K30" s="27"/>
    </row>
    <row r="31" spans="1:11" ht="15" customHeight="1">
      <c r="A31" s="145">
        <v>-14</v>
      </c>
      <c r="B31" s="60" t="s">
        <v>474</v>
      </c>
      <c r="C31" s="161"/>
      <c r="D31" s="162" t="s">
        <v>476</v>
      </c>
      <c r="E31" s="51"/>
      <c r="F31" s="163">
        <v>92</v>
      </c>
      <c r="G31" s="78" t="s">
        <v>475</v>
      </c>
      <c r="I31" s="163" t="s">
        <v>133</v>
      </c>
      <c r="J31" s="183"/>
      <c r="K31" s="151" t="s">
        <v>320</v>
      </c>
    </row>
    <row r="32" spans="3:11" ht="15" customHeight="1">
      <c r="C32" s="167">
        <v>-57</v>
      </c>
      <c r="D32" s="140" t="s">
        <v>335</v>
      </c>
      <c r="E32" s="66"/>
      <c r="F32" s="157"/>
      <c r="G32" s="66"/>
      <c r="I32" s="27"/>
      <c r="J32" s="134"/>
      <c r="K32" s="134" t="s">
        <v>623</v>
      </c>
    </row>
    <row r="33" spans="1:9" ht="15" customHeight="1">
      <c r="A33" s="145">
        <v>-15</v>
      </c>
      <c r="B33" s="60" t="s">
        <v>51</v>
      </c>
      <c r="C33" s="146"/>
      <c r="D33" s="169">
        <v>72</v>
      </c>
      <c r="E33" s="60" t="s">
        <v>335</v>
      </c>
      <c r="F33" s="170"/>
      <c r="G33" s="171">
        <v>-112</v>
      </c>
      <c r="H33" s="186" t="s">
        <v>320</v>
      </c>
      <c r="I33" s="185"/>
    </row>
    <row r="34" spans="2:9" ht="15" customHeight="1">
      <c r="B34" s="155"/>
      <c r="C34" s="70">
        <v>40</v>
      </c>
      <c r="D34" s="174" t="s">
        <v>51</v>
      </c>
      <c r="E34" s="66" t="s">
        <v>694</v>
      </c>
      <c r="F34" s="175"/>
      <c r="I34" s="134"/>
    </row>
    <row r="35" spans="1:16" ht="15" customHeight="1">
      <c r="A35" s="145">
        <v>-16</v>
      </c>
      <c r="B35" s="60"/>
      <c r="C35" s="161"/>
      <c r="D35" s="176"/>
      <c r="E35" s="66"/>
      <c r="F35" s="175"/>
      <c r="J35" s="111"/>
      <c r="K35" s="12"/>
      <c r="L35" s="142"/>
      <c r="M35" s="12"/>
      <c r="N35" s="187"/>
      <c r="O35" s="12"/>
      <c r="P35" s="12"/>
    </row>
    <row r="36" spans="1:16" s="199" customFormat="1" ht="15" customHeight="1">
      <c r="A36" s="197"/>
      <c r="B36" s="198"/>
      <c r="D36" s="200"/>
      <c r="E36" s="189" t="s">
        <v>134</v>
      </c>
      <c r="F36" s="190"/>
      <c r="G36" s="191" t="s">
        <v>135</v>
      </c>
      <c r="H36" s="189" t="s">
        <v>136</v>
      </c>
      <c r="I36" s="190"/>
      <c r="J36" s="191" t="s">
        <v>137</v>
      </c>
      <c r="K36" s="192"/>
      <c r="L36" s="189" t="s">
        <v>138</v>
      </c>
      <c r="M36" s="193"/>
      <c r="N36" s="191" t="s">
        <v>139</v>
      </c>
      <c r="O36" s="201"/>
      <c r="P36" s="201"/>
    </row>
    <row r="37" spans="5:16" s="202" customFormat="1" ht="15" customHeight="1">
      <c r="E37" s="189" t="s">
        <v>140</v>
      </c>
      <c r="F37" s="189"/>
      <c r="G37" s="191" t="s">
        <v>141</v>
      </c>
      <c r="H37" s="189" t="s">
        <v>142</v>
      </c>
      <c r="I37" s="189"/>
      <c r="J37" s="191" t="s">
        <v>143</v>
      </c>
      <c r="K37" s="194"/>
      <c r="L37" s="189" t="s">
        <v>144</v>
      </c>
      <c r="M37" s="195"/>
      <c r="N37" s="191" t="s">
        <v>145</v>
      </c>
      <c r="O37" s="194"/>
      <c r="P37" s="194"/>
    </row>
    <row r="38" spans="10:16" ht="15" customHeight="1">
      <c r="J38" s="12"/>
      <c r="K38" s="12"/>
      <c r="L38" s="12"/>
      <c r="M38" s="12"/>
      <c r="N38" s="12"/>
      <c r="O38" s="203"/>
      <c r="P38" s="12"/>
    </row>
    <row r="39" ht="15" customHeight="1"/>
  </sheetData>
  <printOptions/>
  <pageMargins left="0.35433070866141736" right="0.15748031496062992" top="0.3937007874015748" bottom="0.3937007874015748" header="0.1968503937007874" footer="0.31496062992125984"/>
  <pageSetup fitToHeight="1" fitToWidth="1" horizontalDpi="300" verticalDpi="300" orientation="landscape" paperSize="9" scale="96" r:id="rId1"/>
  <headerFooter alignWithMargins="0">
    <oddHeader>&amp;Rsivu 3 /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85" workbookViewId="0" topLeftCell="A1">
      <selection activeCell="H23" sqref="H23"/>
    </sheetView>
  </sheetViews>
  <sheetFormatPr defaultColWidth="9.140625" defaultRowHeight="12.75"/>
  <cols>
    <col min="1" max="1" width="5.57421875" style="106" customWidth="1"/>
    <col min="2" max="2" width="17.421875" style="97" customWidth="1"/>
    <col min="3" max="3" width="3.7109375" style="98" customWidth="1"/>
    <col min="4" max="4" width="17.140625" style="0" customWidth="1"/>
    <col min="5" max="5" width="14.7109375" style="39" customWidth="1"/>
    <col min="6" max="6" width="3.57421875" style="0" customWidth="1"/>
    <col min="7" max="7" width="16.710937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00390625" style="0" customWidth="1"/>
    <col min="14" max="14" width="9.7109375" style="0" customWidth="1"/>
    <col min="15" max="16" width="3.7109375" style="0" customWidth="1"/>
    <col min="17" max="17" width="1.8515625" style="0" customWidth="1"/>
  </cols>
  <sheetData>
    <row r="1" spans="1:14" s="98" customFormat="1" ht="15.75">
      <c r="A1" s="36" t="s">
        <v>346</v>
      </c>
      <c r="B1" s="134"/>
      <c r="C1" s="135"/>
      <c r="D1" s="135"/>
      <c r="E1" s="43"/>
      <c r="F1" s="135"/>
      <c r="G1" s="135"/>
      <c r="H1" s="135"/>
      <c r="I1" s="135"/>
      <c r="J1" s="135"/>
      <c r="K1" s="135"/>
      <c r="L1" s="135"/>
      <c r="M1" s="135"/>
      <c r="N1" s="135"/>
    </row>
    <row r="2" spans="1:14" s="98" customFormat="1" ht="12.75">
      <c r="A2" s="133" t="s">
        <v>146</v>
      </c>
      <c r="B2" s="134"/>
      <c r="C2" s="135"/>
      <c r="D2" s="135"/>
      <c r="E2" s="43"/>
      <c r="F2" s="135"/>
      <c r="G2" s="135"/>
      <c r="H2" s="135"/>
      <c r="I2" s="135"/>
      <c r="J2" s="135"/>
      <c r="K2" s="135"/>
      <c r="L2" s="135"/>
      <c r="M2" s="135"/>
      <c r="N2" s="135"/>
    </row>
    <row r="3" spans="1:14" s="98" customFormat="1" ht="12.75">
      <c r="A3" s="133" t="s">
        <v>214</v>
      </c>
      <c r="B3" s="134"/>
      <c r="C3" s="135"/>
      <c r="D3" s="135"/>
      <c r="E3" s="43"/>
      <c r="F3" s="136">
        <v>-88</v>
      </c>
      <c r="G3" s="324" t="s">
        <v>484</v>
      </c>
      <c r="H3" s="135"/>
      <c r="I3" s="135"/>
      <c r="J3" s="135"/>
      <c r="K3" s="135"/>
      <c r="L3" s="135"/>
      <c r="M3" s="135"/>
      <c r="N3" s="135"/>
    </row>
    <row r="4" spans="1:14" s="102" customFormat="1" ht="15" customHeight="1">
      <c r="A4" s="138"/>
      <c r="B4" s="139"/>
      <c r="C4" s="136">
        <v>-56</v>
      </c>
      <c r="D4" s="140" t="s">
        <v>228</v>
      </c>
      <c r="E4" s="141"/>
      <c r="F4" s="142"/>
      <c r="G4" s="143"/>
      <c r="H4" s="144"/>
      <c r="I4" s="144"/>
      <c r="J4" s="144"/>
      <c r="K4" s="144"/>
      <c r="L4" s="144"/>
      <c r="M4" s="144"/>
      <c r="N4" s="144"/>
    </row>
    <row r="5" spans="1:14" s="102" customFormat="1" ht="15" customHeight="1">
      <c r="A5" s="145">
        <v>-17</v>
      </c>
      <c r="B5" s="60"/>
      <c r="C5" s="146"/>
      <c r="D5" s="147">
        <v>73</v>
      </c>
      <c r="E5" s="148" t="s">
        <v>228</v>
      </c>
      <c r="F5" s="149"/>
      <c r="G5" s="70" t="s">
        <v>167</v>
      </c>
      <c r="H5" s="150" t="s">
        <v>484</v>
      </c>
      <c r="I5" s="151"/>
      <c r="J5" s="144"/>
      <c r="K5" s="152">
        <v>-127</v>
      </c>
      <c r="L5" s="153" t="s">
        <v>313</v>
      </c>
      <c r="M5" s="153"/>
      <c r="N5" s="144"/>
    </row>
    <row r="6" spans="1:14" s="102" customFormat="1" ht="15" customHeight="1">
      <c r="A6" s="154"/>
      <c r="B6" s="155"/>
      <c r="C6" s="80">
        <v>41</v>
      </c>
      <c r="D6" s="156" t="s">
        <v>331</v>
      </c>
      <c r="E6" s="66" t="s">
        <v>476</v>
      </c>
      <c r="F6" s="157"/>
      <c r="G6" s="158"/>
      <c r="H6" s="159" t="s">
        <v>714</v>
      </c>
      <c r="I6" s="160"/>
      <c r="J6" s="144"/>
      <c r="K6" s="144"/>
      <c r="L6" s="144"/>
      <c r="M6" s="143"/>
      <c r="N6" s="144"/>
    </row>
    <row r="7" spans="1:14" s="102" customFormat="1" ht="15" customHeight="1">
      <c r="A7" s="145">
        <v>-18</v>
      </c>
      <c r="B7" s="60" t="s">
        <v>331</v>
      </c>
      <c r="C7" s="161"/>
      <c r="D7" s="162"/>
      <c r="E7" s="51"/>
      <c r="F7" s="163">
        <v>93</v>
      </c>
      <c r="G7" s="78" t="s">
        <v>228</v>
      </c>
      <c r="H7" s="144"/>
      <c r="I7" s="70" t="s">
        <v>147</v>
      </c>
      <c r="J7" s="164"/>
      <c r="K7" s="151" t="s">
        <v>319</v>
      </c>
      <c r="L7" s="144"/>
      <c r="M7" s="165"/>
      <c r="N7" s="144"/>
    </row>
    <row r="8" spans="1:16" s="102" customFormat="1" ht="15" customHeight="1">
      <c r="A8" s="166"/>
      <c r="B8" s="134"/>
      <c r="C8" s="167">
        <v>-55</v>
      </c>
      <c r="D8" s="140" t="s">
        <v>272</v>
      </c>
      <c r="E8" s="66"/>
      <c r="F8" s="157"/>
      <c r="G8" s="66" t="s">
        <v>710</v>
      </c>
      <c r="H8" s="144"/>
      <c r="I8" s="165"/>
      <c r="J8" s="168"/>
      <c r="K8" s="160" t="s">
        <v>476</v>
      </c>
      <c r="L8" s="144"/>
      <c r="M8" s="70">
        <v>131</v>
      </c>
      <c r="N8" s="164" t="s">
        <v>313</v>
      </c>
      <c r="O8" s="103"/>
      <c r="P8" s="104"/>
    </row>
    <row r="9" spans="1:16" s="102" customFormat="1" ht="15" customHeight="1">
      <c r="A9" s="145">
        <v>-19</v>
      </c>
      <c r="B9" s="151" t="s">
        <v>182</v>
      </c>
      <c r="C9" s="146"/>
      <c r="D9" s="169">
        <v>74</v>
      </c>
      <c r="E9" s="60" t="s">
        <v>272</v>
      </c>
      <c r="F9" s="170"/>
      <c r="G9" s="171">
        <v>-105</v>
      </c>
      <c r="H9" s="172" t="s">
        <v>319</v>
      </c>
      <c r="I9" s="173"/>
      <c r="J9" s="144"/>
      <c r="K9" s="165"/>
      <c r="L9" s="144"/>
      <c r="M9" s="165"/>
      <c r="N9" s="168" t="s">
        <v>646</v>
      </c>
      <c r="O9" s="107"/>
      <c r="P9" s="101"/>
    </row>
    <row r="10" spans="1:16" s="102" customFormat="1" ht="15" customHeight="1">
      <c r="A10" s="166"/>
      <c r="B10" s="155"/>
      <c r="C10" s="70">
        <v>42</v>
      </c>
      <c r="D10" s="174" t="s">
        <v>182</v>
      </c>
      <c r="E10" s="66" t="s">
        <v>706</v>
      </c>
      <c r="F10" s="175"/>
      <c r="G10" s="175"/>
      <c r="H10" s="142"/>
      <c r="I10" s="142"/>
      <c r="J10" s="144"/>
      <c r="K10" s="165"/>
      <c r="L10" s="144"/>
      <c r="M10" s="165"/>
      <c r="N10" s="144"/>
      <c r="P10" s="105"/>
    </row>
    <row r="11" spans="1:16" s="102" customFormat="1" ht="15" customHeight="1">
      <c r="A11" s="145">
        <v>-20</v>
      </c>
      <c r="B11" s="60"/>
      <c r="C11" s="161"/>
      <c r="D11" s="176"/>
      <c r="E11" s="66"/>
      <c r="F11" s="136">
        <v>-87</v>
      </c>
      <c r="G11" s="324" t="s">
        <v>481</v>
      </c>
      <c r="H11" s="142"/>
      <c r="I11" s="142"/>
      <c r="J11" s="144"/>
      <c r="K11" s="70">
        <v>123</v>
      </c>
      <c r="L11" s="164" t="s">
        <v>326</v>
      </c>
      <c r="M11" s="173"/>
      <c r="N11" s="144"/>
      <c r="P11" s="105"/>
    </row>
    <row r="12" spans="1:16" s="102" customFormat="1" ht="15" customHeight="1">
      <c r="A12" s="138"/>
      <c r="B12" s="139"/>
      <c r="C12" s="136">
        <v>-54</v>
      </c>
      <c r="D12" s="140" t="s">
        <v>326</v>
      </c>
      <c r="E12" s="141"/>
      <c r="F12" s="142"/>
      <c r="G12" s="143"/>
      <c r="H12" s="142"/>
      <c r="I12" s="142"/>
      <c r="J12" s="144"/>
      <c r="K12" s="165"/>
      <c r="L12" s="168" t="s">
        <v>628</v>
      </c>
      <c r="M12" s="144"/>
      <c r="N12" s="144"/>
      <c r="P12" s="105"/>
    </row>
    <row r="13" spans="1:16" s="102" customFormat="1" ht="15" customHeight="1">
      <c r="A13" s="145">
        <v>-21</v>
      </c>
      <c r="B13" s="60" t="s">
        <v>480</v>
      </c>
      <c r="C13" s="146"/>
      <c r="D13" s="147">
        <v>75</v>
      </c>
      <c r="E13" s="148" t="s">
        <v>326</v>
      </c>
      <c r="F13" s="149"/>
      <c r="G13" s="70" t="s">
        <v>168</v>
      </c>
      <c r="H13" s="150" t="s">
        <v>326</v>
      </c>
      <c r="I13" s="151"/>
      <c r="J13" s="144"/>
      <c r="K13" s="165"/>
      <c r="L13" s="144"/>
      <c r="M13" s="144"/>
      <c r="N13" s="144"/>
      <c r="P13" s="105"/>
    </row>
    <row r="14" spans="1:16" s="102" customFormat="1" ht="15" customHeight="1">
      <c r="A14" s="154"/>
      <c r="B14" s="155"/>
      <c r="C14" s="80">
        <v>43</v>
      </c>
      <c r="D14" s="156" t="s">
        <v>480</v>
      </c>
      <c r="E14" s="66" t="s">
        <v>705</v>
      </c>
      <c r="F14" s="157"/>
      <c r="G14" s="158"/>
      <c r="H14" s="159" t="s">
        <v>713</v>
      </c>
      <c r="I14" s="160"/>
      <c r="J14" s="144"/>
      <c r="K14" s="165"/>
      <c r="L14" s="144"/>
      <c r="M14" s="144"/>
      <c r="N14" s="144"/>
      <c r="P14" s="105"/>
    </row>
    <row r="15" spans="1:16" s="102" customFormat="1" ht="15" customHeight="1">
      <c r="A15" s="145">
        <v>-22</v>
      </c>
      <c r="B15" s="151"/>
      <c r="C15" s="161"/>
      <c r="D15" s="162"/>
      <c r="E15" s="51"/>
      <c r="F15" s="163">
        <v>94</v>
      </c>
      <c r="G15" s="78" t="s">
        <v>326</v>
      </c>
      <c r="H15" s="144"/>
      <c r="I15" s="70" t="s">
        <v>148</v>
      </c>
      <c r="J15" s="164"/>
      <c r="K15" s="151" t="s">
        <v>326</v>
      </c>
      <c r="L15" s="144"/>
      <c r="M15" s="144"/>
      <c r="N15" s="144"/>
      <c r="P15" s="105"/>
    </row>
    <row r="16" spans="1:16" s="102" customFormat="1" ht="15" customHeight="1">
      <c r="A16" s="166"/>
      <c r="B16" s="134"/>
      <c r="C16" s="167">
        <v>-53</v>
      </c>
      <c r="D16" s="140" t="s">
        <v>70</v>
      </c>
      <c r="E16" s="66"/>
      <c r="F16" s="157"/>
      <c r="G16" s="66" t="s">
        <v>712</v>
      </c>
      <c r="H16" s="144"/>
      <c r="I16" s="165"/>
      <c r="J16" s="168"/>
      <c r="K16" s="168" t="s">
        <v>629</v>
      </c>
      <c r="L16" s="144"/>
      <c r="M16" s="177">
        <v>136</v>
      </c>
      <c r="N16" s="151" t="s">
        <v>311</v>
      </c>
      <c r="O16" s="103"/>
      <c r="P16" s="108"/>
    </row>
    <row r="17" spans="1:16" s="102" customFormat="1" ht="15" customHeight="1">
      <c r="A17" s="145">
        <v>-23</v>
      </c>
      <c r="B17" s="60" t="s">
        <v>338</v>
      </c>
      <c r="C17" s="146"/>
      <c r="D17" s="169">
        <v>76</v>
      </c>
      <c r="E17" s="60" t="s">
        <v>70</v>
      </c>
      <c r="F17" s="170"/>
      <c r="G17" s="171">
        <v>-106</v>
      </c>
      <c r="H17" s="172" t="s">
        <v>230</v>
      </c>
      <c r="I17" s="173"/>
      <c r="J17" s="144"/>
      <c r="K17" s="144"/>
      <c r="L17" s="144"/>
      <c r="M17" s="144"/>
      <c r="N17" s="168" t="s">
        <v>645</v>
      </c>
      <c r="O17" s="107"/>
      <c r="P17" s="105"/>
    </row>
    <row r="18" spans="1:16" s="102" customFormat="1" ht="15" customHeight="1">
      <c r="A18" s="166"/>
      <c r="B18" s="155"/>
      <c r="C18" s="70">
        <v>44</v>
      </c>
      <c r="D18" s="174" t="s">
        <v>338</v>
      </c>
      <c r="E18" s="66" t="s">
        <v>708</v>
      </c>
      <c r="F18" s="175"/>
      <c r="G18" s="175"/>
      <c r="H18" s="144"/>
      <c r="I18" s="144"/>
      <c r="J18" s="144"/>
      <c r="K18" s="144"/>
      <c r="L18" s="144"/>
      <c r="M18" s="144"/>
      <c r="N18" s="109" t="s">
        <v>149</v>
      </c>
      <c r="P18" s="105"/>
    </row>
    <row r="19" spans="1:16" s="102" customFormat="1" ht="15" customHeight="1">
      <c r="A19" s="145">
        <v>-24</v>
      </c>
      <c r="B19" s="151" t="s">
        <v>48</v>
      </c>
      <c r="C19" s="161"/>
      <c r="D19" s="176" t="s">
        <v>703</v>
      </c>
      <c r="E19" s="66"/>
      <c r="F19" s="136">
        <v>-86</v>
      </c>
      <c r="G19" s="137" t="s">
        <v>308</v>
      </c>
      <c r="H19" s="144"/>
      <c r="I19" s="144"/>
      <c r="J19" s="144"/>
      <c r="K19" s="144"/>
      <c r="L19" s="144"/>
      <c r="M19" s="144"/>
      <c r="N19" s="178" t="s">
        <v>131</v>
      </c>
      <c r="P19" s="105"/>
    </row>
    <row r="20" spans="1:16" ht="15" customHeight="1">
      <c r="A20" s="138"/>
      <c r="B20" s="139"/>
      <c r="C20" s="136">
        <v>-52</v>
      </c>
      <c r="D20" s="140" t="s">
        <v>52</v>
      </c>
      <c r="E20" s="141"/>
      <c r="F20" s="12"/>
      <c r="G20" s="28"/>
      <c r="H20" s="20"/>
      <c r="I20" s="20"/>
      <c r="J20" s="20"/>
      <c r="K20" s="20"/>
      <c r="L20" s="20"/>
      <c r="M20" s="20"/>
      <c r="N20" s="20"/>
      <c r="P20" s="6"/>
    </row>
    <row r="21" spans="1:16" ht="15" customHeight="1">
      <c r="A21" s="145">
        <v>-25</v>
      </c>
      <c r="B21" s="60"/>
      <c r="C21" s="146"/>
      <c r="D21" s="147">
        <v>77</v>
      </c>
      <c r="E21" s="148" t="s">
        <v>336</v>
      </c>
      <c r="F21" s="149"/>
      <c r="G21" s="70" t="s">
        <v>169</v>
      </c>
      <c r="H21" s="179" t="s">
        <v>336</v>
      </c>
      <c r="I21" s="180"/>
      <c r="J21" s="20"/>
      <c r="K21" s="152">
        <v>-128</v>
      </c>
      <c r="L21" s="131" t="s">
        <v>311</v>
      </c>
      <c r="M21" s="131"/>
      <c r="N21" s="20"/>
      <c r="P21" s="6"/>
    </row>
    <row r="22" spans="1:16" ht="15" customHeight="1">
      <c r="A22" s="154"/>
      <c r="B22" s="155"/>
      <c r="C22" s="80">
        <v>45</v>
      </c>
      <c r="D22" s="156" t="s">
        <v>336</v>
      </c>
      <c r="E22" s="66" t="s">
        <v>711</v>
      </c>
      <c r="F22" s="157"/>
      <c r="G22" s="158"/>
      <c r="H22" s="181" t="s">
        <v>717</v>
      </c>
      <c r="I22" s="182"/>
      <c r="J22" s="20"/>
      <c r="K22" s="20"/>
      <c r="L22" s="20"/>
      <c r="M22" s="28"/>
      <c r="N22" s="20"/>
      <c r="P22" s="6"/>
    </row>
    <row r="23" spans="1:16" ht="15" customHeight="1">
      <c r="A23" s="145">
        <v>-26</v>
      </c>
      <c r="B23" s="60" t="s">
        <v>336</v>
      </c>
      <c r="C23" s="161"/>
      <c r="D23" s="162"/>
      <c r="E23" s="51"/>
      <c r="F23" s="163">
        <v>95</v>
      </c>
      <c r="G23" s="78" t="s">
        <v>336</v>
      </c>
      <c r="H23" s="20"/>
      <c r="I23" s="163" t="s">
        <v>150</v>
      </c>
      <c r="J23" s="183"/>
      <c r="K23" s="151" t="s">
        <v>225</v>
      </c>
      <c r="L23" s="20"/>
      <c r="M23" s="27"/>
      <c r="N23" s="20"/>
      <c r="P23" s="6"/>
    </row>
    <row r="24" spans="1:16" ht="15" customHeight="1">
      <c r="A24" s="166"/>
      <c r="B24" s="134"/>
      <c r="C24" s="167">
        <v>-51</v>
      </c>
      <c r="D24" s="140" t="s">
        <v>179</v>
      </c>
      <c r="E24" s="66"/>
      <c r="F24" s="157"/>
      <c r="G24" s="66" t="s">
        <v>716</v>
      </c>
      <c r="H24" s="20"/>
      <c r="I24" s="27"/>
      <c r="J24" s="134"/>
      <c r="K24" s="182" t="s">
        <v>648</v>
      </c>
      <c r="L24" s="20"/>
      <c r="M24" s="163">
        <v>132</v>
      </c>
      <c r="N24" s="183" t="s">
        <v>311</v>
      </c>
      <c r="O24" s="110"/>
      <c r="P24" s="8"/>
    </row>
    <row r="25" spans="1:15" ht="15" customHeight="1">
      <c r="A25" s="145">
        <v>-27</v>
      </c>
      <c r="B25" s="151" t="s">
        <v>322</v>
      </c>
      <c r="C25" s="146"/>
      <c r="D25" s="169">
        <v>78</v>
      </c>
      <c r="E25" s="60" t="s">
        <v>322</v>
      </c>
      <c r="F25" s="170"/>
      <c r="G25" s="171">
        <v>-107</v>
      </c>
      <c r="H25" s="184" t="s">
        <v>225</v>
      </c>
      <c r="I25" s="29"/>
      <c r="J25" s="20"/>
      <c r="K25" s="27"/>
      <c r="L25" s="20"/>
      <c r="M25" s="27"/>
      <c r="N25" s="134" t="s">
        <v>643</v>
      </c>
      <c r="O25" s="97"/>
    </row>
    <row r="26" spans="1:14" ht="15" customHeight="1">
      <c r="A26" s="166"/>
      <c r="B26" s="155"/>
      <c r="C26" s="70">
        <v>46</v>
      </c>
      <c r="D26" s="174" t="s">
        <v>322</v>
      </c>
      <c r="E26" s="66" t="s">
        <v>709</v>
      </c>
      <c r="F26" s="175"/>
      <c r="G26" s="175"/>
      <c r="H26" s="181"/>
      <c r="I26" s="20"/>
      <c r="J26" s="20"/>
      <c r="K26" s="27"/>
      <c r="L26" s="20"/>
      <c r="M26" s="27"/>
      <c r="N26" s="20"/>
    </row>
    <row r="27" spans="1:14" ht="15" customHeight="1">
      <c r="A27" s="145">
        <v>-28</v>
      </c>
      <c r="B27" s="60" t="s">
        <v>46</v>
      </c>
      <c r="C27" s="161"/>
      <c r="D27" s="176" t="s">
        <v>702</v>
      </c>
      <c r="E27" s="66"/>
      <c r="F27" s="136">
        <v>-85</v>
      </c>
      <c r="G27" s="324" t="s">
        <v>175</v>
      </c>
      <c r="H27" s="20"/>
      <c r="I27" s="20"/>
      <c r="J27" s="20"/>
      <c r="K27" s="163">
        <v>124</v>
      </c>
      <c r="L27" s="164" t="s">
        <v>175</v>
      </c>
      <c r="M27" s="185"/>
      <c r="N27" s="20"/>
    </row>
    <row r="28" spans="1:14" ht="15" customHeight="1">
      <c r="A28" s="138"/>
      <c r="B28" s="139"/>
      <c r="C28" s="136">
        <v>-50</v>
      </c>
      <c r="D28" s="140" t="s">
        <v>54</v>
      </c>
      <c r="E28" s="141"/>
      <c r="F28" s="12"/>
      <c r="G28" s="28"/>
      <c r="H28" s="20"/>
      <c r="I28" s="20"/>
      <c r="J28" s="20"/>
      <c r="K28" s="27"/>
      <c r="L28" s="134" t="s">
        <v>647</v>
      </c>
      <c r="M28" s="134"/>
      <c r="N28" s="20"/>
    </row>
    <row r="29" spans="1:14" ht="15" customHeight="1">
      <c r="A29" s="145">
        <v>-29</v>
      </c>
      <c r="B29" s="151" t="s">
        <v>49</v>
      </c>
      <c r="C29" s="146"/>
      <c r="D29" s="147">
        <v>79</v>
      </c>
      <c r="E29" s="148" t="s">
        <v>334</v>
      </c>
      <c r="F29" s="149"/>
      <c r="G29" s="70" t="s">
        <v>170</v>
      </c>
      <c r="H29" s="179" t="s">
        <v>175</v>
      </c>
      <c r="I29" s="180"/>
      <c r="J29" s="20"/>
      <c r="K29" s="27"/>
      <c r="L29" s="20"/>
      <c r="M29" s="20"/>
      <c r="N29" s="20"/>
    </row>
    <row r="30" spans="1:14" ht="15" customHeight="1">
      <c r="A30" s="154"/>
      <c r="B30" s="155"/>
      <c r="C30" s="80">
        <v>47</v>
      </c>
      <c r="D30" s="156" t="s">
        <v>334</v>
      </c>
      <c r="E30" s="66" t="s">
        <v>707</v>
      </c>
      <c r="F30" s="157"/>
      <c r="G30" s="158"/>
      <c r="H30" s="181" t="s">
        <v>715</v>
      </c>
      <c r="I30" s="182"/>
      <c r="J30" s="20"/>
      <c r="K30" s="27"/>
      <c r="L30" s="20"/>
      <c r="M30" s="20"/>
      <c r="N30" s="20"/>
    </row>
    <row r="31" spans="1:14" ht="15" customHeight="1">
      <c r="A31" s="145">
        <v>-30</v>
      </c>
      <c r="B31" s="60" t="s">
        <v>334</v>
      </c>
      <c r="C31" s="161"/>
      <c r="D31" s="162" t="s">
        <v>704</v>
      </c>
      <c r="E31" s="51"/>
      <c r="F31" s="163">
        <v>96</v>
      </c>
      <c r="G31" s="78" t="s">
        <v>334</v>
      </c>
      <c r="H31" s="20"/>
      <c r="I31" s="163" t="s">
        <v>151</v>
      </c>
      <c r="J31" s="183"/>
      <c r="K31" s="151" t="s">
        <v>175</v>
      </c>
      <c r="L31" s="20"/>
      <c r="M31" s="20"/>
      <c r="N31" s="20"/>
    </row>
    <row r="32" spans="1:14" ht="15" customHeight="1">
      <c r="A32" s="166"/>
      <c r="B32" s="134"/>
      <c r="C32" s="167">
        <v>-49</v>
      </c>
      <c r="D32" s="140" t="s">
        <v>327</v>
      </c>
      <c r="E32" s="66"/>
      <c r="F32" s="157"/>
      <c r="G32" s="66" t="s">
        <v>476</v>
      </c>
      <c r="H32" s="20"/>
      <c r="I32" s="27"/>
      <c r="J32" s="134"/>
      <c r="K32" s="134" t="s">
        <v>644</v>
      </c>
      <c r="L32" s="20"/>
      <c r="M32" s="20"/>
      <c r="N32" s="20"/>
    </row>
    <row r="33" spans="1:14" ht="15" customHeight="1">
      <c r="A33" s="145">
        <v>-31</v>
      </c>
      <c r="B33" s="60" t="s">
        <v>25</v>
      </c>
      <c r="C33" s="146"/>
      <c r="D33" s="169">
        <v>80</v>
      </c>
      <c r="E33" s="60" t="s">
        <v>327</v>
      </c>
      <c r="F33" s="170"/>
      <c r="G33" s="171">
        <v>-108</v>
      </c>
      <c r="H33" s="186" t="s">
        <v>482</v>
      </c>
      <c r="I33" s="185"/>
      <c r="J33" s="20"/>
      <c r="K33" s="20"/>
      <c r="L33" s="20"/>
      <c r="M33" s="20"/>
      <c r="N33" s="20"/>
    </row>
    <row r="34" spans="1:14" ht="15" customHeight="1">
      <c r="A34" s="166"/>
      <c r="B34" s="155"/>
      <c r="C34" s="70">
        <v>48</v>
      </c>
      <c r="D34" s="174"/>
      <c r="E34" s="66" t="s">
        <v>701</v>
      </c>
      <c r="F34" s="175"/>
      <c r="G34" s="20"/>
      <c r="H34" s="20"/>
      <c r="I34" s="134"/>
      <c r="J34" s="20"/>
      <c r="K34" s="20"/>
      <c r="L34" s="20"/>
      <c r="M34" s="20"/>
      <c r="N34" s="20"/>
    </row>
    <row r="35" spans="1:16" ht="15" customHeight="1">
      <c r="A35" s="145">
        <v>-32</v>
      </c>
      <c r="B35" s="60"/>
      <c r="C35" s="161"/>
      <c r="D35" s="176"/>
      <c r="E35" s="66"/>
      <c r="F35" s="175"/>
      <c r="G35" s="20"/>
      <c r="H35" s="20"/>
      <c r="I35" s="20"/>
      <c r="J35" s="111"/>
      <c r="K35" s="12"/>
      <c r="L35" s="142"/>
      <c r="M35" s="12"/>
      <c r="N35" s="187"/>
      <c r="O35" s="11"/>
      <c r="P35" s="11"/>
    </row>
    <row r="36" spans="1:16" ht="15" customHeight="1">
      <c r="A36" s="166"/>
      <c r="B36" s="134"/>
      <c r="C36" s="135"/>
      <c r="D36" s="188"/>
      <c r="E36" s="189" t="s">
        <v>134</v>
      </c>
      <c r="F36" s="190"/>
      <c r="G36" s="191" t="s">
        <v>135</v>
      </c>
      <c r="H36" s="189" t="s">
        <v>136</v>
      </c>
      <c r="I36" s="190"/>
      <c r="J36" s="191" t="s">
        <v>137</v>
      </c>
      <c r="K36" s="192"/>
      <c r="L36" s="189" t="s">
        <v>138</v>
      </c>
      <c r="M36" s="193"/>
      <c r="N36" s="191" t="s">
        <v>139</v>
      </c>
      <c r="O36" s="112"/>
      <c r="P36" s="112"/>
    </row>
    <row r="37" spans="1:16" ht="15" customHeight="1">
      <c r="A37" s="166"/>
      <c r="B37" s="134"/>
      <c r="C37" s="135"/>
      <c r="D37" s="20"/>
      <c r="E37" s="189" t="s">
        <v>140</v>
      </c>
      <c r="F37" s="189"/>
      <c r="G37" s="191" t="s">
        <v>141</v>
      </c>
      <c r="H37" s="189" t="s">
        <v>142</v>
      </c>
      <c r="I37" s="189"/>
      <c r="J37" s="191" t="s">
        <v>143</v>
      </c>
      <c r="K37" s="194"/>
      <c r="L37" s="189" t="s">
        <v>144</v>
      </c>
      <c r="M37" s="195"/>
      <c r="N37" s="191" t="s">
        <v>145</v>
      </c>
      <c r="O37" s="90"/>
      <c r="P37" s="90"/>
    </row>
    <row r="38" spans="10:16" ht="15" customHeight="1">
      <c r="J38" s="11"/>
      <c r="K38" s="11"/>
      <c r="L38" s="11"/>
      <c r="M38" s="11"/>
      <c r="N38" s="11"/>
      <c r="O38" s="113"/>
      <c r="P38" s="11"/>
    </row>
    <row r="39" ht="15" customHeight="1"/>
    <row r="40" ht="12.75">
      <c r="G40" s="20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8" r:id="rId1"/>
  <headerFooter alignWithMargins="0">
    <oddHeader>&amp;Rsivu 4 / 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">
      <selection activeCell="B22" sqref="B22"/>
    </sheetView>
  </sheetViews>
  <sheetFormatPr defaultColWidth="9.140625" defaultRowHeight="12.75"/>
  <cols>
    <col min="1" max="1" width="9.8515625" style="106" customWidth="1"/>
    <col min="2" max="2" width="34.8515625" style="97" customWidth="1"/>
    <col min="3" max="3" width="14.7109375" style="39" customWidth="1"/>
    <col min="4" max="4" width="9.8515625" style="0" customWidth="1"/>
    <col min="5" max="5" width="34.8515625" style="0" customWidth="1"/>
    <col min="6" max="6" width="3.7109375" style="0" customWidth="1"/>
    <col min="7" max="7" width="12.7109375" style="0" customWidth="1"/>
    <col min="8" max="9" width="8.00390625" style="0" customWidth="1"/>
    <col min="10" max="10" width="9.7109375" style="0" customWidth="1"/>
    <col min="11" max="12" width="3.7109375" style="0" customWidth="1"/>
    <col min="13" max="13" width="1.8515625" style="0" customWidth="1"/>
  </cols>
  <sheetData>
    <row r="1" spans="1:3" s="117" customFormat="1" ht="18">
      <c r="A1" s="114" t="s">
        <v>345</v>
      </c>
      <c r="B1" s="115"/>
      <c r="C1" s="116"/>
    </row>
    <row r="2" spans="1:3" s="117" customFormat="1" ht="18">
      <c r="A2" s="114" t="s">
        <v>152</v>
      </c>
      <c r="B2" s="115"/>
      <c r="C2" s="116"/>
    </row>
    <row r="3" spans="1:2" s="117" customFormat="1" ht="18">
      <c r="A3" s="114" t="s">
        <v>153</v>
      </c>
      <c r="B3" s="115"/>
    </row>
    <row r="4" spans="1:2" s="102" customFormat="1" ht="15" customHeight="1">
      <c r="A4" s="99"/>
      <c r="B4" s="100"/>
    </row>
    <row r="5" spans="1:5" s="102" customFormat="1" ht="15" customHeight="1">
      <c r="A5" s="118"/>
      <c r="B5" s="119"/>
      <c r="C5" s="119"/>
      <c r="D5" s="118"/>
      <c r="E5" s="119"/>
    </row>
    <row r="6" spans="1:5" s="102" customFormat="1" ht="15" customHeight="1">
      <c r="A6" s="120" t="s">
        <v>154</v>
      </c>
      <c r="B6" s="120" t="s">
        <v>155</v>
      </c>
      <c r="C6" s="121"/>
      <c r="D6" s="120" t="s">
        <v>154</v>
      </c>
      <c r="E6" s="120" t="s">
        <v>155</v>
      </c>
    </row>
    <row r="7" spans="1:5" s="102" customFormat="1" ht="15" customHeight="1">
      <c r="A7" s="122"/>
      <c r="B7" s="120"/>
      <c r="C7" s="121"/>
      <c r="D7" s="122"/>
      <c r="E7" s="120"/>
    </row>
    <row r="8" spans="1:5" s="102" customFormat="1" ht="15" customHeight="1">
      <c r="A8" s="120"/>
      <c r="B8" s="120"/>
      <c r="C8" s="121"/>
      <c r="D8" s="120"/>
      <c r="E8" s="120"/>
    </row>
    <row r="9" spans="1:5" s="102" customFormat="1" ht="15" customHeight="1">
      <c r="A9" s="123" t="s">
        <v>57</v>
      </c>
      <c r="B9" s="124"/>
      <c r="C9" s="125"/>
      <c r="D9" s="123" t="s">
        <v>60</v>
      </c>
      <c r="E9" s="125"/>
    </row>
    <row r="10" spans="1:5" s="102" customFormat="1" ht="15" customHeight="1">
      <c r="A10" s="123" t="s">
        <v>156</v>
      </c>
      <c r="B10" s="126"/>
      <c r="C10" s="125"/>
      <c r="D10" s="123"/>
      <c r="E10" s="126"/>
    </row>
    <row r="11" spans="1:5" s="102" customFormat="1" ht="15" customHeight="1">
      <c r="A11" s="123" t="s">
        <v>157</v>
      </c>
      <c r="B11" s="126"/>
      <c r="C11" s="125"/>
      <c r="D11" s="123"/>
      <c r="E11" s="126"/>
    </row>
    <row r="12" spans="1:5" s="102" customFormat="1" ht="15" customHeight="1">
      <c r="A12" s="123"/>
      <c r="B12" s="126"/>
      <c r="C12" s="125"/>
      <c r="D12" s="123"/>
      <c r="E12" s="126"/>
    </row>
    <row r="13" spans="1:5" s="102" customFormat="1" ht="15" customHeight="1">
      <c r="A13" s="123" t="s">
        <v>62</v>
      </c>
      <c r="B13" s="126"/>
      <c r="C13" s="125"/>
      <c r="D13" s="123"/>
      <c r="E13" s="126"/>
    </row>
    <row r="14" spans="1:5" s="102" customFormat="1" ht="15" customHeight="1">
      <c r="A14" s="123"/>
      <c r="B14" s="126"/>
      <c r="C14" s="125"/>
      <c r="D14" s="123"/>
      <c r="E14" s="126"/>
    </row>
    <row r="15" spans="1:5" s="102" customFormat="1" ht="15" customHeight="1">
      <c r="A15" s="123" t="s">
        <v>158</v>
      </c>
      <c r="B15" s="126"/>
      <c r="C15" s="125"/>
      <c r="D15" s="123"/>
      <c r="E15" s="126"/>
    </row>
    <row r="16" spans="1:5" s="102" customFormat="1" ht="15" customHeight="1">
      <c r="A16" s="123"/>
      <c r="B16" s="126"/>
      <c r="C16" s="125"/>
      <c r="D16" s="123"/>
      <c r="E16" s="126"/>
    </row>
    <row r="17" spans="1:5" s="102" customFormat="1" ht="15" customHeight="1">
      <c r="A17" s="123" t="s">
        <v>58</v>
      </c>
      <c r="B17" s="126"/>
      <c r="C17" s="125"/>
      <c r="D17" s="123" t="s">
        <v>159</v>
      </c>
      <c r="E17" s="126"/>
    </row>
    <row r="18" spans="1:5" s="102" customFormat="1" ht="15" customHeight="1">
      <c r="A18" s="123"/>
      <c r="B18" s="126"/>
      <c r="C18" s="125"/>
      <c r="D18" s="123"/>
      <c r="E18" s="126"/>
    </row>
    <row r="19" spans="1:5" ht="15" customHeight="1">
      <c r="A19" s="123"/>
      <c r="B19" s="126"/>
      <c r="C19" s="125"/>
      <c r="D19" s="123"/>
      <c r="E19" s="126"/>
    </row>
    <row r="20" spans="1:5" ht="15" customHeight="1">
      <c r="A20" s="123"/>
      <c r="B20" s="126"/>
      <c r="C20" s="125"/>
      <c r="D20" s="123"/>
      <c r="E20" s="126"/>
    </row>
    <row r="21" spans="1:5" ht="15" customHeight="1">
      <c r="A21" s="123" t="s">
        <v>61</v>
      </c>
      <c r="B21" s="126"/>
      <c r="C21" s="125"/>
      <c r="D21" s="123"/>
      <c r="E21" s="126"/>
    </row>
    <row r="22" spans="1:5" ht="15" customHeight="1">
      <c r="A22" s="123"/>
      <c r="B22" s="126"/>
      <c r="C22" s="125"/>
      <c r="D22" s="123"/>
      <c r="E22" s="125"/>
    </row>
    <row r="23" spans="1:5" ht="15" customHeight="1">
      <c r="A23" s="123"/>
      <c r="B23" s="126"/>
      <c r="C23" s="125"/>
      <c r="D23" s="123"/>
      <c r="E23" s="126"/>
    </row>
    <row r="24" spans="1:5" ht="15" customHeight="1">
      <c r="A24" s="123"/>
      <c r="B24" s="126"/>
      <c r="C24" s="125"/>
      <c r="D24" s="123"/>
      <c r="E24" s="126"/>
    </row>
    <row r="25" spans="1:5" ht="15" customHeight="1">
      <c r="A25" s="123" t="s">
        <v>59</v>
      </c>
      <c r="B25" s="126"/>
      <c r="C25" s="125"/>
      <c r="D25" s="123" t="s">
        <v>160</v>
      </c>
      <c r="E25" s="126"/>
    </row>
    <row r="26" spans="1:5" ht="15" customHeight="1">
      <c r="A26" s="123"/>
      <c r="B26" s="126"/>
      <c r="C26" s="125"/>
      <c r="D26" s="123"/>
      <c r="E26" s="126"/>
    </row>
    <row r="27" spans="1:5" ht="15" customHeight="1">
      <c r="A27" s="123"/>
      <c r="B27" s="126"/>
      <c r="C27" s="125"/>
      <c r="D27" s="123"/>
      <c r="E27" s="126"/>
    </row>
    <row r="28" spans="1:5" ht="15" customHeight="1">
      <c r="A28" s="123"/>
      <c r="B28" s="126"/>
      <c r="C28" s="125"/>
      <c r="D28" s="123"/>
      <c r="E28" s="126"/>
    </row>
    <row r="29" spans="1:5" ht="15" customHeight="1">
      <c r="A29" s="123"/>
      <c r="B29" s="126"/>
      <c r="C29" s="125"/>
      <c r="D29" s="123"/>
      <c r="E29" s="126"/>
    </row>
    <row r="30" spans="1:5" ht="15" customHeight="1">
      <c r="A30" s="123"/>
      <c r="B30" s="126"/>
      <c r="C30" s="125"/>
      <c r="D30" s="123"/>
      <c r="E30" s="126"/>
    </row>
    <row r="31" spans="1:5" ht="15" customHeight="1">
      <c r="A31" s="123"/>
      <c r="B31" s="126"/>
      <c r="C31" s="125"/>
      <c r="D31" s="123"/>
      <c r="E31" s="126"/>
    </row>
    <row r="32" spans="1:5" ht="15" customHeight="1">
      <c r="A32" s="123"/>
      <c r="B32" s="126"/>
      <c r="C32" s="125"/>
      <c r="D32" s="123"/>
      <c r="E32" s="126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&amp;RLOPPUTULOKSET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aarnek</cp:lastModifiedBy>
  <cp:lastPrinted>2010-01-30T13:18:55Z</cp:lastPrinted>
  <dcterms:created xsi:type="dcterms:W3CDTF">1997-10-15T18:20:01Z</dcterms:created>
  <dcterms:modified xsi:type="dcterms:W3CDTF">2010-02-06T12:12:19Z</dcterms:modified>
  <cp:category/>
  <cp:version/>
  <cp:contentType/>
  <cp:contentStatus/>
</cp:coreProperties>
</file>