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9015" tabRatio="705" firstSheet="12" activeTab="23"/>
  </bookViews>
  <sheets>
    <sheet name="Aikataulu" sheetId="1" r:id="rId1"/>
    <sheet name="Apu" sheetId="2" r:id="rId2"/>
    <sheet name="Osanottajat" sheetId="3" r:id="rId3"/>
    <sheet name="MJ17(17)" sheetId="4" r:id="rId4"/>
    <sheet name="MJ17-Fin" sheetId="5" r:id="rId5"/>
    <sheet name="N17(4)" sheetId="6" r:id="rId6"/>
    <sheet name="1900 (26)" sheetId="7" r:id="rId7"/>
    <sheet name="M11 (14)" sheetId="8" r:id="rId8"/>
    <sheet name="M11 fin" sheetId="9" r:id="rId9"/>
    <sheet name="N11(3)" sheetId="10" r:id="rId10"/>
    <sheet name="1700" sheetId="11" r:id="rId11"/>
    <sheet name="MJ14(14)" sheetId="12" r:id="rId12"/>
    <sheet name="MJ14 fin" sheetId="13" r:id="rId13"/>
    <sheet name="N14(7)" sheetId="14" r:id="rId14"/>
    <sheet name="NJ14 fin" sheetId="15" r:id="rId15"/>
    <sheet name="M9(8)" sheetId="16" r:id="rId16"/>
    <sheet name="M9 fin" sheetId="17" r:id="rId17"/>
    <sheet name="N9(3)" sheetId="18" r:id="rId18"/>
    <sheet name="1500(28)" sheetId="19" r:id="rId19"/>
    <sheet name="MJ15(17)" sheetId="20" r:id="rId20"/>
    <sheet name="MJ15 fin" sheetId="21" r:id="rId21"/>
    <sheet name="2250(34)" sheetId="22" r:id="rId22"/>
    <sheet name="MN(12)" sheetId="23" r:id="rId23"/>
    <sheet name="MK(44)" sheetId="24" r:id="rId24"/>
    <sheet name="MK fin" sheetId="25" r:id="rId25"/>
    <sheet name="NK" sheetId="26" r:id="rId26"/>
    <sheet name="NK fin" sheetId="27" r:id="rId27"/>
    <sheet name="MJ13(11)" sheetId="28" r:id="rId28"/>
    <sheet name="MJ13-Fin" sheetId="29" r:id="rId29"/>
    <sheet name="N15 (8)" sheetId="30" r:id="rId30"/>
    <sheet name="NJ15 fin" sheetId="31" r:id="rId31"/>
    <sheet name="N13 (3)" sheetId="32" r:id="rId32"/>
  </sheets>
  <externalReferences>
    <externalReference r:id="rId35"/>
  </externalReferences>
  <definedNames>
    <definedName name="_xlnm.Print_Area" localSheetId="18">'1500(28)'!$A$1:$G$19</definedName>
    <definedName name="_xlnm.Print_Area" localSheetId="10">'1700'!$A$1:$I$34</definedName>
    <definedName name="_xlnm.Print_Area" localSheetId="6">'1900 (26)'!$A$1:$I$34</definedName>
    <definedName name="_xlnm.Print_Area" localSheetId="21">'2250(34)'!$A$1:$H$67</definedName>
    <definedName name="_xlnm.Print_Area" localSheetId="0">'Aikataulu'!$A$1:$F$37</definedName>
    <definedName name="_xlnm.Print_Area" localSheetId="7">'M11 (14)'!$A$1:$S$69</definedName>
    <definedName name="_xlnm.Print_Area" localSheetId="15">'M9(8)'!$A$1:$S$35</definedName>
    <definedName name="_xlnm.Print_Area" localSheetId="27">'MJ13(11)'!$A$1:$S$53</definedName>
    <definedName name="_xlnm.Print_Area" localSheetId="28">'MJ13-Fin'!$A$1:$H$18</definedName>
    <definedName name="_xlnm.Print_Area" localSheetId="11">'MJ14(14)'!$A$1:$S$71</definedName>
    <definedName name="_xlnm.Print_Area" localSheetId="20">'MJ15 fin'!$A$1:$F$11</definedName>
    <definedName name="_xlnm.Print_Area" localSheetId="19">'MJ15(17)'!$A$1:$S$70</definedName>
    <definedName name="_xlnm.Print_Area" localSheetId="3">'MJ17(17)'!$A$1:$S$88</definedName>
    <definedName name="_xlnm.Print_Area" localSheetId="4">'MJ17-Fin'!$A$1:$H$35</definedName>
    <definedName name="_xlnm.Print_Area" localSheetId="24">'MK fin'!$A$1:$I$36</definedName>
    <definedName name="_xlnm.Print_Area" localSheetId="23">'MK(44)'!$A$1:$S$206</definedName>
    <definedName name="_xlnm.Print_Area" localSheetId="22">'MN(12)'!$A$1:$G$19</definedName>
    <definedName name="_xlnm.Print_Area" localSheetId="9">'N11(3)'!$A$1:$S$21</definedName>
    <definedName name="_xlnm.Print_Area" localSheetId="31">'N13 (3)'!$A$1:$S$18</definedName>
    <definedName name="_xlnm.Print_Area" localSheetId="13">'N14(7)'!$A$1:$S$37</definedName>
    <definedName name="_xlnm.Print_Area" localSheetId="29">'N15 (8)'!$A$1:$S$35</definedName>
    <definedName name="_xlnm.Print_Area" localSheetId="5">'N17(4)'!$A$1:$S$19</definedName>
    <definedName name="_xlnm.Print_Area" localSheetId="17">'N9(3)'!$A$1:$S$21</definedName>
    <definedName name="_xlnm.Print_Area" localSheetId="25">'NK'!$A$1:$S$52</definedName>
    <definedName name="_xlnm.Print_Area" localSheetId="26">'NK fin'!$A$1:$G$11</definedName>
  </definedNames>
  <calcPr fullCalcOnLoad="1"/>
</workbook>
</file>

<file path=xl/sharedStrings.xml><?xml version="1.0" encoding="utf-8"?>
<sst xmlns="http://schemas.openxmlformats.org/spreadsheetml/2006/main" count="2864" uniqueCount="337">
  <si>
    <t>Nimi</t>
  </si>
  <si>
    <t>Seura</t>
  </si>
  <si>
    <t>MK</t>
  </si>
  <si>
    <t>MN</t>
  </si>
  <si>
    <t>A</t>
  </si>
  <si>
    <t>D</t>
  </si>
  <si>
    <t>NK</t>
  </si>
  <si>
    <t>C</t>
  </si>
  <si>
    <t>B</t>
  </si>
  <si>
    <t>Yhteensä</t>
  </si>
  <si>
    <t>M13</t>
  </si>
  <si>
    <t>M15</t>
  </si>
  <si>
    <t>M17</t>
  </si>
  <si>
    <t>Luok.</t>
  </si>
  <si>
    <t>M14</t>
  </si>
  <si>
    <t>N14</t>
  </si>
  <si>
    <t>N17</t>
  </si>
  <si>
    <t>M11</t>
  </si>
  <si>
    <t>N15</t>
  </si>
  <si>
    <t>MN-Pari</t>
  </si>
  <si>
    <t>Lauantai</t>
  </si>
  <si>
    <t>Sunnuntai</t>
  </si>
  <si>
    <t>N11</t>
  </si>
  <si>
    <t>MJ-17</t>
  </si>
  <si>
    <t>MJ-14</t>
  </si>
  <si>
    <t>NJ-17</t>
  </si>
  <si>
    <t>NJ-14</t>
  </si>
  <si>
    <t>N13</t>
  </si>
  <si>
    <t>M9</t>
  </si>
  <si>
    <t>N9</t>
  </si>
  <si>
    <t>KuPTS</t>
  </si>
  <si>
    <t>Tip-70</t>
  </si>
  <si>
    <t>PT-Espoo</t>
  </si>
  <si>
    <t>Kai Merimaa</t>
  </si>
  <si>
    <t>TuKa</t>
  </si>
  <si>
    <t>Jani Jormanainen</t>
  </si>
  <si>
    <t>Mika Räsänen</t>
  </si>
  <si>
    <t>HäKi</t>
  </si>
  <si>
    <t>MBF</t>
  </si>
  <si>
    <t>Osallistujia</t>
  </si>
  <si>
    <t>Mikael Aikio</t>
  </si>
  <si>
    <t>KoKa</t>
  </si>
  <si>
    <t>Pelejä</t>
  </si>
  <si>
    <t>Erät</t>
  </si>
  <si>
    <t>Sija</t>
  </si>
  <si>
    <t>1.erä</t>
  </si>
  <si>
    <t>2.erä</t>
  </si>
  <si>
    <t>3.erä</t>
  </si>
  <si>
    <t>Sij-MK</t>
  </si>
  <si>
    <t>Sij-jun</t>
  </si>
  <si>
    <t>MJ-17 loppukaavio</t>
  </si>
  <si>
    <t>N17-pooli</t>
  </si>
  <si>
    <t>MJ-14 loppukaavio</t>
  </si>
  <si>
    <t>MK-finaali</t>
  </si>
  <si>
    <t>4.erä</t>
  </si>
  <si>
    <t>5.erä</t>
  </si>
  <si>
    <t>4x5</t>
  </si>
  <si>
    <t>1x5</t>
  </si>
  <si>
    <t>3x4</t>
  </si>
  <si>
    <t>2x4</t>
  </si>
  <si>
    <t>1x3</t>
  </si>
  <si>
    <t>Poolit</t>
  </si>
  <si>
    <t>loppu</t>
  </si>
  <si>
    <t>Yht</t>
  </si>
  <si>
    <t>Loppu</t>
  </si>
  <si>
    <t>MJ-11 loppukaavio</t>
  </si>
  <si>
    <t>Aikataulu</t>
  </si>
  <si>
    <t>Pekka Kolppanen</t>
  </si>
  <si>
    <t>Kuido Pöder</t>
  </si>
  <si>
    <t>Paju Eriksson</t>
  </si>
  <si>
    <t>Risto Koskinen</t>
  </si>
  <si>
    <t>MK jatkopaperi</t>
  </si>
  <si>
    <t>Anton Mäkinen</t>
  </si>
  <si>
    <t>Anders Lundström</t>
  </si>
  <si>
    <t>ParPi</t>
  </si>
  <si>
    <t>Pihla Eriksson</t>
  </si>
  <si>
    <t>NJ-15 loppukaavio</t>
  </si>
  <si>
    <t>MJ-15 loppukaavio</t>
  </si>
  <si>
    <t>Sabina Englund</t>
  </si>
  <si>
    <t>Jyrki Virtanen</t>
  </si>
  <si>
    <t>Sami Ruohonen</t>
  </si>
  <si>
    <t>Henri Kuusjärvi</t>
  </si>
  <si>
    <t>Leo Kivelä</t>
  </si>
  <si>
    <t>Mikhail Kantonistov</t>
  </si>
  <si>
    <t>Leif Huttunen</t>
  </si>
  <si>
    <t>Frank O'Connor</t>
  </si>
  <si>
    <t>Esa Miettinen</t>
  </si>
  <si>
    <t>Henri Makkonen</t>
  </si>
  <si>
    <t>4x4</t>
  </si>
  <si>
    <t>2x3</t>
  </si>
  <si>
    <t>Aleksi Mustonen</t>
  </si>
  <si>
    <t>Viime vuoden osalistujat</t>
  </si>
  <si>
    <t>Viime vuoden rahat</t>
  </si>
  <si>
    <t>Toni Pitkänen</t>
  </si>
  <si>
    <t>Alexey Vyskubov</t>
  </si>
  <si>
    <t>Joonas Kivimäki</t>
  </si>
  <si>
    <t>Sami Järvinen</t>
  </si>
  <si>
    <t>Emil Rantatulkkila</t>
  </si>
  <si>
    <t>Petri Rantatulkkila</t>
  </si>
  <si>
    <t>Peter Eriksson</t>
  </si>
  <si>
    <t>Timo Mäkinen</t>
  </si>
  <si>
    <t>LoLo</t>
  </si>
  <si>
    <t>Veikka Flemming</t>
  </si>
  <si>
    <t>Mika Rauvola</t>
  </si>
  <si>
    <t>Elma Nurmiaho</t>
  </si>
  <si>
    <t>A1</t>
  </si>
  <si>
    <t>B1</t>
  </si>
  <si>
    <t>C1</t>
  </si>
  <si>
    <t>B2</t>
  </si>
  <si>
    <t>A2</t>
  </si>
  <si>
    <t>C2</t>
  </si>
  <si>
    <t>D1</t>
  </si>
  <si>
    <t>D2</t>
  </si>
  <si>
    <t>Asko Keinonen</t>
  </si>
  <si>
    <t>1</t>
  </si>
  <si>
    <t>4</t>
  </si>
  <si>
    <t>E1</t>
  </si>
  <si>
    <t>F1</t>
  </si>
  <si>
    <t>G1</t>
  </si>
  <si>
    <t>H1</t>
  </si>
  <si>
    <t>I1</t>
  </si>
  <si>
    <t>J1</t>
  </si>
  <si>
    <t>K1</t>
  </si>
  <si>
    <t>L1</t>
  </si>
  <si>
    <t>E2</t>
  </si>
  <si>
    <t>F2</t>
  </si>
  <si>
    <t>H2</t>
  </si>
  <si>
    <t>I2</t>
  </si>
  <si>
    <t>J2</t>
  </si>
  <si>
    <t>K2</t>
  </si>
  <si>
    <t>L2</t>
  </si>
  <si>
    <t>G2</t>
  </si>
  <si>
    <t>2</t>
  </si>
  <si>
    <t>Kimmo Arenius</t>
  </si>
  <si>
    <t>Pasi Laine</t>
  </si>
  <si>
    <t>Jukka Filen</t>
  </si>
  <si>
    <t>LPTS</t>
  </si>
  <si>
    <t>TuPy</t>
  </si>
  <si>
    <t>Thomas Hallbäck</t>
  </si>
  <si>
    <t>Jani Kokkonen</t>
  </si>
  <si>
    <t>Riku Autio</t>
  </si>
  <si>
    <t>Roni Kantola</t>
  </si>
  <si>
    <t>Sofie Eriksson</t>
  </si>
  <si>
    <t>Wega</t>
  </si>
  <si>
    <t>Niko Pihajoki</t>
  </si>
  <si>
    <t>Pinja Eriksson</t>
  </si>
  <si>
    <t>Markus Perkkiö</t>
  </si>
  <si>
    <t>Teemu Oinas</t>
  </si>
  <si>
    <t>Juho Seppänen</t>
  </si>
  <si>
    <t>Harri Liukkonen</t>
  </si>
  <si>
    <t>Asko Rasinen</t>
  </si>
  <si>
    <t>Otto Boije</t>
  </si>
  <si>
    <t>V</t>
  </si>
  <si>
    <t>6 x 4</t>
  </si>
  <si>
    <t>1 x 1</t>
  </si>
  <si>
    <t>lkm</t>
  </si>
  <si>
    <t>6x4</t>
  </si>
  <si>
    <t>14x4</t>
  </si>
  <si>
    <t>Luokka:</t>
  </si>
  <si>
    <t>Lohko/Pool</t>
  </si>
  <si>
    <t>Pöytä /Table</t>
  </si>
  <si>
    <t>Päivä /Date</t>
  </si>
  <si>
    <t>Klo / Time:</t>
  </si>
  <si>
    <t>Nimi / Name</t>
  </si>
  <si>
    <t>Seura / Club</t>
  </si>
  <si>
    <t>3</t>
  </si>
  <si>
    <t>T</t>
  </si>
  <si>
    <t>Eräsum</t>
  </si>
  <si>
    <t>Pistesum</t>
  </si>
  <si>
    <t>ero</t>
  </si>
  <si>
    <t xml:space="preserve">Merkitse vain erien jäännöspisteet ( esim 11-7 = 7 tai 6-11 = -6 ).  Huom. miinus nolla ( '-0 ), käytä edessä yläpilkkua (tähtimerkin alla) </t>
  </si>
  <si>
    <t>tark</t>
  </si>
  <si>
    <t>Ottelut / Matches</t>
  </si>
  <si>
    <t>1-3 / 2</t>
  </si>
  <si>
    <t>2-4 / 1</t>
  </si>
  <si>
    <t>1-4 / 3</t>
  </si>
  <si>
    <t>2-3 / 4</t>
  </si>
  <si>
    <t>1-2 / 3</t>
  </si>
  <si>
    <t>3-4 / 1</t>
  </si>
  <si>
    <t>E</t>
  </si>
  <si>
    <t>F</t>
  </si>
  <si>
    <t>MJ-11</t>
  </si>
  <si>
    <t>Larisa Kougya</t>
  </si>
  <si>
    <t>NJ-11 lauantaina 26.9.2008 klo 12:30</t>
  </si>
  <si>
    <t>G</t>
  </si>
  <si>
    <t>MJ-15</t>
  </si>
  <si>
    <t>Tuomas Perkkiö</t>
  </si>
  <si>
    <t>OPT-86</t>
  </si>
  <si>
    <t>MJ-13</t>
  </si>
  <si>
    <t>MJ-13 loppukaavio</t>
  </si>
  <si>
    <t>NJ-15</t>
  </si>
  <si>
    <t>H</t>
  </si>
  <si>
    <t>I</t>
  </si>
  <si>
    <t>J</t>
  </si>
  <si>
    <t>K</t>
  </si>
  <si>
    <t>L</t>
  </si>
  <si>
    <t>M1</t>
  </si>
  <si>
    <t>N1</t>
  </si>
  <si>
    <t>M2</t>
  </si>
  <si>
    <t>N2</t>
  </si>
  <si>
    <t>14 poolia</t>
  </si>
  <si>
    <t>12 poolia</t>
  </si>
  <si>
    <t>O1</t>
  </si>
  <si>
    <t>O2</t>
  </si>
  <si>
    <t>M9-pooli</t>
  </si>
  <si>
    <t>Kim Nyberg</t>
  </si>
  <si>
    <t>Jan Nyberg</t>
  </si>
  <si>
    <t>Carina Englund</t>
  </si>
  <si>
    <t>NJ-11</t>
  </si>
  <si>
    <t>Johan Nyberg</t>
  </si>
  <si>
    <t>MJ-9</t>
  </si>
  <si>
    <t>MJ-9 loppukaavio</t>
  </si>
  <si>
    <t>n.14:30</t>
  </si>
  <si>
    <t>Terho Pitkänen</t>
  </si>
  <si>
    <t>Andrei Bakharev</t>
  </si>
  <si>
    <t>Arto Pelli</t>
  </si>
  <si>
    <t>Markus Perkiö</t>
  </si>
  <si>
    <t>Gunar Malmberg</t>
  </si>
  <si>
    <t>Henry Sandström</t>
  </si>
  <si>
    <t>Chau Dinh Hau</t>
  </si>
  <si>
    <t>Joonatan Laakso</t>
  </si>
  <si>
    <t>??</t>
  </si>
  <si>
    <t>Spinni</t>
  </si>
  <si>
    <t>Miro Seitz</t>
  </si>
  <si>
    <t>Alex Naumi</t>
  </si>
  <si>
    <t>Kaj Blomfelt</t>
  </si>
  <si>
    <t>Maraton</t>
  </si>
  <si>
    <t>Olle Eriksson</t>
  </si>
  <si>
    <t>John Ancar</t>
  </si>
  <si>
    <t>Lauri Laane</t>
  </si>
  <si>
    <t>Kari Leskinen</t>
  </si>
  <si>
    <t>Vitaly Stepanov</t>
  </si>
  <si>
    <t>Petroskoi</t>
  </si>
  <si>
    <t>Valeria Ananjeva</t>
  </si>
  <si>
    <t>Avelina Petuhova</t>
  </si>
  <si>
    <t>Egor Ljadvig</t>
  </si>
  <si>
    <t>Pavel Lebedev</t>
  </si>
  <si>
    <t>Ilja Mjasnikov</t>
  </si>
  <si>
    <t>Pavel Stafeev</t>
  </si>
  <si>
    <t>Anna Gavrilova</t>
  </si>
  <si>
    <t>Nikita Zabrodin</t>
  </si>
  <si>
    <t>Maria Balashova</t>
  </si>
  <si>
    <t>Anton Nurmiaho</t>
  </si>
  <si>
    <t>Rolands Jansons</t>
  </si>
  <si>
    <t>Max Lotto</t>
  </si>
  <si>
    <t>Erik Kemppainen</t>
  </si>
  <si>
    <t>Suynaliev Asilbek</t>
  </si>
  <si>
    <t>RUS</t>
  </si>
  <si>
    <t>V. Abramov</t>
  </si>
  <si>
    <t>S. Asilbek</t>
  </si>
  <si>
    <t>O-V Halonen</t>
  </si>
  <si>
    <t>E. Miettinen</t>
  </si>
  <si>
    <t>O-V. Halonen</t>
  </si>
  <si>
    <t>Viatcheslav Abramov</t>
  </si>
  <si>
    <t>Timo Salo</t>
  </si>
  <si>
    <t>Toivo Ridal</t>
  </si>
  <si>
    <t>Atlas</t>
  </si>
  <si>
    <t>Viivi.Mari Vastavuo</t>
  </si>
  <si>
    <t>Veikko Koskinen</t>
  </si>
  <si>
    <t>HaTe</t>
  </si>
  <si>
    <t>Xicheng Cong</t>
  </si>
  <si>
    <t>Nikke Savonen</t>
  </si>
  <si>
    <t>Jannika Oksanen</t>
  </si>
  <si>
    <t>Ilmari Järvenpää</t>
  </si>
  <si>
    <t>Heikki Järvinen</t>
  </si>
  <si>
    <t>MPS</t>
  </si>
  <si>
    <t>Aleksi Ristiluoma</t>
  </si>
  <si>
    <t>Dimitry Vyskubov</t>
  </si>
  <si>
    <t>Anna-Britta Eesmaa</t>
  </si>
  <si>
    <t>Kerli Kaljuste</t>
  </si>
  <si>
    <t>Kristel Treiman</t>
  </si>
  <si>
    <t>Johanna Christjansson</t>
  </si>
  <si>
    <t>Nomme SK</t>
  </si>
  <si>
    <t>Thomas Lundström</t>
  </si>
  <si>
    <t>Annik lundström</t>
  </si>
  <si>
    <t>TTC Boom</t>
  </si>
  <si>
    <t>PT75</t>
  </si>
  <si>
    <t>Pertti Mäkinen</t>
  </si>
  <si>
    <t>STIGA-MALJAN 25.9-26.9.2010 ILMOITTAUTUMISET</t>
  </si>
  <si>
    <t>Tatu Pitkänen</t>
  </si>
  <si>
    <t>Vladimir Brill</t>
  </si>
  <si>
    <t>PT Espoo</t>
  </si>
  <si>
    <t>Jukka Julin</t>
  </si>
  <si>
    <t>Mika Pasanen</t>
  </si>
  <si>
    <t xml:space="preserve">Olli Julin </t>
  </si>
  <si>
    <t>Matti Lindfors</t>
  </si>
  <si>
    <t>GraPi</t>
  </si>
  <si>
    <t>Lauantaina 25.9.2009 klo 9.00</t>
  </si>
  <si>
    <t>MJ-17 Lauantaina 25.9.20010 klo 9.00</t>
  </si>
  <si>
    <t>NJ17</t>
  </si>
  <si>
    <t>M1900 Lauantai 25.9.2010 klo 11.00</t>
  </si>
  <si>
    <t>M1700 Lauantai 25.9.2010 klo 13.00</t>
  </si>
  <si>
    <t>MJ-14 Lauantaina 25.9.2009 klo 13.30</t>
  </si>
  <si>
    <t>NJ-14 lauantaina 25.9.2010 klo 13:30</t>
  </si>
  <si>
    <t>NJ-14 loppukaavio</t>
  </si>
  <si>
    <t>NJ-9</t>
  </si>
  <si>
    <t>N9-pooli Lauantaina 25.9.2009 klo 10.00</t>
  </si>
  <si>
    <t>M1500</t>
  </si>
  <si>
    <t>M1900</t>
  </si>
  <si>
    <t>M1700</t>
  </si>
  <si>
    <t>M1500 Lauantai 25.9.2010 klo 9.00</t>
  </si>
  <si>
    <t>MJ-15 Sunnuntaina 26.9.2010 klo 9.00</t>
  </si>
  <si>
    <t>M2250 Sunnuntai 26.9.2010 klo 9.00</t>
  </si>
  <si>
    <t>Räsänen/Kivelä</t>
  </si>
  <si>
    <t>Wega/LPTS</t>
  </si>
  <si>
    <t>Halonen/Miettinen</t>
  </si>
  <si>
    <t>Perkkiö/Rauvola</t>
  </si>
  <si>
    <t>OPT-8/MBF</t>
  </si>
  <si>
    <t>Brill/Pitkänen</t>
  </si>
  <si>
    <t>Oinas/Perkkiö</t>
  </si>
  <si>
    <t>Lundström/Lundström</t>
  </si>
  <si>
    <t>Järvinen/Järvinen</t>
  </si>
  <si>
    <t>MPS/PT-Espoo</t>
  </si>
  <si>
    <t>Pöder/Hau</t>
  </si>
  <si>
    <t>Kantola/Rantatulkkila</t>
  </si>
  <si>
    <t>TuKa/MBF</t>
  </si>
  <si>
    <t>Liukkonen/Mäkinen</t>
  </si>
  <si>
    <t>Julin/Pasanen</t>
  </si>
  <si>
    <t>Abramov/Asilbek</t>
  </si>
  <si>
    <t>Spinni/RUS</t>
  </si>
  <si>
    <t>Sunnuntaina 26.9.2010 klo 10.30</t>
  </si>
  <si>
    <t>MK Sunnuntaina 26.9.2010 klo 11.30</t>
  </si>
  <si>
    <t>Sunnuntaina 26.9.2010 n. klo 14.30 - 15.00</t>
  </si>
  <si>
    <t>Sunnuntaina 26.9.2009 klo 13.30</t>
  </si>
  <si>
    <t>NK loppukaavio</t>
  </si>
  <si>
    <t>NJ-15 Sunnuntai 26.9.2010 klo 10.30</t>
  </si>
  <si>
    <t>NJ-13 Sunnuntai 26.9.2009 klo 9.00</t>
  </si>
  <si>
    <t>NJ-13</t>
  </si>
  <si>
    <t>MJ-13 Sunnuntaina 26.9.2010 klo 13.30</t>
  </si>
  <si>
    <t>Lauantaina 25.9.2010 klo 10.00</t>
  </si>
  <si>
    <t>M2250</t>
  </si>
  <si>
    <t>PT 75</t>
  </si>
  <si>
    <t>MJ-11 Lauantai 26.9.2008 klo 12.00</t>
  </si>
  <si>
    <t>Jussi Mäkelä</t>
  </si>
  <si>
    <t>Risto Pitkänen</t>
  </si>
  <si>
    <t>Esa Ahde</t>
  </si>
  <si>
    <t>O-V.Halonen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</si>
</sst>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#,##0.00\ &quot;mk&quot;"/>
    <numFmt numFmtId="181" formatCode="#,##0.00\ [$mk-40B]"/>
    <numFmt numFmtId="182" formatCode="0_)"/>
    <numFmt numFmtId="183" formatCode="d\.m\.yyyy"/>
  </numFmts>
  <fonts count="28">
    <font>
      <sz val="10"/>
      <name val="Arial"/>
      <family val="0"/>
    </font>
    <font>
      <b/>
      <sz val="2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color indexed="8"/>
      <name val="SWISS"/>
      <family val="0"/>
    </font>
    <font>
      <b/>
      <sz val="12"/>
      <name val="SWISS"/>
      <family val="0"/>
    </font>
    <font>
      <sz val="12"/>
      <color indexed="8"/>
      <name val="SWISS"/>
      <family val="0"/>
    </font>
    <font>
      <b/>
      <sz val="11"/>
      <color indexed="8"/>
      <name val="SWISS"/>
      <family val="0"/>
    </font>
    <font>
      <sz val="11"/>
      <name val="Arial"/>
      <family val="0"/>
    </font>
    <font>
      <sz val="12"/>
      <name val="SWISS"/>
      <family val="0"/>
    </font>
    <font>
      <b/>
      <sz val="12"/>
      <name val="Arial"/>
      <family val="0"/>
    </font>
    <font>
      <b/>
      <sz val="10"/>
      <color indexed="8"/>
      <name val="SWISS"/>
      <family val="0"/>
    </font>
    <font>
      <sz val="10"/>
      <name val="SWISS"/>
      <family val="0"/>
    </font>
    <font>
      <b/>
      <sz val="11"/>
      <name val="Arial"/>
      <family val="2"/>
    </font>
    <font>
      <sz val="11"/>
      <name val="SWISS"/>
      <family val="0"/>
    </font>
    <font>
      <sz val="10"/>
      <color indexed="8"/>
      <name val="SWISS"/>
      <family val="0"/>
    </font>
    <font>
      <sz val="8"/>
      <color indexed="8"/>
      <name val="SWISS"/>
      <family val="0"/>
    </font>
    <font>
      <sz val="9"/>
      <color indexed="8"/>
      <name val="SWISS"/>
      <family val="0"/>
    </font>
    <font>
      <b/>
      <sz val="9"/>
      <color indexed="8"/>
      <name val="SWISS"/>
      <family val="0"/>
    </font>
    <font>
      <b/>
      <sz val="9"/>
      <name val="SWISS"/>
      <family val="0"/>
    </font>
    <font>
      <i/>
      <sz val="8"/>
      <color indexed="8"/>
      <name val="SWISS"/>
      <family val="0"/>
    </font>
    <font>
      <sz val="12"/>
      <name val="Arial"/>
      <family val="2"/>
    </font>
    <font>
      <sz val="11"/>
      <color indexed="8"/>
      <name val="SWISS"/>
      <family val="0"/>
    </font>
    <font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lightDown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91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>
        <color indexed="8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 style="thin">
        <color indexed="8"/>
      </right>
      <top style="double"/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/>
      <top style="thin"/>
      <bottom style="thin"/>
    </border>
    <border>
      <left>
        <color indexed="63"/>
      </left>
      <right style="dashed"/>
      <top style="thin"/>
      <bottom style="thin"/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dashed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medium">
        <color indexed="8"/>
      </left>
      <right style="dashed">
        <color indexed="8"/>
      </right>
      <top style="thin">
        <color indexed="8"/>
      </top>
      <bottom style="double"/>
    </border>
    <border>
      <left>
        <color indexed="63"/>
      </left>
      <right style="dashed">
        <color indexed="8"/>
      </right>
      <top style="thin">
        <color indexed="8"/>
      </top>
      <bottom style="double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 style="double"/>
      <top style="thin">
        <color indexed="8"/>
      </top>
      <bottom style="double"/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/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/>
      <top style="double"/>
      <bottom style="thin">
        <color indexed="8"/>
      </bottom>
    </border>
    <border>
      <left>
        <color indexed="63"/>
      </left>
      <right style="double"/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2" fontId="13" fillId="0" borderId="0">
      <alignment/>
      <protection/>
    </xf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20" fontId="0" fillId="0" borderId="0" xfId="0" applyNumberFormat="1" applyAlignment="1">
      <alignment/>
    </xf>
    <xf numFmtId="0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0" xfId="0" applyNumberFormat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0" fillId="0" borderId="9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4" fillId="0" borderId="0" xfId="0" applyNumberFormat="1" applyFont="1" applyAlignment="1">
      <alignment/>
    </xf>
    <xf numFmtId="0" fontId="0" fillId="0" borderId="0" xfId="0" applyFill="1" applyAlignment="1">
      <alignment/>
    </xf>
    <xf numFmtId="2" fontId="3" fillId="0" borderId="0" xfId="0" applyNumberFormat="1" applyFont="1" applyAlignment="1">
      <alignment/>
    </xf>
    <xf numFmtId="20" fontId="4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49" fontId="0" fillId="0" borderId="11" xfId="0" applyNumberFormat="1" applyBorder="1" applyAlignment="1">
      <alignment/>
    </xf>
    <xf numFmtId="0" fontId="8" fillId="0" borderId="12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/>
      <protection locked="0"/>
    </xf>
    <xf numFmtId="0" fontId="15" fillId="0" borderId="17" xfId="0" applyFont="1" applyBorder="1" applyAlignment="1" applyProtection="1">
      <alignment horizontal="center"/>
      <protection locked="0"/>
    </xf>
    <xf numFmtId="0" fontId="16" fillId="0" borderId="17" xfId="0" applyFont="1" applyBorder="1" applyAlignment="1" applyProtection="1">
      <alignment horizontal="right"/>
      <protection locked="0"/>
    </xf>
    <xf numFmtId="182" fontId="18" fillId="0" borderId="18" xfId="21" applyFont="1" applyFill="1" applyBorder="1" applyAlignment="1">
      <alignment horizontal="left"/>
      <protection/>
    </xf>
    <xf numFmtId="0" fontId="0" fillId="0" borderId="17" xfId="0" applyBorder="1" applyAlignment="1">
      <alignment/>
    </xf>
    <xf numFmtId="182" fontId="10" fillId="0" borderId="19" xfId="21" applyFont="1" applyBorder="1" applyAlignment="1" applyProtection="1">
      <alignment horizontal="center"/>
      <protection/>
    </xf>
    <xf numFmtId="182" fontId="19" fillId="0" borderId="20" xfId="21" applyFont="1" applyBorder="1" applyAlignment="1" applyProtection="1">
      <alignment horizontal="left" indent="1"/>
      <protection/>
    </xf>
    <xf numFmtId="182" fontId="19" fillId="0" borderId="21" xfId="21" applyFont="1" applyBorder="1" applyAlignment="1" applyProtection="1">
      <alignment/>
      <protection locked="0"/>
    </xf>
    <xf numFmtId="182" fontId="19" fillId="0" borderId="22" xfId="21" applyFont="1" applyBorder="1" applyAlignment="1" applyProtection="1">
      <alignment horizontal="center"/>
      <protection/>
    </xf>
    <xf numFmtId="182" fontId="19" fillId="0" borderId="23" xfId="21" applyFont="1" applyBorder="1" applyAlignment="1" applyProtection="1">
      <alignment horizontal="center"/>
      <protection/>
    </xf>
    <xf numFmtId="182" fontId="20" fillId="0" borderId="24" xfId="21" applyFont="1" applyBorder="1" applyAlignment="1" applyProtection="1">
      <alignment horizontal="left"/>
      <protection/>
    </xf>
    <xf numFmtId="182" fontId="19" fillId="0" borderId="24" xfId="21" applyFont="1" applyBorder="1" applyAlignment="1" applyProtection="1">
      <alignment horizontal="center"/>
      <protection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2" fontId="20" fillId="0" borderId="27" xfId="21" applyFont="1" applyBorder="1" applyAlignment="1" applyProtection="1">
      <alignment horizontal="center"/>
      <protection/>
    </xf>
    <xf numFmtId="182" fontId="19" fillId="2" borderId="28" xfId="21" applyFont="1" applyFill="1" applyBorder="1" applyAlignment="1" applyProtection="1">
      <alignment horizontal="left" indent="1"/>
      <protection locked="0"/>
    </xf>
    <xf numFmtId="182" fontId="19" fillId="2" borderId="29" xfId="21" applyFont="1" applyFill="1" applyBorder="1" applyAlignment="1" applyProtection="1">
      <alignment horizontal="left"/>
      <protection locked="0"/>
    </xf>
    <xf numFmtId="182" fontId="21" fillId="3" borderId="30" xfId="21" applyFont="1" applyFill="1" applyBorder="1" applyAlignment="1" applyProtection="1">
      <alignment horizontal="center"/>
      <protection/>
    </xf>
    <xf numFmtId="182" fontId="21" fillId="3" borderId="29" xfId="21" applyFont="1" applyFill="1" applyBorder="1" applyAlignment="1" applyProtection="1">
      <alignment horizontal="center"/>
      <protection/>
    </xf>
    <xf numFmtId="182" fontId="21" fillId="0" borderId="30" xfId="21" applyFont="1" applyBorder="1" applyProtection="1">
      <alignment/>
      <protection/>
    </xf>
    <xf numFmtId="182" fontId="21" fillId="0" borderId="29" xfId="21" applyFont="1" applyBorder="1" applyProtection="1">
      <alignment/>
      <protection/>
    </xf>
    <xf numFmtId="182" fontId="22" fillId="0" borderId="31" xfId="21" applyFont="1" applyBorder="1" applyAlignment="1" applyProtection="1">
      <alignment horizontal="center"/>
      <protection/>
    </xf>
    <xf numFmtId="182" fontId="22" fillId="0" borderId="32" xfId="21" applyFont="1" applyBorder="1" applyAlignment="1" applyProtection="1">
      <alignment horizontal="center"/>
      <protection/>
    </xf>
    <xf numFmtId="182" fontId="21" fillId="0" borderId="33" xfId="21" applyFont="1" applyBorder="1" applyAlignment="1" applyProtection="1">
      <alignment horizontal="right"/>
      <protection/>
    </xf>
    <xf numFmtId="182" fontId="21" fillId="0" borderId="34" xfId="21" applyFont="1" applyBorder="1" applyAlignment="1" applyProtection="1">
      <alignment horizontal="center"/>
      <protection/>
    </xf>
    <xf numFmtId="0" fontId="7" fillId="4" borderId="35" xfId="0" applyFont="1" applyFill="1" applyBorder="1" applyAlignment="1">
      <alignment/>
    </xf>
    <xf numFmtId="0" fontId="7" fillId="4" borderId="36" xfId="0" applyFont="1" applyFill="1" applyBorder="1" applyAlignment="1">
      <alignment/>
    </xf>
    <xf numFmtId="0" fontId="7" fillId="5" borderId="1" xfId="0" applyFont="1" applyFill="1" applyBorder="1" applyAlignment="1">
      <alignment horizontal="center"/>
    </xf>
    <xf numFmtId="182" fontId="20" fillId="0" borderId="37" xfId="21" applyFont="1" applyBorder="1" applyAlignment="1" applyProtection="1">
      <alignment horizontal="center"/>
      <protection/>
    </xf>
    <xf numFmtId="182" fontId="19" fillId="2" borderId="38" xfId="21" applyFont="1" applyFill="1" applyBorder="1" applyAlignment="1" applyProtection="1">
      <alignment horizontal="left"/>
      <protection locked="0"/>
    </xf>
    <xf numFmtId="182" fontId="21" fillId="0" borderId="39" xfId="21" applyFont="1" applyBorder="1" applyProtection="1">
      <alignment/>
      <protection/>
    </xf>
    <xf numFmtId="182" fontId="21" fillId="0" borderId="38" xfId="21" applyFont="1" applyBorder="1" applyProtection="1">
      <alignment/>
      <protection/>
    </xf>
    <xf numFmtId="182" fontId="21" fillId="3" borderId="39" xfId="21" applyFont="1" applyFill="1" applyBorder="1" applyAlignment="1" applyProtection="1">
      <alignment horizontal="center"/>
      <protection/>
    </xf>
    <xf numFmtId="182" fontId="21" fillId="3" borderId="38" xfId="21" applyFont="1" applyFill="1" applyBorder="1" applyAlignment="1" applyProtection="1">
      <alignment horizontal="center"/>
      <protection/>
    </xf>
    <xf numFmtId="182" fontId="20" fillId="0" borderId="40" xfId="21" applyFont="1" applyBorder="1" applyAlignment="1" applyProtection="1">
      <alignment horizontal="center"/>
      <protection/>
    </xf>
    <xf numFmtId="182" fontId="19" fillId="2" borderId="41" xfId="21" applyFont="1" applyFill="1" applyBorder="1" applyAlignment="1" applyProtection="1">
      <alignment horizontal="left" indent="1"/>
      <protection locked="0"/>
    </xf>
    <xf numFmtId="182" fontId="19" fillId="2" borderId="42" xfId="21" applyFont="1" applyFill="1" applyBorder="1" applyAlignment="1" applyProtection="1">
      <alignment horizontal="left"/>
      <protection locked="0"/>
    </xf>
    <xf numFmtId="182" fontId="21" fillId="0" borderId="43" xfId="21" applyFont="1" applyBorder="1" applyProtection="1">
      <alignment/>
      <protection/>
    </xf>
    <xf numFmtId="182" fontId="21" fillId="0" borderId="42" xfId="21" applyFont="1" applyBorder="1" applyProtection="1">
      <alignment/>
      <protection/>
    </xf>
    <xf numFmtId="182" fontId="21" fillId="3" borderId="43" xfId="21" applyFont="1" applyFill="1" applyBorder="1" applyAlignment="1" applyProtection="1">
      <alignment horizontal="center"/>
      <protection/>
    </xf>
    <xf numFmtId="182" fontId="21" fillId="3" borderId="42" xfId="21" applyFont="1" applyFill="1" applyBorder="1" applyAlignment="1" applyProtection="1">
      <alignment horizontal="center"/>
      <protection/>
    </xf>
    <xf numFmtId="182" fontId="22" fillId="0" borderId="44" xfId="21" applyFont="1" applyBorder="1" applyAlignment="1" applyProtection="1">
      <alignment horizontal="center"/>
      <protection/>
    </xf>
    <xf numFmtId="182" fontId="22" fillId="0" borderId="45" xfId="21" applyFont="1" applyBorder="1" applyAlignment="1" applyProtection="1">
      <alignment horizontal="center"/>
      <protection/>
    </xf>
    <xf numFmtId="182" fontId="21" fillId="0" borderId="46" xfId="21" applyFont="1" applyBorder="1" applyAlignment="1" applyProtection="1">
      <alignment horizontal="right"/>
      <protection/>
    </xf>
    <xf numFmtId="182" fontId="21" fillId="0" borderId="47" xfId="21" applyFont="1" applyBorder="1" applyAlignment="1" applyProtection="1">
      <alignment horizontal="center"/>
      <protection/>
    </xf>
    <xf numFmtId="182" fontId="20" fillId="0" borderId="48" xfId="21" applyFont="1" applyBorder="1" applyAlignment="1" applyProtection="1">
      <alignment horizontal="center"/>
      <protection/>
    </xf>
    <xf numFmtId="182" fontId="24" fillId="0" borderId="28" xfId="21" applyFont="1" applyBorder="1" applyProtection="1">
      <alignment/>
      <protection/>
    </xf>
    <xf numFmtId="182" fontId="10" fillId="0" borderId="28" xfId="21" applyFont="1" applyBorder="1" applyProtection="1">
      <alignment/>
      <protection/>
    </xf>
    <xf numFmtId="182" fontId="13" fillId="0" borderId="28" xfId="21" applyBorder="1">
      <alignment/>
      <protection/>
    </xf>
    <xf numFmtId="182" fontId="13" fillId="0" borderId="49" xfId="21" applyBorder="1">
      <alignment/>
      <protection/>
    </xf>
    <xf numFmtId="0" fontId="25" fillId="0" borderId="50" xfId="0" applyFont="1" applyBorder="1" applyAlignment="1">
      <alignment/>
    </xf>
    <xf numFmtId="0" fontId="7" fillId="6" borderId="0" xfId="0" applyFont="1" applyFill="1" applyAlignment="1">
      <alignment/>
    </xf>
    <xf numFmtId="0" fontId="7" fillId="6" borderId="1" xfId="0" applyFont="1" applyFill="1" applyBorder="1" applyAlignment="1">
      <alignment horizontal="center"/>
    </xf>
    <xf numFmtId="182" fontId="20" fillId="0" borderId="51" xfId="21" applyFont="1" applyBorder="1" applyAlignment="1" applyProtection="1">
      <alignment horizontal="center"/>
      <protection/>
    </xf>
    <xf numFmtId="182" fontId="26" fillId="0" borderId="52" xfId="21" applyFont="1" applyBorder="1" applyAlignment="1" applyProtection="1">
      <alignment horizontal="center"/>
      <protection/>
    </xf>
    <xf numFmtId="182" fontId="10" fillId="0" borderId="53" xfId="21" applyFont="1" applyBorder="1" applyProtection="1">
      <alignment/>
      <protection/>
    </xf>
    <xf numFmtId="182" fontId="10" fillId="0" borderId="54" xfId="21" applyFont="1" applyBorder="1" applyProtection="1">
      <alignment/>
      <protection/>
    </xf>
    <xf numFmtId="182" fontId="13" fillId="0" borderId="55" xfId="21" applyBorder="1">
      <alignment/>
      <protection/>
    </xf>
    <xf numFmtId="0" fontId="7" fillId="0" borderId="56" xfId="0" applyFont="1" applyBorder="1" applyAlignment="1">
      <alignment/>
    </xf>
    <xf numFmtId="0" fontId="7" fillId="0" borderId="1" xfId="0" applyFont="1" applyBorder="1" applyAlignment="1">
      <alignment horizontal="center"/>
    </xf>
    <xf numFmtId="182" fontId="20" fillId="0" borderId="48" xfId="21" applyFont="1" applyBorder="1" applyAlignment="1" applyProtection="1" quotePrefix="1">
      <alignment horizontal="center"/>
      <protection/>
    </xf>
    <xf numFmtId="182" fontId="19" fillId="0" borderId="57" xfId="21" applyFont="1" applyBorder="1" applyAlignment="1" applyProtection="1">
      <alignment horizontal="left" indent="1"/>
      <protection/>
    </xf>
    <xf numFmtId="182" fontId="19" fillId="0" borderId="58" xfId="21" applyFont="1" applyBorder="1" applyProtection="1">
      <alignment/>
      <protection/>
    </xf>
    <xf numFmtId="182" fontId="10" fillId="0" borderId="59" xfId="21" applyFont="1" applyBorder="1" applyProtection="1">
      <alignment/>
      <protection/>
    </xf>
    <xf numFmtId="182" fontId="8" fillId="0" borderId="31" xfId="21" applyFont="1" applyBorder="1" applyAlignment="1" applyProtection="1">
      <alignment horizontal="right"/>
      <protection/>
    </xf>
    <xf numFmtId="0" fontId="14" fillId="0" borderId="60" xfId="0" applyNumberFormat="1" applyFont="1" applyBorder="1" applyAlignment="1">
      <alignment horizontal="center"/>
    </xf>
    <xf numFmtId="0" fontId="0" fillId="0" borderId="61" xfId="0" applyBorder="1" applyAlignment="1">
      <alignment/>
    </xf>
    <xf numFmtId="0" fontId="0" fillId="0" borderId="55" xfId="0" applyBorder="1" applyAlignment="1">
      <alignment/>
    </xf>
    <xf numFmtId="0" fontId="27" fillId="0" borderId="56" xfId="0" applyFont="1" applyBorder="1" applyAlignment="1">
      <alignment/>
    </xf>
    <xf numFmtId="0" fontId="27" fillId="0" borderId="1" xfId="0" applyFont="1" applyBorder="1" applyAlignment="1">
      <alignment/>
    </xf>
    <xf numFmtId="0" fontId="27" fillId="5" borderId="1" xfId="0" applyFont="1" applyFill="1" applyBorder="1" applyAlignment="1">
      <alignment horizontal="center"/>
    </xf>
    <xf numFmtId="0" fontId="7" fillId="6" borderId="62" xfId="0" applyFont="1" applyFill="1" applyBorder="1" applyAlignment="1">
      <alignment/>
    </xf>
    <xf numFmtId="0" fontId="7" fillId="0" borderId="63" xfId="0" applyFont="1" applyBorder="1" applyAlignment="1">
      <alignment/>
    </xf>
    <xf numFmtId="182" fontId="19" fillId="0" borderId="28" xfId="21" applyFont="1" applyBorder="1" applyProtection="1">
      <alignment/>
      <protection/>
    </xf>
    <xf numFmtId="182" fontId="10" fillId="0" borderId="64" xfId="21" applyFont="1" applyBorder="1" applyProtection="1">
      <alignment/>
      <protection/>
    </xf>
    <xf numFmtId="0" fontId="0" fillId="0" borderId="50" xfId="0" applyBorder="1" applyAlignment="1">
      <alignment/>
    </xf>
    <xf numFmtId="0" fontId="0" fillId="0" borderId="65" xfId="0" applyBorder="1" applyAlignment="1">
      <alignment/>
    </xf>
    <xf numFmtId="0" fontId="7" fillId="6" borderId="66" xfId="0" applyFont="1" applyFill="1" applyBorder="1" applyAlignment="1">
      <alignment/>
    </xf>
    <xf numFmtId="0" fontId="7" fillId="0" borderId="67" xfId="0" applyFont="1" applyBorder="1" applyAlignment="1">
      <alignment/>
    </xf>
    <xf numFmtId="182" fontId="19" fillId="0" borderId="52" xfId="21" applyFont="1" applyBorder="1" applyAlignment="1" applyProtection="1">
      <alignment horizontal="left" indent="1"/>
      <protection/>
    </xf>
    <xf numFmtId="182" fontId="19" fillId="0" borderId="53" xfId="21" applyFont="1" applyBorder="1" applyProtection="1">
      <alignment/>
      <protection/>
    </xf>
    <xf numFmtId="182" fontId="20" fillId="0" borderId="68" xfId="21" applyFont="1" applyBorder="1" applyAlignment="1" applyProtection="1" quotePrefix="1">
      <alignment horizontal="center"/>
      <protection/>
    </xf>
    <xf numFmtId="182" fontId="19" fillId="0" borderId="69" xfId="21" applyFont="1" applyBorder="1" applyAlignment="1" applyProtection="1">
      <alignment horizontal="left" indent="1"/>
      <protection/>
    </xf>
    <xf numFmtId="182" fontId="19" fillId="0" borderId="70" xfId="21" applyFont="1" applyBorder="1" applyProtection="1">
      <alignment/>
      <protection/>
    </xf>
    <xf numFmtId="182" fontId="10" fillId="0" borderId="17" xfId="21" applyFont="1" applyBorder="1" applyProtection="1">
      <alignment/>
      <protection/>
    </xf>
    <xf numFmtId="182" fontId="10" fillId="0" borderId="71" xfId="21" applyFont="1" applyBorder="1" applyProtection="1">
      <alignment/>
      <protection/>
    </xf>
    <xf numFmtId="182" fontId="8" fillId="0" borderId="72" xfId="21" applyFont="1" applyBorder="1" applyAlignment="1" applyProtection="1">
      <alignment horizontal="right"/>
      <protection/>
    </xf>
    <xf numFmtId="0" fontId="14" fillId="0" borderId="73" xfId="0" applyNumberFormat="1" applyFont="1" applyBorder="1" applyAlignment="1">
      <alignment horizontal="center"/>
    </xf>
    <xf numFmtId="0" fontId="0" fillId="0" borderId="69" xfId="0" applyBorder="1" applyAlignment="1">
      <alignment/>
    </xf>
    <xf numFmtId="0" fontId="0" fillId="0" borderId="74" xfId="0" applyBorder="1" applyAlignment="1">
      <alignment/>
    </xf>
    <xf numFmtId="0" fontId="7" fillId="6" borderId="75" xfId="0" applyFont="1" applyFill="1" applyBorder="1" applyAlignment="1">
      <alignment/>
    </xf>
    <xf numFmtId="0" fontId="7" fillId="0" borderId="76" xfId="0" applyFont="1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7" borderId="1" xfId="0" applyFill="1" applyBorder="1" applyAlignment="1">
      <alignment/>
    </xf>
    <xf numFmtId="0" fontId="0" fillId="0" borderId="77" xfId="0" applyBorder="1" applyAlignment="1">
      <alignment/>
    </xf>
    <xf numFmtId="0" fontId="0" fillId="0" borderId="0" xfId="0" applyFill="1" applyBorder="1" applyAlignment="1">
      <alignment/>
    </xf>
    <xf numFmtId="182" fontId="10" fillId="2" borderId="18" xfId="21" applyFont="1" applyFill="1" applyBorder="1" applyAlignment="1" applyProtection="1">
      <alignment horizontal="center"/>
      <protection locked="0"/>
    </xf>
    <xf numFmtId="182" fontId="13" fillId="0" borderId="78" xfId="21" applyBorder="1" applyAlignment="1">
      <alignment horizontal="center"/>
      <protection/>
    </xf>
    <xf numFmtId="182" fontId="10" fillId="2" borderId="57" xfId="21" applyFont="1" applyFill="1" applyBorder="1" applyAlignment="1" applyProtection="1">
      <alignment horizontal="center"/>
      <protection locked="0"/>
    </xf>
    <xf numFmtId="182" fontId="13" fillId="0" borderId="59" xfId="21" applyBorder="1" applyAlignment="1">
      <alignment horizontal="center"/>
      <protection/>
    </xf>
    <xf numFmtId="182" fontId="10" fillId="2" borderId="32" xfId="21" applyFont="1" applyFill="1" applyBorder="1" applyAlignment="1" applyProtection="1">
      <alignment horizontal="center"/>
      <protection locked="0"/>
    </xf>
    <xf numFmtId="182" fontId="13" fillId="0" borderId="79" xfId="21" applyBorder="1" applyAlignment="1">
      <alignment horizontal="center"/>
      <protection/>
    </xf>
    <xf numFmtId="182" fontId="10" fillId="2" borderId="32" xfId="21" applyFont="1" applyFill="1" applyBorder="1" applyAlignment="1" applyProtection="1" quotePrefix="1">
      <alignment horizontal="center"/>
      <protection locked="0"/>
    </xf>
    <xf numFmtId="182" fontId="10" fillId="2" borderId="52" xfId="21" applyFont="1" applyFill="1" applyBorder="1" applyAlignment="1" applyProtection="1">
      <alignment horizontal="center"/>
      <protection locked="0"/>
    </xf>
    <xf numFmtId="182" fontId="13" fillId="0" borderId="54" xfId="21" applyBorder="1" applyAlignment="1">
      <alignment horizontal="center"/>
      <protection/>
    </xf>
    <xf numFmtId="182" fontId="10" fillId="2" borderId="57" xfId="21" applyFont="1" applyFill="1" applyBorder="1" applyAlignment="1" applyProtection="1" quotePrefix="1">
      <alignment horizontal="center"/>
      <protection locked="0"/>
    </xf>
    <xf numFmtId="182" fontId="19" fillId="0" borderId="52" xfId="21" applyFont="1" applyBorder="1" applyAlignment="1" applyProtection="1">
      <alignment horizontal="center"/>
      <protection/>
    </xf>
    <xf numFmtId="182" fontId="19" fillId="0" borderId="54" xfId="21" applyFont="1" applyBorder="1" applyAlignment="1" applyProtection="1">
      <alignment horizontal="center"/>
      <protection/>
    </xf>
    <xf numFmtId="182" fontId="19" fillId="0" borderId="52" xfId="21" applyFont="1" applyBorder="1" applyAlignment="1" applyProtection="1" quotePrefix="1">
      <alignment horizontal="center"/>
      <protection/>
    </xf>
    <xf numFmtId="182" fontId="10" fillId="2" borderId="57" xfId="21" applyFont="1" applyFill="1" applyBorder="1" applyAlignment="1" applyProtection="1">
      <alignment horizontal="center"/>
      <protection locked="0"/>
    </xf>
    <xf numFmtId="182" fontId="13" fillId="0" borderId="59" xfId="21" applyFont="1" applyBorder="1" applyAlignment="1">
      <alignment horizontal="center"/>
      <protection/>
    </xf>
    <xf numFmtId="182" fontId="23" fillId="0" borderId="30" xfId="21" applyFont="1" applyBorder="1" applyAlignment="1">
      <alignment horizontal="center"/>
      <protection/>
    </xf>
    <xf numFmtId="182" fontId="23" fillId="0" borderId="80" xfId="21" applyFont="1" applyBorder="1" applyAlignment="1">
      <alignment horizontal="center"/>
      <protection/>
    </xf>
    <xf numFmtId="182" fontId="23" fillId="0" borderId="81" xfId="21" applyFont="1" applyBorder="1" applyAlignment="1">
      <alignment horizontal="center"/>
      <protection/>
    </xf>
    <xf numFmtId="182" fontId="23" fillId="0" borderId="82" xfId="21" applyFont="1" applyBorder="1" applyAlignment="1">
      <alignment horizontal="center"/>
      <protection/>
    </xf>
    <xf numFmtId="182" fontId="16" fillId="0" borderId="32" xfId="21" applyFont="1" applyBorder="1" applyAlignment="1">
      <alignment horizontal="center"/>
      <protection/>
    </xf>
    <xf numFmtId="0" fontId="0" fillId="0" borderId="79" xfId="0" applyFont="1" applyBorder="1" applyAlignment="1">
      <alignment horizontal="center"/>
    </xf>
    <xf numFmtId="182" fontId="19" fillId="0" borderId="83" xfId="21" applyFont="1" applyBorder="1" applyAlignment="1" applyProtection="1">
      <alignment horizontal="center"/>
      <protection/>
    </xf>
    <xf numFmtId="182" fontId="16" fillId="0" borderId="23" xfId="21" applyFont="1" applyBorder="1" applyAlignment="1">
      <alignment horizontal="center"/>
      <protection/>
    </xf>
    <xf numFmtId="182" fontId="16" fillId="0" borderId="83" xfId="21" applyFont="1" applyBorder="1" applyAlignment="1">
      <alignment horizontal="center"/>
      <protection/>
    </xf>
    <xf numFmtId="182" fontId="16" fillId="0" borderId="84" xfId="21" applyFont="1" applyBorder="1" applyAlignment="1">
      <alignment horizontal="center"/>
      <protection/>
    </xf>
    <xf numFmtId="0" fontId="11" fillId="0" borderId="13" xfId="0" applyFont="1" applyBorder="1" applyAlignment="1" applyProtection="1">
      <alignment horizontal="left"/>
      <protection locked="0"/>
    </xf>
    <xf numFmtId="0" fontId="12" fillId="0" borderId="13" xfId="0" applyFont="1" applyBorder="1" applyAlignment="1">
      <alignment/>
    </xf>
    <xf numFmtId="0" fontId="12" fillId="0" borderId="85" xfId="0" applyFont="1" applyBorder="1" applyAlignment="1">
      <alignment/>
    </xf>
    <xf numFmtId="182" fontId="0" fillId="0" borderId="86" xfId="21" applyFont="1" applyFill="1" applyBorder="1" applyAlignment="1">
      <alignment horizontal="left"/>
      <protection/>
    </xf>
    <xf numFmtId="0" fontId="0" fillId="0" borderId="13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7" xfId="0" applyBorder="1" applyAlignment="1">
      <alignment horizontal="center"/>
    </xf>
    <xf numFmtId="0" fontId="14" fillId="0" borderId="17" xfId="0" applyFont="1" applyBorder="1" applyAlignment="1">
      <alignment horizontal="left"/>
    </xf>
    <xf numFmtId="0" fontId="14" fillId="0" borderId="88" xfId="0" applyFont="1" applyBorder="1" applyAlignment="1">
      <alignment horizontal="left"/>
    </xf>
    <xf numFmtId="0" fontId="9" fillId="0" borderId="17" xfId="0" applyFont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89" xfId="0" applyBorder="1" applyAlignment="1">
      <alignment horizontal="center"/>
    </xf>
    <xf numFmtId="183" fontId="16" fillId="0" borderId="90" xfId="21" applyNumberFormat="1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>
      <alignment horizontal="center"/>
    </xf>
    <xf numFmtId="183" fontId="17" fillId="0" borderId="17" xfId="0" applyNumberFormat="1" applyFont="1" applyBorder="1" applyAlignment="1">
      <alignment horizontal="left"/>
    </xf>
    <xf numFmtId="183" fontId="17" fillId="0" borderId="78" xfId="0" applyNumberFormat="1" applyFont="1" applyBorder="1" applyAlignment="1">
      <alignment horizontal="left"/>
    </xf>
    <xf numFmtId="0" fontId="14" fillId="0" borderId="13" xfId="0" applyFont="1" applyBorder="1" applyAlignment="1">
      <alignment horizontal="center"/>
    </xf>
    <xf numFmtId="0" fontId="14" fillId="0" borderId="87" xfId="0" applyFont="1" applyBorder="1" applyAlignment="1">
      <alignment horizontal="center"/>
    </xf>
    <xf numFmtId="182" fontId="18" fillId="0" borderId="18" xfId="21" applyFont="1" applyFill="1" applyBorder="1" applyAlignment="1">
      <alignment horizontal="left"/>
      <protection/>
    </xf>
    <xf numFmtId="0" fontId="0" fillId="0" borderId="17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ali_LohkoKaavio_4-5_makro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ptl.fi/kv/Kaaviot/Lohko_ArvOhjelma_v5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hi"/>
      <sheetName val="Tulos"/>
      <sheetName val="Pohjat"/>
      <sheetName val="Ohje"/>
    </sheetNames>
    <sheetDataSet>
      <sheetData sheetId="0">
        <row r="10">
          <cell r="F10" t="str">
            <v>Kilpailunnimi</v>
          </cell>
        </row>
        <row r="11">
          <cell r="F11" t="str">
            <v>Järjestäjä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:D18"/>
  <sheetViews>
    <sheetView view="pageBreakPreview" zoomScale="60" workbookViewId="0" topLeftCell="A1">
      <selection activeCell="B46" sqref="B46"/>
    </sheetView>
  </sheetViews>
  <sheetFormatPr defaultColWidth="9.140625" defaultRowHeight="12.75"/>
  <cols>
    <col min="2" max="2" width="32.57421875" style="0" customWidth="1"/>
    <col min="3" max="3" width="15.140625" style="0" customWidth="1"/>
  </cols>
  <sheetData>
    <row r="3" spans="1:4" ht="20.25">
      <c r="A3" s="22" t="s">
        <v>66</v>
      </c>
      <c r="B3" s="22"/>
      <c r="C3" s="22"/>
      <c r="D3" s="22"/>
    </row>
    <row r="4" spans="1:4" ht="20.25">
      <c r="A4" s="22"/>
      <c r="B4" s="22"/>
      <c r="C4" s="22"/>
      <c r="D4" s="22"/>
    </row>
    <row r="5" spans="1:4" ht="20.25">
      <c r="A5" s="22" t="s">
        <v>20</v>
      </c>
      <c r="B5" s="22"/>
      <c r="C5" s="22" t="s">
        <v>21</v>
      </c>
      <c r="D5" s="22"/>
    </row>
    <row r="6" spans="1:4" ht="20.25">
      <c r="A6" s="22"/>
      <c r="B6" s="22"/>
      <c r="C6" s="22"/>
      <c r="D6" s="22"/>
    </row>
    <row r="7" spans="1:4" ht="20.25">
      <c r="A7" s="23">
        <v>0.375</v>
      </c>
      <c r="B7" s="22" t="s">
        <v>12</v>
      </c>
      <c r="C7" s="23">
        <v>0.375</v>
      </c>
      <c r="D7" s="22" t="s">
        <v>11</v>
      </c>
    </row>
    <row r="8" spans="1:4" ht="20.25">
      <c r="A8" s="23">
        <v>0.375</v>
      </c>
      <c r="B8" s="22" t="s">
        <v>16</v>
      </c>
      <c r="C8" s="23">
        <v>0.375</v>
      </c>
      <c r="D8" s="22" t="s">
        <v>330</v>
      </c>
    </row>
    <row r="9" spans="1:4" ht="20.25">
      <c r="A9" s="23">
        <v>0.375</v>
      </c>
      <c r="B9" s="22" t="s">
        <v>297</v>
      </c>
      <c r="C9" s="23">
        <v>0.375</v>
      </c>
      <c r="D9" s="22" t="s">
        <v>27</v>
      </c>
    </row>
    <row r="10" spans="1:4" ht="20.25">
      <c r="A10" s="23">
        <v>0.4166666666666667</v>
      </c>
      <c r="B10" s="22" t="s">
        <v>28</v>
      </c>
      <c r="C10" s="23">
        <v>0.4375</v>
      </c>
      <c r="D10" s="22" t="s">
        <v>3</v>
      </c>
    </row>
    <row r="11" spans="1:4" ht="20.25">
      <c r="A11" s="23">
        <v>0.4166666666666667</v>
      </c>
      <c r="B11" s="22" t="s">
        <v>29</v>
      </c>
      <c r="C11" s="23">
        <v>0.4375</v>
      </c>
      <c r="D11" s="22" t="s">
        <v>18</v>
      </c>
    </row>
    <row r="12" spans="1:4" ht="20.25">
      <c r="A12" s="23">
        <v>0.4583333333333333</v>
      </c>
      <c r="B12" s="22" t="s">
        <v>298</v>
      </c>
      <c r="C12" s="23">
        <v>0.4791666666666667</v>
      </c>
      <c r="D12" s="22" t="s">
        <v>2</v>
      </c>
    </row>
    <row r="13" spans="1:4" ht="20.25">
      <c r="A13" s="23">
        <v>0.5</v>
      </c>
      <c r="B13" s="22" t="s">
        <v>17</v>
      </c>
      <c r="C13" s="23">
        <v>0.5625</v>
      </c>
      <c r="D13" s="22" t="s">
        <v>10</v>
      </c>
    </row>
    <row r="14" spans="1:4" ht="20.25">
      <c r="A14" s="23">
        <v>0.5208333333333334</v>
      </c>
      <c r="B14" s="22" t="s">
        <v>22</v>
      </c>
      <c r="C14" s="23">
        <v>0.5625</v>
      </c>
      <c r="D14" s="22" t="s">
        <v>6</v>
      </c>
    </row>
    <row r="15" spans="1:4" ht="20.25">
      <c r="A15" s="23">
        <v>0.5416666666666666</v>
      </c>
      <c r="B15" s="22" t="s">
        <v>299</v>
      </c>
      <c r="C15" s="26" t="s">
        <v>212</v>
      </c>
      <c r="D15" s="22" t="s">
        <v>71</v>
      </c>
    </row>
    <row r="16" spans="1:4" ht="20.25">
      <c r="A16" s="23">
        <v>0.5625</v>
      </c>
      <c r="B16" s="22" t="s">
        <v>14</v>
      </c>
      <c r="C16" s="23"/>
      <c r="D16" s="22"/>
    </row>
    <row r="17" spans="1:4" ht="20.25">
      <c r="A17" s="23">
        <v>0.5625</v>
      </c>
      <c r="B17" s="22" t="s">
        <v>15</v>
      </c>
      <c r="C17" s="23"/>
      <c r="D17" s="22"/>
    </row>
    <row r="18" ht="12.75">
      <c r="A18" s="6"/>
    </row>
  </sheetData>
  <printOptions/>
  <pageMargins left="0.75" right="0.75" top="1" bottom="1" header="0.5" footer="0.5"/>
  <pageSetup fitToHeight="5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L20"/>
  <sheetViews>
    <sheetView view="pageBreakPreview" zoomScale="60" zoomScaleNormal="60" workbookViewId="0" topLeftCell="A1">
      <selection activeCell="A6" sqref="A6:IV21"/>
    </sheetView>
  </sheetViews>
  <sheetFormatPr defaultColWidth="9.140625" defaultRowHeight="12.75"/>
  <cols>
    <col min="1" max="1" width="16.57421875" style="0" customWidth="1"/>
    <col min="2" max="2" width="15.421875" style="0" customWidth="1"/>
  </cols>
  <sheetData>
    <row r="1" ht="12.75">
      <c r="A1" t="s">
        <v>183</v>
      </c>
    </row>
    <row r="5" ht="13.5" thickBot="1"/>
    <row r="6" spans="1:38" ht="16.5" thickTop="1">
      <c r="A6" s="29"/>
      <c r="B6" s="30"/>
      <c r="C6" s="31"/>
      <c r="D6" s="31"/>
      <c r="E6" s="31"/>
      <c r="F6" s="32"/>
      <c r="G6" s="31"/>
      <c r="H6" s="33" t="s">
        <v>158</v>
      </c>
      <c r="I6" s="34"/>
      <c r="J6" s="162" t="s">
        <v>208</v>
      </c>
      <c r="K6" s="163"/>
      <c r="L6" s="163"/>
      <c r="M6" s="164"/>
      <c r="N6" s="165" t="s">
        <v>159</v>
      </c>
      <c r="O6" s="166"/>
      <c r="P6" s="166"/>
      <c r="Q6" s="167" t="s">
        <v>4</v>
      </c>
      <c r="R6" s="168"/>
      <c r="S6" s="169"/>
      <c r="AI6" s="12"/>
      <c r="AJ6" s="12"/>
      <c r="AK6" s="12"/>
      <c r="AL6" s="12"/>
    </row>
    <row r="7" spans="1:38" ht="16.5" thickBot="1">
      <c r="A7" s="35"/>
      <c r="B7" s="36"/>
      <c r="C7" s="37" t="s">
        <v>160</v>
      </c>
      <c r="D7" s="172"/>
      <c r="E7" s="173"/>
      <c r="F7" s="174"/>
      <c r="G7" s="175" t="s">
        <v>161</v>
      </c>
      <c r="H7" s="176"/>
      <c r="I7" s="176"/>
      <c r="J7" s="177"/>
      <c r="K7" s="177"/>
      <c r="L7" s="177"/>
      <c r="M7" s="178"/>
      <c r="N7" s="38" t="s">
        <v>162</v>
      </c>
      <c r="O7" s="39"/>
      <c r="P7" s="39"/>
      <c r="Q7" s="170"/>
      <c r="R7" s="170"/>
      <c r="S7" s="171"/>
      <c r="AI7" s="12"/>
      <c r="AJ7" s="12"/>
      <c r="AK7" s="12"/>
      <c r="AL7" s="12"/>
    </row>
    <row r="8" spans="1:38" ht="15.75" thickTop="1">
      <c r="A8" s="40"/>
      <c r="B8" s="41" t="s">
        <v>163</v>
      </c>
      <c r="C8" s="42" t="s">
        <v>164</v>
      </c>
      <c r="D8" s="158" t="s">
        <v>114</v>
      </c>
      <c r="E8" s="159"/>
      <c r="F8" s="158" t="s">
        <v>132</v>
      </c>
      <c r="G8" s="159"/>
      <c r="H8" s="158" t="s">
        <v>165</v>
      </c>
      <c r="I8" s="159"/>
      <c r="J8" s="158" t="s">
        <v>115</v>
      </c>
      <c r="K8" s="159"/>
      <c r="L8" s="158"/>
      <c r="M8" s="159"/>
      <c r="N8" s="43" t="s">
        <v>152</v>
      </c>
      <c r="O8" s="44" t="s">
        <v>166</v>
      </c>
      <c r="P8" s="45" t="s">
        <v>167</v>
      </c>
      <c r="Q8" s="46"/>
      <c r="R8" s="160" t="s">
        <v>44</v>
      </c>
      <c r="S8" s="161"/>
      <c r="U8" s="47" t="s">
        <v>168</v>
      </c>
      <c r="V8" s="48"/>
      <c r="W8" s="49" t="s">
        <v>169</v>
      </c>
      <c r="AI8" s="12"/>
      <c r="AJ8" s="12"/>
      <c r="AK8" s="12"/>
      <c r="AL8" s="12"/>
    </row>
    <row r="9" spans="1:38" ht="12.75">
      <c r="A9" s="50" t="s">
        <v>114</v>
      </c>
      <c r="B9" s="51" t="s">
        <v>104</v>
      </c>
      <c r="C9" s="52" t="s">
        <v>222</v>
      </c>
      <c r="D9" s="53"/>
      <c r="E9" s="54"/>
      <c r="F9" s="55">
        <f>+P19</f>
      </c>
      <c r="G9" s="56">
        <f>+Q19</f>
      </c>
      <c r="H9" s="55">
        <f>P15</f>
      </c>
      <c r="I9" s="56">
        <f>Q15</f>
      </c>
      <c r="J9" s="55">
        <f>P17</f>
      </c>
      <c r="K9" s="56">
        <f>Q17</f>
      </c>
      <c r="L9" s="55"/>
      <c r="M9" s="56"/>
      <c r="N9" s="57">
        <f>IF(SUM(D9:M9)=0,"",COUNTIF(E9:E12,"3"))</f>
      </c>
      <c r="O9" s="58">
        <f>IF(SUM(E9:N9)=0,"",COUNTIF(D9:D12,"3"))</f>
      </c>
      <c r="P9" s="59">
        <f>IF(SUM(D9:M9)=0,"",SUM(E9:E12))</f>
      </c>
      <c r="Q9" s="60">
        <f>IF(SUM(D9:M9)=0,"",SUM(D9:D12))</f>
      </c>
      <c r="R9" s="152"/>
      <c r="S9" s="153"/>
      <c r="U9" s="61">
        <f>+U15+U17+U19</f>
        <v>0</v>
      </c>
      <c r="V9" s="62">
        <f>+V15+V17+V19</f>
        <v>0</v>
      </c>
      <c r="W9" s="63">
        <f>+U9-V9</f>
        <v>0</v>
      </c>
      <c r="AI9" s="12"/>
      <c r="AJ9" s="12"/>
      <c r="AK9" s="12"/>
      <c r="AL9" s="12"/>
    </row>
    <row r="10" spans="1:38" ht="12.75">
      <c r="A10" s="64" t="s">
        <v>132</v>
      </c>
      <c r="B10" s="51" t="s">
        <v>207</v>
      </c>
      <c r="C10" s="65" t="s">
        <v>74</v>
      </c>
      <c r="D10" s="66">
        <f>+Q19</f>
      </c>
      <c r="E10" s="67">
        <f>+P19</f>
      </c>
      <c r="F10" s="68"/>
      <c r="G10" s="69"/>
      <c r="H10" s="66">
        <f>P18</f>
      </c>
      <c r="I10" s="67">
        <f>Q18</f>
      </c>
      <c r="J10" s="66">
        <f>P16</f>
      </c>
      <c r="K10" s="67">
        <f>Q16</f>
      </c>
      <c r="L10" s="66"/>
      <c r="M10" s="67"/>
      <c r="N10" s="57">
        <f>IF(SUM(D10:M10)=0,"",COUNTIF(G9:G12,"3"))</f>
      </c>
      <c r="O10" s="58">
        <f>IF(SUM(E10:N10)=0,"",COUNTIF(F9:F12,"3"))</f>
      </c>
      <c r="P10" s="59">
        <f>IF(SUM(D10:M10)=0,"",SUM(G9:G12))</f>
      </c>
      <c r="Q10" s="60">
        <f>IF(SUM(D10:M10)=0,"",SUM(F9:F12))</f>
      </c>
      <c r="R10" s="152"/>
      <c r="S10" s="153"/>
      <c r="U10" s="61">
        <f>+U16+U18+V19</f>
        <v>0</v>
      </c>
      <c r="V10" s="62">
        <f>+V16+V18+U19</f>
        <v>0</v>
      </c>
      <c r="W10" s="63">
        <f>+U10-V10</f>
        <v>0</v>
      </c>
      <c r="AI10" s="12"/>
      <c r="AJ10" s="12"/>
      <c r="AK10" s="12"/>
      <c r="AL10" s="12"/>
    </row>
    <row r="11" spans="1:38" ht="12.75">
      <c r="A11" s="64" t="s">
        <v>165</v>
      </c>
      <c r="B11" s="51" t="s">
        <v>142</v>
      </c>
      <c r="C11" s="65" t="s">
        <v>74</v>
      </c>
      <c r="D11" s="66">
        <f>+Q15</f>
      </c>
      <c r="E11" s="67">
        <f>+P15</f>
      </c>
      <c r="F11" s="66">
        <f>Q18</f>
      </c>
      <c r="G11" s="67">
        <f>P18</f>
      </c>
      <c r="H11" s="68"/>
      <c r="I11" s="69"/>
      <c r="J11" s="66">
        <f>P20</f>
      </c>
      <c r="K11" s="67">
        <f>Q20</f>
      </c>
      <c r="L11" s="66"/>
      <c r="M11" s="67"/>
      <c r="N11" s="57">
        <f>IF(SUM(D11:M11)=0,"",COUNTIF(I9:I12,"3"))</f>
      </c>
      <c r="O11" s="58">
        <f>IF(SUM(E11:N11)=0,"",COUNTIF(H9:H12,"3"))</f>
      </c>
      <c r="P11" s="59">
        <f>IF(SUM(D11:M11)=0,"",SUM(I9:I12))</f>
      </c>
      <c r="Q11" s="60">
        <f>IF(SUM(D11:M11)=0,"",SUM(H9:H12))</f>
      </c>
      <c r="R11" s="152"/>
      <c r="S11" s="153"/>
      <c r="U11" s="61">
        <f>+V15+V18+U20</f>
        <v>0</v>
      </c>
      <c r="V11" s="62">
        <f>+U15+U18+V20</f>
        <v>0</v>
      </c>
      <c r="W11" s="63">
        <f>+U11-V11</f>
        <v>0</v>
      </c>
      <c r="AI11" s="12"/>
      <c r="AJ11" s="12"/>
      <c r="AK11" s="12"/>
      <c r="AL11" s="12"/>
    </row>
    <row r="12" spans="1:38" ht="13.5" thickBot="1">
      <c r="A12" s="70" t="s">
        <v>115</v>
      </c>
      <c r="B12" s="71"/>
      <c r="C12" s="72"/>
      <c r="D12" s="73">
        <f>Q17</f>
      </c>
      <c r="E12" s="74">
        <f>P17</f>
      </c>
      <c r="F12" s="73">
        <f>Q16</f>
      </c>
      <c r="G12" s="74">
        <f>P16</f>
      </c>
      <c r="H12" s="73">
        <f>Q20</f>
      </c>
      <c r="I12" s="74">
        <f>P20</f>
      </c>
      <c r="J12" s="75"/>
      <c r="K12" s="76"/>
      <c r="L12" s="73"/>
      <c r="M12" s="74"/>
      <c r="N12" s="77">
        <f>IF(SUM(D12:M12)=0,"",COUNTIF(K9:K12,"3"))</f>
      </c>
      <c r="O12" s="78">
        <f>IF(SUM(E12:N12)=0,"",COUNTIF(J9:J12,"3"))</f>
      </c>
      <c r="P12" s="79">
        <f>IF(SUM(D12:M13)=0,"",SUM(K9:K12))</f>
      </c>
      <c r="Q12" s="80">
        <f>IF(SUM(D12:M12)=0,"",SUM(J9:J12))</f>
      </c>
      <c r="R12" s="154"/>
      <c r="S12" s="155"/>
      <c r="U12" s="61">
        <f>+V16+V17+V20</f>
        <v>0</v>
      </c>
      <c r="V12" s="62">
        <f>+U16+U17+U20</f>
        <v>0</v>
      </c>
      <c r="W12" s="63">
        <f>+U12-V12</f>
        <v>0</v>
      </c>
      <c r="AI12" s="12"/>
      <c r="AJ12" s="12"/>
      <c r="AK12" s="12"/>
      <c r="AL12" s="12"/>
    </row>
    <row r="13" spans="1:38" ht="15.75" thickTop="1">
      <c r="A13" s="81"/>
      <c r="B13" s="82" t="s">
        <v>170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4"/>
      <c r="S13" s="85"/>
      <c r="U13" s="86"/>
      <c r="V13" s="87" t="s">
        <v>171</v>
      </c>
      <c r="W13" s="88">
        <f>SUM(W9:W12)</f>
        <v>0</v>
      </c>
      <c r="X13" s="87" t="str">
        <f>IF(W13=0,"OK","Virhe")</f>
        <v>OK</v>
      </c>
      <c r="AI13" s="12"/>
      <c r="AJ13" s="12"/>
      <c r="AK13" s="12"/>
      <c r="AL13" s="12"/>
    </row>
    <row r="14" spans="1:38" ht="15.75" thickBot="1">
      <c r="A14" s="89"/>
      <c r="B14" s="90" t="s">
        <v>172</v>
      </c>
      <c r="C14" s="91"/>
      <c r="D14" s="91"/>
      <c r="E14" s="92"/>
      <c r="F14" s="147" t="s">
        <v>45</v>
      </c>
      <c r="G14" s="148"/>
      <c r="H14" s="149" t="s">
        <v>46</v>
      </c>
      <c r="I14" s="148"/>
      <c r="J14" s="149" t="s">
        <v>47</v>
      </c>
      <c r="K14" s="148"/>
      <c r="L14" s="149" t="s">
        <v>54</v>
      </c>
      <c r="M14" s="148"/>
      <c r="N14" s="149" t="s">
        <v>55</v>
      </c>
      <c r="O14" s="148"/>
      <c r="P14" s="156" t="s">
        <v>43</v>
      </c>
      <c r="Q14" s="157"/>
      <c r="S14" s="93"/>
      <c r="U14" s="94" t="s">
        <v>168</v>
      </c>
      <c r="V14" s="95"/>
      <c r="W14" s="49" t="s">
        <v>169</v>
      </c>
      <c r="AI14" s="12"/>
      <c r="AJ14" s="12"/>
      <c r="AK14" s="12"/>
      <c r="AL14" s="12"/>
    </row>
    <row r="15" spans="1:38" ht="15.75">
      <c r="A15" s="96" t="s">
        <v>173</v>
      </c>
      <c r="B15" s="97" t="str">
        <f>IF(B9&gt;"",B9,"")</f>
        <v>Elma Nurmiaho</v>
      </c>
      <c r="C15" s="98" t="str">
        <f>IF(B11&gt;"",B11,"")</f>
        <v>Sofie Eriksson</v>
      </c>
      <c r="D15" s="83"/>
      <c r="E15" s="99"/>
      <c r="F15" s="150"/>
      <c r="G15" s="151"/>
      <c r="H15" s="139"/>
      <c r="I15" s="140"/>
      <c r="J15" s="139"/>
      <c r="K15" s="140"/>
      <c r="L15" s="139"/>
      <c r="M15" s="140"/>
      <c r="N15" s="146"/>
      <c r="O15" s="140"/>
      <c r="P15" s="100">
        <f aca="true" t="shared" si="0" ref="P15:P20">IF(COUNT(F15:N15)=0,"",COUNTIF(F15:N15,"&gt;=0"))</f>
      </c>
      <c r="Q15" s="101">
        <f aca="true" t="shared" si="1" ref="Q15:Q20">IF(COUNT(F15:N15)=0,"",(IF(LEFT(F15,1)="-",1,0)+IF(LEFT(H15,1)="-",1,0)+IF(LEFT(J15,1)="-",1,0)+IF(LEFT(L15,1)="-",1,0)+IF(LEFT(N15,1)="-",1,0)))</f>
      </c>
      <c r="R15" s="102"/>
      <c r="S15" s="103"/>
      <c r="U15" s="104">
        <f aca="true" t="shared" si="2" ref="U15:V20">+Y15+AA15+AC15+AE15+AG15</f>
        <v>0</v>
      </c>
      <c r="V15" s="105">
        <f t="shared" si="2"/>
        <v>0</v>
      </c>
      <c r="W15" s="106">
        <f aca="true" t="shared" si="3" ref="W15:W20">+U15-V15</f>
        <v>0</v>
      </c>
      <c r="Y15" s="107">
        <f aca="true" t="shared" si="4" ref="Y15:Y20">IF(F15="",0,IF(LEFT(F15,1)="-",ABS(F15),(IF(F15&gt;9,F15+2,11))))</f>
        <v>0</v>
      </c>
      <c r="Z15" s="108">
        <f aca="true" t="shared" si="5" ref="Z15:Z20">IF(F15="",0,IF(LEFT(F15,1)="-",(IF(ABS(F15)&gt;9,(ABS(F15)+2),11)),F15))</f>
        <v>0</v>
      </c>
      <c r="AA15" s="107">
        <f aca="true" t="shared" si="6" ref="AA15:AA20">IF(H15="",0,IF(LEFT(H15,1)="-",ABS(H15),(IF(H15&gt;9,H15+2,11))))</f>
        <v>0</v>
      </c>
      <c r="AB15" s="108">
        <f aca="true" t="shared" si="7" ref="AB15:AB20">IF(H15="",0,IF(LEFT(H15,1)="-",(IF(ABS(H15)&gt;9,(ABS(H15)+2),11)),H15))</f>
        <v>0</v>
      </c>
      <c r="AC15" s="107">
        <f aca="true" t="shared" si="8" ref="AC15:AC20">IF(J15="",0,IF(LEFT(J15,1)="-",ABS(J15),(IF(J15&gt;9,J15+2,11))))</f>
        <v>0</v>
      </c>
      <c r="AD15" s="108">
        <f aca="true" t="shared" si="9" ref="AD15:AD20">IF(J15="",0,IF(LEFT(J15,1)="-",(IF(ABS(J15)&gt;9,(ABS(J15)+2),11)),J15))</f>
        <v>0</v>
      </c>
      <c r="AE15" s="107">
        <f aca="true" t="shared" si="10" ref="AE15:AE20">IF(L15="",0,IF(LEFT(L15,1)="-",ABS(L15),(IF(L15&gt;9,L15+2,11))))</f>
        <v>0</v>
      </c>
      <c r="AF15" s="108">
        <f aca="true" t="shared" si="11" ref="AF15:AF20">IF(L15="",0,IF(LEFT(L15,1)="-",(IF(ABS(L15)&gt;9,(ABS(L15)+2),11)),L15))</f>
        <v>0</v>
      </c>
      <c r="AG15" s="107">
        <f aca="true" t="shared" si="12" ref="AG15:AG20">IF(N15="",0,IF(LEFT(N15,1)="-",ABS(N15),(IF(N15&gt;9,N15+2,11))))</f>
        <v>0</v>
      </c>
      <c r="AH15" s="108">
        <f aca="true" t="shared" si="13" ref="AH15:AH20">IF(N15="",0,IF(LEFT(N15,1)="-",(IF(ABS(N15)&gt;9,(ABS(N15)+2),11)),N15))</f>
        <v>0</v>
      </c>
      <c r="AI15" s="12"/>
      <c r="AJ15" s="12"/>
      <c r="AK15" s="12"/>
      <c r="AL15" s="12"/>
    </row>
    <row r="16" spans="1:38" ht="15.75">
      <c r="A16" s="96" t="s">
        <v>174</v>
      </c>
      <c r="B16" s="97" t="str">
        <f>IF(B10&gt;"",B10,"")</f>
        <v>Carina Englund</v>
      </c>
      <c r="C16" s="109">
        <f>IF(B12&gt;"",B12,"")</f>
      </c>
      <c r="D16" s="110"/>
      <c r="E16" s="99"/>
      <c r="F16" s="141"/>
      <c r="G16" s="142"/>
      <c r="H16" s="141"/>
      <c r="I16" s="142"/>
      <c r="J16" s="141"/>
      <c r="K16" s="142"/>
      <c r="L16" s="141"/>
      <c r="M16" s="142"/>
      <c r="N16" s="141"/>
      <c r="O16" s="142"/>
      <c r="P16" s="100">
        <f t="shared" si="0"/>
      </c>
      <c r="Q16" s="101">
        <f t="shared" si="1"/>
      </c>
      <c r="R16" s="111"/>
      <c r="S16" s="112"/>
      <c r="U16" s="104">
        <f t="shared" si="2"/>
        <v>0</v>
      </c>
      <c r="V16" s="105">
        <f t="shared" si="2"/>
        <v>0</v>
      </c>
      <c r="W16" s="106">
        <f t="shared" si="3"/>
        <v>0</v>
      </c>
      <c r="Y16" s="113">
        <f t="shared" si="4"/>
        <v>0</v>
      </c>
      <c r="Z16" s="114">
        <f t="shared" si="5"/>
        <v>0</v>
      </c>
      <c r="AA16" s="113">
        <f t="shared" si="6"/>
        <v>0</v>
      </c>
      <c r="AB16" s="114">
        <f t="shared" si="7"/>
        <v>0</v>
      </c>
      <c r="AC16" s="113">
        <f t="shared" si="8"/>
        <v>0</v>
      </c>
      <c r="AD16" s="114">
        <f t="shared" si="9"/>
        <v>0</v>
      </c>
      <c r="AE16" s="113">
        <f t="shared" si="10"/>
        <v>0</v>
      </c>
      <c r="AF16" s="114">
        <f t="shared" si="11"/>
        <v>0</v>
      </c>
      <c r="AG16" s="113">
        <f t="shared" si="12"/>
        <v>0</v>
      </c>
      <c r="AH16" s="114">
        <f t="shared" si="13"/>
        <v>0</v>
      </c>
      <c r="AI16" s="12"/>
      <c r="AJ16" s="12"/>
      <c r="AK16" s="12"/>
      <c r="AL16" s="12"/>
    </row>
    <row r="17" spans="1:38" ht="16.5" thickBot="1">
      <c r="A17" s="96" t="s">
        <v>175</v>
      </c>
      <c r="B17" s="115" t="str">
        <f>IF(B9&gt;"",B9,"")</f>
        <v>Elma Nurmiaho</v>
      </c>
      <c r="C17" s="116">
        <f>IF(B12&gt;"",B12,"")</f>
      </c>
      <c r="D17" s="91"/>
      <c r="E17" s="92"/>
      <c r="F17" s="144"/>
      <c r="G17" s="145"/>
      <c r="H17" s="144"/>
      <c r="I17" s="145"/>
      <c r="J17" s="144"/>
      <c r="K17" s="145"/>
      <c r="L17" s="144"/>
      <c r="M17" s="145"/>
      <c r="N17" s="144"/>
      <c r="O17" s="145"/>
      <c r="P17" s="100">
        <f t="shared" si="0"/>
      </c>
      <c r="Q17" s="101">
        <f t="shared" si="1"/>
      </c>
      <c r="R17" s="111"/>
      <c r="S17" s="112"/>
      <c r="U17" s="104">
        <f t="shared" si="2"/>
        <v>0</v>
      </c>
      <c r="V17" s="105">
        <f t="shared" si="2"/>
        <v>0</v>
      </c>
      <c r="W17" s="106">
        <f t="shared" si="3"/>
        <v>0</v>
      </c>
      <c r="Y17" s="113">
        <f t="shared" si="4"/>
        <v>0</v>
      </c>
      <c r="Z17" s="114">
        <f t="shared" si="5"/>
        <v>0</v>
      </c>
      <c r="AA17" s="113">
        <f t="shared" si="6"/>
        <v>0</v>
      </c>
      <c r="AB17" s="114">
        <f t="shared" si="7"/>
        <v>0</v>
      </c>
      <c r="AC17" s="113">
        <f t="shared" si="8"/>
        <v>0</v>
      </c>
      <c r="AD17" s="114">
        <f t="shared" si="9"/>
        <v>0</v>
      </c>
      <c r="AE17" s="113">
        <f t="shared" si="10"/>
        <v>0</v>
      </c>
      <c r="AF17" s="114">
        <f t="shared" si="11"/>
        <v>0</v>
      </c>
      <c r="AG17" s="113">
        <f t="shared" si="12"/>
        <v>0</v>
      </c>
      <c r="AH17" s="114">
        <f t="shared" si="13"/>
        <v>0</v>
      </c>
      <c r="AI17" s="12"/>
      <c r="AJ17" s="12"/>
      <c r="AK17" s="12"/>
      <c r="AL17" s="12"/>
    </row>
    <row r="18" spans="1:38" ht="15.75">
      <c r="A18" s="96" t="s">
        <v>176</v>
      </c>
      <c r="B18" s="97" t="str">
        <f>IF(B10&gt;"",B10,"")</f>
        <v>Carina Englund</v>
      </c>
      <c r="C18" s="109" t="str">
        <f>IF(B11&gt;"",B11,"")</f>
        <v>Sofie Eriksson</v>
      </c>
      <c r="D18" s="83"/>
      <c r="E18" s="99"/>
      <c r="F18" s="139"/>
      <c r="G18" s="140"/>
      <c r="H18" s="139"/>
      <c r="I18" s="140"/>
      <c r="J18" s="139"/>
      <c r="K18" s="140"/>
      <c r="L18" s="139"/>
      <c r="M18" s="140"/>
      <c r="N18" s="139"/>
      <c r="O18" s="140"/>
      <c r="P18" s="100">
        <f t="shared" si="0"/>
      </c>
      <c r="Q18" s="101">
        <f t="shared" si="1"/>
      </c>
      <c r="R18" s="111"/>
      <c r="S18" s="112"/>
      <c r="U18" s="104">
        <f t="shared" si="2"/>
        <v>0</v>
      </c>
      <c r="V18" s="105">
        <f t="shared" si="2"/>
        <v>0</v>
      </c>
      <c r="W18" s="106">
        <f t="shared" si="3"/>
        <v>0</v>
      </c>
      <c r="Y18" s="113">
        <f t="shared" si="4"/>
        <v>0</v>
      </c>
      <c r="Z18" s="114">
        <f t="shared" si="5"/>
        <v>0</v>
      </c>
      <c r="AA18" s="113">
        <f t="shared" si="6"/>
        <v>0</v>
      </c>
      <c r="AB18" s="114">
        <f t="shared" si="7"/>
        <v>0</v>
      </c>
      <c r="AC18" s="113">
        <f t="shared" si="8"/>
        <v>0</v>
      </c>
      <c r="AD18" s="114">
        <f t="shared" si="9"/>
        <v>0</v>
      </c>
      <c r="AE18" s="113">
        <f t="shared" si="10"/>
        <v>0</v>
      </c>
      <c r="AF18" s="114">
        <f t="shared" si="11"/>
        <v>0</v>
      </c>
      <c r="AG18" s="113">
        <f t="shared" si="12"/>
        <v>0</v>
      </c>
      <c r="AH18" s="114">
        <f t="shared" si="13"/>
        <v>0</v>
      </c>
      <c r="AI18" s="12"/>
      <c r="AJ18" s="12"/>
      <c r="AK18" s="12"/>
      <c r="AL18" s="12"/>
    </row>
    <row r="19" spans="1:38" ht="15.75">
      <c r="A19" s="96" t="s">
        <v>177</v>
      </c>
      <c r="B19" s="97" t="str">
        <f>IF(B9&gt;"",B9,"")</f>
        <v>Elma Nurmiaho</v>
      </c>
      <c r="C19" s="109" t="str">
        <f>IF(B10&gt;"",B10,"")</f>
        <v>Carina Englund</v>
      </c>
      <c r="D19" s="110"/>
      <c r="E19" s="99"/>
      <c r="F19" s="141"/>
      <c r="G19" s="142"/>
      <c r="H19" s="141"/>
      <c r="I19" s="142"/>
      <c r="J19" s="143"/>
      <c r="K19" s="142"/>
      <c r="L19" s="141"/>
      <c r="M19" s="142"/>
      <c r="N19" s="141"/>
      <c r="O19" s="142"/>
      <c r="P19" s="100">
        <f t="shared" si="0"/>
      </c>
      <c r="Q19" s="101">
        <f t="shared" si="1"/>
      </c>
      <c r="R19" s="111"/>
      <c r="S19" s="112"/>
      <c r="U19" s="104">
        <f t="shared" si="2"/>
        <v>0</v>
      </c>
      <c r="V19" s="105">
        <f t="shared" si="2"/>
        <v>0</v>
      </c>
      <c r="W19" s="106">
        <f t="shared" si="3"/>
        <v>0</v>
      </c>
      <c r="Y19" s="113">
        <f t="shared" si="4"/>
        <v>0</v>
      </c>
      <c r="Z19" s="114">
        <f t="shared" si="5"/>
        <v>0</v>
      </c>
      <c r="AA19" s="113">
        <f t="shared" si="6"/>
        <v>0</v>
      </c>
      <c r="AB19" s="114">
        <f t="shared" si="7"/>
        <v>0</v>
      </c>
      <c r="AC19" s="113">
        <f t="shared" si="8"/>
        <v>0</v>
      </c>
      <c r="AD19" s="114">
        <f t="shared" si="9"/>
        <v>0</v>
      </c>
      <c r="AE19" s="113">
        <f t="shared" si="10"/>
        <v>0</v>
      </c>
      <c r="AF19" s="114">
        <f t="shared" si="11"/>
        <v>0</v>
      </c>
      <c r="AG19" s="113">
        <f t="shared" si="12"/>
        <v>0</v>
      </c>
      <c r="AH19" s="114">
        <f t="shared" si="13"/>
        <v>0</v>
      </c>
      <c r="AI19" s="12"/>
      <c r="AJ19" s="12"/>
      <c r="AK19" s="12"/>
      <c r="AL19" s="12"/>
    </row>
    <row r="20" spans="1:38" ht="16.5" thickBot="1">
      <c r="A20" s="117" t="s">
        <v>178</v>
      </c>
      <c r="B20" s="118" t="str">
        <f>IF(B11&gt;"",B11,"")</f>
        <v>Sofie Eriksson</v>
      </c>
      <c r="C20" s="119">
        <f>IF(B12&gt;"",B12,"")</f>
      </c>
      <c r="D20" s="120"/>
      <c r="E20" s="121"/>
      <c r="F20" s="137"/>
      <c r="G20" s="138"/>
      <c r="H20" s="137"/>
      <c r="I20" s="138"/>
      <c r="J20" s="137"/>
      <c r="K20" s="138"/>
      <c r="L20" s="137"/>
      <c r="M20" s="138"/>
      <c r="N20" s="137"/>
      <c r="O20" s="138"/>
      <c r="P20" s="122">
        <f t="shared" si="0"/>
      </c>
      <c r="Q20" s="123">
        <f t="shared" si="1"/>
      </c>
      <c r="R20" s="124"/>
      <c r="S20" s="125"/>
      <c r="U20" s="104">
        <f t="shared" si="2"/>
        <v>0</v>
      </c>
      <c r="V20" s="105">
        <f t="shared" si="2"/>
        <v>0</v>
      </c>
      <c r="W20" s="106">
        <f t="shared" si="3"/>
        <v>0</v>
      </c>
      <c r="Y20" s="126">
        <f t="shared" si="4"/>
        <v>0</v>
      </c>
      <c r="Z20" s="127">
        <f t="shared" si="5"/>
        <v>0</v>
      </c>
      <c r="AA20" s="126">
        <f t="shared" si="6"/>
        <v>0</v>
      </c>
      <c r="AB20" s="127">
        <f t="shared" si="7"/>
        <v>0</v>
      </c>
      <c r="AC20" s="126">
        <f t="shared" si="8"/>
        <v>0</v>
      </c>
      <c r="AD20" s="127">
        <f t="shared" si="9"/>
        <v>0</v>
      </c>
      <c r="AE20" s="126">
        <f t="shared" si="10"/>
        <v>0</v>
      </c>
      <c r="AF20" s="127">
        <f t="shared" si="11"/>
        <v>0</v>
      </c>
      <c r="AG20" s="126">
        <f t="shared" si="12"/>
        <v>0</v>
      </c>
      <c r="AH20" s="127">
        <f t="shared" si="13"/>
        <v>0</v>
      </c>
      <c r="AI20" s="12"/>
      <c r="AJ20" s="12"/>
      <c r="AK20" s="12"/>
      <c r="AL20" s="12"/>
    </row>
    <row r="21" ht="13.5" thickTop="1"/>
  </sheetData>
  <mergeCells count="53">
    <mergeCell ref="N19:O19"/>
    <mergeCell ref="F20:G20"/>
    <mergeCell ref="H20:I20"/>
    <mergeCell ref="J20:K20"/>
    <mergeCell ref="L20:M20"/>
    <mergeCell ref="N20:O20"/>
    <mergeCell ref="F19:G19"/>
    <mergeCell ref="H19:I19"/>
    <mergeCell ref="J19:K19"/>
    <mergeCell ref="L19:M19"/>
    <mergeCell ref="N17:O17"/>
    <mergeCell ref="F18:G18"/>
    <mergeCell ref="H18:I18"/>
    <mergeCell ref="J18:K18"/>
    <mergeCell ref="L18:M18"/>
    <mergeCell ref="N18:O18"/>
    <mergeCell ref="F17:G17"/>
    <mergeCell ref="H17:I17"/>
    <mergeCell ref="J17:K17"/>
    <mergeCell ref="L17:M17"/>
    <mergeCell ref="N15:O15"/>
    <mergeCell ref="F16:G16"/>
    <mergeCell ref="H16:I16"/>
    <mergeCell ref="J16:K16"/>
    <mergeCell ref="L16:M16"/>
    <mergeCell ref="N16:O16"/>
    <mergeCell ref="F15:G15"/>
    <mergeCell ref="H15:I15"/>
    <mergeCell ref="J15:K15"/>
    <mergeCell ref="L15:M15"/>
    <mergeCell ref="R11:S11"/>
    <mergeCell ref="R12:S12"/>
    <mergeCell ref="F14:G14"/>
    <mergeCell ref="H14:I14"/>
    <mergeCell ref="J14:K14"/>
    <mergeCell ref="L14:M14"/>
    <mergeCell ref="N14:O14"/>
    <mergeCell ref="P14:Q14"/>
    <mergeCell ref="L8:M8"/>
    <mergeCell ref="R8:S8"/>
    <mergeCell ref="R9:S9"/>
    <mergeCell ref="R10:S10"/>
    <mergeCell ref="D8:E8"/>
    <mergeCell ref="F8:G8"/>
    <mergeCell ref="H8:I8"/>
    <mergeCell ref="J8:K8"/>
    <mergeCell ref="J6:M6"/>
    <mergeCell ref="N6:P6"/>
    <mergeCell ref="Q6:S6"/>
    <mergeCell ref="D7:F7"/>
    <mergeCell ref="G7:I7"/>
    <mergeCell ref="J7:M7"/>
    <mergeCell ref="Q7:S7"/>
  </mergeCells>
  <printOptions/>
  <pageMargins left="0.75" right="0.75" top="1" bottom="1" header="0.5" footer="0.5"/>
  <pageSetup fitToHeight="1" fitToWidth="1" horizontalDpi="600" verticalDpi="600" orientation="portrait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J34"/>
  <sheetViews>
    <sheetView view="pageBreakPreview" zoomScale="75" zoomScaleNormal="75" zoomScaleSheetLayoutView="75" workbookViewId="0" topLeftCell="A1">
      <selection activeCell="M38" sqref="M38"/>
    </sheetView>
  </sheetViews>
  <sheetFormatPr defaultColWidth="9.140625" defaultRowHeight="12.75"/>
  <cols>
    <col min="2" max="2" width="4.00390625" style="0" customWidth="1"/>
    <col min="3" max="3" width="20.7109375" style="0" customWidth="1"/>
    <col min="4" max="4" width="10.57421875" style="0" customWidth="1"/>
    <col min="8" max="8" width="9.140625" style="12" customWidth="1"/>
  </cols>
  <sheetData>
    <row r="1" ht="12.75">
      <c r="A1" t="s">
        <v>291</v>
      </c>
    </row>
    <row r="3" spans="1:7" ht="12.75">
      <c r="A3" s="2">
        <v>1</v>
      </c>
      <c r="B3" s="2"/>
      <c r="C3" s="2" t="s">
        <v>79</v>
      </c>
      <c r="D3" s="2" t="s">
        <v>37</v>
      </c>
      <c r="E3" s="12"/>
      <c r="F3" s="12"/>
      <c r="G3" s="12"/>
    </row>
    <row r="4" spans="1:7" ht="12.75">
      <c r="A4" s="2">
        <f aca="true" t="shared" si="0" ref="A4:A34">A3+1</f>
        <v>2</v>
      </c>
      <c r="B4" s="2"/>
      <c r="C4" s="2"/>
      <c r="D4" s="2"/>
      <c r="E4" s="13"/>
      <c r="F4" s="12"/>
      <c r="G4" s="12"/>
    </row>
    <row r="5" spans="1:7" ht="12.75">
      <c r="A5" s="2">
        <f t="shared" si="0"/>
        <v>3</v>
      </c>
      <c r="B5" s="2"/>
      <c r="C5" s="2" t="s">
        <v>69</v>
      </c>
      <c r="D5" s="2" t="s">
        <v>38</v>
      </c>
      <c r="E5" s="12"/>
      <c r="F5" s="13"/>
      <c r="G5" s="12"/>
    </row>
    <row r="6" spans="1:7" ht="12.75">
      <c r="A6" s="2">
        <f t="shared" si="0"/>
        <v>4</v>
      </c>
      <c r="B6" s="2"/>
      <c r="C6" s="2" t="s">
        <v>218</v>
      </c>
      <c r="D6" s="2" t="s">
        <v>143</v>
      </c>
      <c r="E6" s="14"/>
      <c r="F6" s="15"/>
      <c r="G6" s="12"/>
    </row>
    <row r="7" spans="1:7" ht="12.75">
      <c r="A7" s="2">
        <f t="shared" si="0"/>
        <v>5</v>
      </c>
      <c r="B7" s="2"/>
      <c r="C7" s="2" t="s">
        <v>257</v>
      </c>
      <c r="D7" s="2" t="s">
        <v>38</v>
      </c>
      <c r="E7" s="12"/>
      <c r="F7" s="15"/>
      <c r="G7" s="16"/>
    </row>
    <row r="8" spans="1:7" ht="12.75">
      <c r="A8" s="2">
        <f t="shared" si="0"/>
        <v>6</v>
      </c>
      <c r="B8" s="2"/>
      <c r="C8" s="2" t="s">
        <v>220</v>
      </c>
      <c r="D8" s="2" t="s">
        <v>276</v>
      </c>
      <c r="E8" s="13"/>
      <c r="F8" s="17"/>
      <c r="G8" s="15"/>
    </row>
    <row r="9" spans="1:7" ht="12.75">
      <c r="A9" s="2">
        <f t="shared" si="0"/>
        <v>7</v>
      </c>
      <c r="B9" s="2"/>
      <c r="C9" s="2" t="s">
        <v>135</v>
      </c>
      <c r="D9" s="2" t="s">
        <v>37</v>
      </c>
      <c r="E9" s="12"/>
      <c r="F9" s="14"/>
      <c r="G9" s="15"/>
    </row>
    <row r="10" spans="1:7" ht="12.75">
      <c r="A10" s="2">
        <f t="shared" si="0"/>
        <v>8</v>
      </c>
      <c r="B10" s="2"/>
      <c r="C10" s="2" t="s">
        <v>94</v>
      </c>
      <c r="D10" s="2" t="s">
        <v>32</v>
      </c>
      <c r="E10" s="14"/>
      <c r="F10" s="12"/>
      <c r="G10" s="15"/>
    </row>
    <row r="11" spans="1:8" ht="12.75">
      <c r="A11" s="2">
        <f t="shared" si="0"/>
        <v>9</v>
      </c>
      <c r="B11" s="2"/>
      <c r="C11" s="2" t="s">
        <v>270</v>
      </c>
      <c r="D11" s="2" t="s">
        <v>272</v>
      </c>
      <c r="E11" s="12"/>
      <c r="F11" s="12"/>
      <c r="G11" s="15"/>
      <c r="H11" s="16"/>
    </row>
    <row r="12" spans="1:8" ht="12.75">
      <c r="A12" s="2">
        <f t="shared" si="0"/>
        <v>10</v>
      </c>
      <c r="B12" s="2"/>
      <c r="C12" s="2"/>
      <c r="D12" s="2"/>
      <c r="E12" s="13"/>
      <c r="F12" s="12"/>
      <c r="G12" s="15"/>
      <c r="H12" s="15"/>
    </row>
    <row r="13" spans="1:8" ht="12.75">
      <c r="A13" s="2">
        <f t="shared" si="0"/>
        <v>11</v>
      </c>
      <c r="B13" s="2"/>
      <c r="C13" s="2" t="s">
        <v>75</v>
      </c>
      <c r="D13" s="2" t="s">
        <v>38</v>
      </c>
      <c r="E13" s="12"/>
      <c r="F13" s="13"/>
      <c r="G13" s="15"/>
      <c r="H13" s="15"/>
    </row>
    <row r="14" spans="1:8" ht="12.75">
      <c r="A14" s="2">
        <f t="shared" si="0"/>
        <v>12</v>
      </c>
      <c r="B14" s="2"/>
      <c r="C14" s="2" t="s">
        <v>144</v>
      </c>
      <c r="D14" s="2" t="s">
        <v>137</v>
      </c>
      <c r="E14" s="14"/>
      <c r="F14" s="15"/>
      <c r="G14" s="17"/>
      <c r="H14" s="15"/>
    </row>
    <row r="15" spans="1:8" ht="12.75">
      <c r="A15" s="2">
        <f t="shared" si="0"/>
        <v>13</v>
      </c>
      <c r="B15" s="2"/>
      <c r="C15" s="3" t="s">
        <v>214</v>
      </c>
      <c r="D15" s="2" t="s">
        <v>38</v>
      </c>
      <c r="E15" s="12"/>
      <c r="F15" s="12"/>
      <c r="G15" s="14"/>
      <c r="H15" s="15"/>
    </row>
    <row r="16" spans="1:8" ht="12.75">
      <c r="A16" s="2">
        <f t="shared" si="0"/>
        <v>14</v>
      </c>
      <c r="B16" s="2"/>
      <c r="C16" s="2" t="s">
        <v>335</v>
      </c>
      <c r="D16" s="2" t="s">
        <v>32</v>
      </c>
      <c r="E16" s="13"/>
      <c r="F16" s="18"/>
      <c r="G16" s="12"/>
      <c r="H16" s="15"/>
    </row>
    <row r="17" spans="1:8" ht="12.75">
      <c r="A17" s="2">
        <f t="shared" si="0"/>
        <v>15</v>
      </c>
      <c r="B17" s="2"/>
      <c r="C17" s="2"/>
      <c r="D17" s="2"/>
      <c r="E17" s="12"/>
      <c r="F17" s="14"/>
      <c r="G17" s="12"/>
      <c r="H17" s="15"/>
    </row>
    <row r="18" spans="1:8" ht="12.75">
      <c r="A18" s="2">
        <f t="shared" si="0"/>
        <v>16</v>
      </c>
      <c r="B18" s="2"/>
      <c r="C18" s="2" t="s">
        <v>113</v>
      </c>
      <c r="D18" s="2" t="s">
        <v>143</v>
      </c>
      <c r="E18" s="14"/>
      <c r="F18" s="12"/>
      <c r="G18" s="12"/>
      <c r="H18" s="15"/>
    </row>
    <row r="19" spans="1:9" ht="12.75">
      <c r="A19" s="2">
        <f t="shared" si="0"/>
        <v>17</v>
      </c>
      <c r="B19" s="2"/>
      <c r="C19" s="2" t="s">
        <v>333</v>
      </c>
      <c r="D19" s="2" t="s">
        <v>31</v>
      </c>
      <c r="E19" s="12"/>
      <c r="F19" s="12"/>
      <c r="G19" s="12"/>
      <c r="H19" s="15"/>
      <c r="I19" s="129"/>
    </row>
    <row r="20" spans="1:10" ht="12.75">
      <c r="A20" s="2">
        <f t="shared" si="0"/>
        <v>18</v>
      </c>
      <c r="B20" s="2"/>
      <c r="C20" s="2"/>
      <c r="D20" s="2"/>
      <c r="E20" s="13"/>
      <c r="F20" s="28"/>
      <c r="G20" s="10"/>
      <c r="H20" s="15"/>
      <c r="I20" s="133"/>
      <c r="J20" s="3"/>
    </row>
    <row r="21" spans="1:10" ht="12.75">
      <c r="A21" s="2">
        <f t="shared" si="0"/>
        <v>19</v>
      </c>
      <c r="B21" s="2"/>
      <c r="C21" s="2" t="s">
        <v>148</v>
      </c>
      <c r="D21" s="2" t="s">
        <v>331</v>
      </c>
      <c r="E21" s="12"/>
      <c r="F21" s="13"/>
      <c r="G21" s="12"/>
      <c r="H21" s="15"/>
      <c r="I21" s="3"/>
      <c r="J21" s="3"/>
    </row>
    <row r="22" spans="1:10" ht="12.75">
      <c r="A22" s="2">
        <f t="shared" si="0"/>
        <v>20</v>
      </c>
      <c r="B22" s="2"/>
      <c r="C22" s="2" t="s">
        <v>81</v>
      </c>
      <c r="D22" s="2" t="s">
        <v>143</v>
      </c>
      <c r="E22" s="14"/>
      <c r="F22" s="15"/>
      <c r="G22" s="12"/>
      <c r="H22" s="15"/>
      <c r="I22" s="3"/>
      <c r="J22" s="3"/>
    </row>
    <row r="23" spans="1:10" ht="12.75">
      <c r="A23" s="2">
        <f t="shared" si="0"/>
        <v>21</v>
      </c>
      <c r="B23" s="2"/>
      <c r="C23" s="2" t="s">
        <v>98</v>
      </c>
      <c r="D23" s="2" t="s">
        <v>38</v>
      </c>
      <c r="E23" s="12"/>
      <c r="F23" s="12"/>
      <c r="G23" s="13"/>
      <c r="H23" s="15"/>
      <c r="I23" s="3"/>
      <c r="J23" s="3"/>
    </row>
    <row r="24" spans="1:10" ht="12.75">
      <c r="A24" s="2">
        <f t="shared" si="0"/>
        <v>22</v>
      </c>
      <c r="B24" s="2"/>
      <c r="C24" s="2" t="s">
        <v>255</v>
      </c>
      <c r="D24" s="2" t="s">
        <v>256</v>
      </c>
      <c r="E24" s="13"/>
      <c r="F24" s="18"/>
      <c r="G24" s="15"/>
      <c r="H24" s="15"/>
      <c r="I24" s="3"/>
      <c r="J24" s="3"/>
    </row>
    <row r="25" spans="1:10" ht="12.75">
      <c r="A25" s="2">
        <f t="shared" si="0"/>
        <v>23</v>
      </c>
      <c r="B25" s="2"/>
      <c r="C25" s="2"/>
      <c r="D25" s="2"/>
      <c r="E25" s="12"/>
      <c r="F25" s="19"/>
      <c r="G25" s="15"/>
      <c r="H25" s="15"/>
      <c r="I25" s="3"/>
      <c r="J25" s="3"/>
    </row>
    <row r="26" spans="1:10" ht="12.75">
      <c r="A26" s="2">
        <f t="shared" si="0"/>
        <v>24</v>
      </c>
      <c r="B26" s="2"/>
      <c r="C26" s="2" t="s">
        <v>93</v>
      </c>
      <c r="D26" s="2" t="s">
        <v>143</v>
      </c>
      <c r="E26" s="14"/>
      <c r="F26" s="12"/>
      <c r="G26" s="15"/>
      <c r="H26" s="17"/>
      <c r="I26" s="3"/>
      <c r="J26" s="3"/>
    </row>
    <row r="27" spans="1:10" ht="12.75">
      <c r="A27" s="2">
        <f t="shared" si="0"/>
        <v>25</v>
      </c>
      <c r="B27" s="2"/>
      <c r="C27" s="2" t="s">
        <v>269</v>
      </c>
      <c r="D27" s="2" t="s">
        <v>272</v>
      </c>
      <c r="E27" s="12"/>
      <c r="F27" s="12"/>
      <c r="G27" s="15"/>
      <c r="H27" s="20"/>
      <c r="I27" s="3"/>
      <c r="J27" s="3"/>
    </row>
    <row r="28" spans="1:10" ht="12.75">
      <c r="A28" s="2">
        <f t="shared" si="0"/>
        <v>26</v>
      </c>
      <c r="B28" s="2"/>
      <c r="C28" s="2"/>
      <c r="D28" s="2"/>
      <c r="E28" s="13"/>
      <c r="F28" s="12"/>
      <c r="G28" s="15"/>
      <c r="I28" s="3"/>
      <c r="J28" s="3"/>
    </row>
    <row r="29" spans="1:10" ht="12.75">
      <c r="A29" s="2">
        <f t="shared" si="0"/>
        <v>27</v>
      </c>
      <c r="B29" s="2"/>
      <c r="C29" s="2" t="s">
        <v>228</v>
      </c>
      <c r="D29" s="2" t="s">
        <v>74</v>
      </c>
      <c r="E29" s="12"/>
      <c r="F29" s="13"/>
      <c r="G29" s="15"/>
      <c r="I29" s="3"/>
      <c r="J29" s="3"/>
    </row>
    <row r="30" spans="1:10" ht="12.75">
      <c r="A30" s="2">
        <f t="shared" si="0"/>
        <v>28</v>
      </c>
      <c r="B30" s="2"/>
      <c r="C30" s="2" t="s">
        <v>271</v>
      </c>
      <c r="D30" s="2" t="s">
        <v>272</v>
      </c>
      <c r="E30" s="14"/>
      <c r="F30" s="15"/>
      <c r="G30" s="17"/>
      <c r="I30" s="3"/>
      <c r="J30" s="3"/>
    </row>
    <row r="31" spans="1:10" ht="12.75">
      <c r="A31" s="2">
        <f t="shared" si="0"/>
        <v>29</v>
      </c>
      <c r="B31" s="2"/>
      <c r="C31" s="2" t="s">
        <v>277</v>
      </c>
      <c r="D31" s="2" t="s">
        <v>31</v>
      </c>
      <c r="E31" s="12"/>
      <c r="F31" s="12"/>
      <c r="G31" s="14"/>
      <c r="I31" s="3"/>
      <c r="J31" s="3"/>
    </row>
    <row r="32" spans="1:10" ht="12.75">
      <c r="A32" s="2">
        <f t="shared" si="0"/>
        <v>30</v>
      </c>
      <c r="B32" s="2"/>
      <c r="C32" s="2" t="s">
        <v>263</v>
      </c>
      <c r="D32" s="2" t="s">
        <v>38</v>
      </c>
      <c r="E32" s="13"/>
      <c r="F32" s="18"/>
      <c r="G32" s="12"/>
      <c r="I32" s="3"/>
      <c r="J32" s="3"/>
    </row>
    <row r="33" spans="1:10" ht="12.75">
      <c r="A33" s="2">
        <f t="shared" si="0"/>
        <v>31</v>
      </c>
      <c r="B33" s="2"/>
      <c r="C33" s="2"/>
      <c r="D33" s="2"/>
      <c r="E33" s="12"/>
      <c r="F33" s="19"/>
      <c r="G33" s="12"/>
      <c r="I33" s="3"/>
      <c r="J33" s="3"/>
    </row>
    <row r="34" spans="1:10" ht="12.75">
      <c r="A34" s="2">
        <f t="shared" si="0"/>
        <v>32</v>
      </c>
      <c r="B34" s="2"/>
      <c r="C34" s="2" t="s">
        <v>258</v>
      </c>
      <c r="D34" s="2" t="s">
        <v>259</v>
      </c>
      <c r="E34" s="14"/>
      <c r="F34" s="12"/>
      <c r="G34" s="12"/>
      <c r="I34" s="3"/>
      <c r="J34" s="3"/>
    </row>
  </sheetData>
  <printOptions/>
  <pageMargins left="0.75" right="0.75" top="1" bottom="1" header="0.5" footer="0.5"/>
  <pageSetup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L71"/>
  <sheetViews>
    <sheetView view="pageBreakPreview" zoomScale="60" zoomScaleNormal="60" workbookViewId="0" topLeftCell="A34">
      <selection activeCell="B52" sqref="B52"/>
    </sheetView>
  </sheetViews>
  <sheetFormatPr defaultColWidth="9.140625" defaultRowHeight="12.75"/>
  <cols>
    <col min="1" max="1" width="19.140625" style="0" customWidth="1"/>
    <col min="2" max="2" width="19.28125" style="0" customWidth="1"/>
    <col min="3" max="3" width="12.421875" style="0" customWidth="1"/>
  </cols>
  <sheetData>
    <row r="1" ht="12.75">
      <c r="A1" t="s">
        <v>292</v>
      </c>
    </row>
    <row r="3" spans="1:38" ht="13.5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38" ht="16.5" thickTop="1">
      <c r="A4" s="29"/>
      <c r="B4" s="30"/>
      <c r="C4" s="31"/>
      <c r="D4" s="31"/>
      <c r="E4" s="31"/>
      <c r="F4" s="32"/>
      <c r="G4" s="31"/>
      <c r="H4" s="33" t="s">
        <v>158</v>
      </c>
      <c r="I4" s="34"/>
      <c r="J4" s="162" t="s">
        <v>24</v>
      </c>
      <c r="K4" s="163"/>
      <c r="L4" s="163"/>
      <c r="M4" s="164"/>
      <c r="N4" s="165" t="s">
        <v>159</v>
      </c>
      <c r="O4" s="166"/>
      <c r="P4" s="166"/>
      <c r="Q4" s="167" t="s">
        <v>4</v>
      </c>
      <c r="R4" s="168"/>
      <c r="S4" s="169"/>
      <c r="AI4" s="12"/>
      <c r="AJ4" s="12"/>
      <c r="AK4" s="12"/>
      <c r="AL4" s="12"/>
    </row>
    <row r="5" spans="1:38" ht="16.5" thickBot="1">
      <c r="A5" s="35"/>
      <c r="B5" s="36"/>
      <c r="C5" s="37" t="s">
        <v>160</v>
      </c>
      <c r="D5" s="172"/>
      <c r="E5" s="173"/>
      <c r="F5" s="174"/>
      <c r="G5" s="175" t="s">
        <v>161</v>
      </c>
      <c r="H5" s="176"/>
      <c r="I5" s="176"/>
      <c r="J5" s="177"/>
      <c r="K5" s="177"/>
      <c r="L5" s="177"/>
      <c r="M5" s="178"/>
      <c r="N5" s="38" t="s">
        <v>162</v>
      </c>
      <c r="O5" s="39"/>
      <c r="P5" s="39"/>
      <c r="Q5" s="170"/>
      <c r="R5" s="170"/>
      <c r="S5" s="171"/>
      <c r="AI5" s="12"/>
      <c r="AJ5" s="12"/>
      <c r="AK5" s="12"/>
      <c r="AL5" s="12"/>
    </row>
    <row r="6" spans="1:38" ht="15.75" thickTop="1">
      <c r="A6" s="40"/>
      <c r="B6" s="41" t="s">
        <v>163</v>
      </c>
      <c r="C6" s="42" t="s">
        <v>164</v>
      </c>
      <c r="D6" s="158" t="s">
        <v>114</v>
      </c>
      <c r="E6" s="159"/>
      <c r="F6" s="158" t="s">
        <v>132</v>
      </c>
      <c r="G6" s="159"/>
      <c r="H6" s="158" t="s">
        <v>165</v>
      </c>
      <c r="I6" s="159"/>
      <c r="J6" s="158" t="s">
        <v>115</v>
      </c>
      <c r="K6" s="159"/>
      <c r="L6" s="158"/>
      <c r="M6" s="159"/>
      <c r="N6" s="43" t="s">
        <v>152</v>
      </c>
      <c r="O6" s="44" t="s">
        <v>166</v>
      </c>
      <c r="P6" s="45" t="s">
        <v>167</v>
      </c>
      <c r="Q6" s="46"/>
      <c r="R6" s="160" t="s">
        <v>44</v>
      </c>
      <c r="S6" s="161"/>
      <c r="U6" s="47" t="s">
        <v>168</v>
      </c>
      <c r="V6" s="48"/>
      <c r="W6" s="49" t="s">
        <v>169</v>
      </c>
      <c r="AI6" s="12"/>
      <c r="AJ6" s="12"/>
      <c r="AK6" s="12"/>
      <c r="AL6" s="12"/>
    </row>
    <row r="7" spans="1:38" ht="12.75">
      <c r="A7" s="50" t="s">
        <v>114</v>
      </c>
      <c r="B7" s="51" t="s">
        <v>206</v>
      </c>
      <c r="C7" s="52" t="s">
        <v>32</v>
      </c>
      <c r="D7" s="53"/>
      <c r="E7" s="54"/>
      <c r="F7" s="55">
        <f>+P17</f>
      </c>
      <c r="G7" s="56">
        <f>+Q17</f>
      </c>
      <c r="H7" s="55">
        <f>P13</f>
      </c>
      <c r="I7" s="56">
        <f>Q13</f>
      </c>
      <c r="J7" s="55">
        <f>P15</f>
      </c>
      <c r="K7" s="56">
        <f>Q15</f>
      </c>
      <c r="L7" s="55"/>
      <c r="M7" s="56"/>
      <c r="N7" s="57">
        <f>IF(SUM(D7:M7)=0,"",COUNTIF(E7:E10,"3"))</f>
      </c>
      <c r="O7" s="58">
        <f>IF(SUM(E7:N7)=0,"",COUNTIF(D7:D10,"3"))</f>
      </c>
      <c r="P7" s="59">
        <f>IF(SUM(D7:M7)=0,"",SUM(E7:E10))</f>
      </c>
      <c r="Q7" s="60">
        <f>IF(SUM(D7:M7)=0,"",SUM(D7:D10))</f>
      </c>
      <c r="R7" s="152"/>
      <c r="S7" s="153"/>
      <c r="U7" s="61">
        <f>+U13+U15+U17</f>
        <v>0</v>
      </c>
      <c r="V7" s="62">
        <f>+V13+V15+V17</f>
        <v>0</v>
      </c>
      <c r="W7" s="63">
        <f>+U7-V7</f>
        <v>0</v>
      </c>
      <c r="AI7" s="12"/>
      <c r="AJ7" s="12"/>
      <c r="AK7" s="12"/>
      <c r="AL7" s="12"/>
    </row>
    <row r="8" spans="1:38" ht="12.75">
      <c r="A8" s="64" t="s">
        <v>132</v>
      </c>
      <c r="B8" s="51" t="s">
        <v>257</v>
      </c>
      <c r="C8" s="65" t="s">
        <v>38</v>
      </c>
      <c r="D8" s="66">
        <f>+Q17</f>
      </c>
      <c r="E8" s="67">
        <f>+P17</f>
      </c>
      <c r="F8" s="68"/>
      <c r="G8" s="69"/>
      <c r="H8" s="66">
        <f>P16</f>
      </c>
      <c r="I8" s="67">
        <f>Q16</f>
      </c>
      <c r="J8" s="66">
        <f>P14</f>
      </c>
      <c r="K8" s="67">
        <f>Q14</f>
      </c>
      <c r="L8" s="66"/>
      <c r="M8" s="67"/>
      <c r="N8" s="57">
        <f>IF(SUM(D8:M8)=0,"",COUNTIF(G7:G10,"3"))</f>
      </c>
      <c r="O8" s="58">
        <f>IF(SUM(E8:N8)=0,"",COUNTIF(F7:F10,"3"))</f>
      </c>
      <c r="P8" s="59">
        <f>IF(SUM(D8:M8)=0,"",SUM(G7:G10))</f>
      </c>
      <c r="Q8" s="60">
        <f>IF(SUM(D8:M8)=0,"",SUM(F7:F10))</f>
      </c>
      <c r="R8" s="152"/>
      <c r="S8" s="153"/>
      <c r="U8" s="61">
        <f>+U14+U16+V17</f>
        <v>0</v>
      </c>
      <c r="V8" s="62">
        <f>+V14+V16+U17</f>
        <v>0</v>
      </c>
      <c r="W8" s="63">
        <f>+U8-V8</f>
        <v>0</v>
      </c>
      <c r="AI8" s="12"/>
      <c r="AJ8" s="12"/>
      <c r="AK8" s="12"/>
      <c r="AL8" s="12"/>
    </row>
    <row r="9" spans="1:38" ht="12.75">
      <c r="A9" s="64" t="s">
        <v>165</v>
      </c>
      <c r="B9" s="51" t="s">
        <v>279</v>
      </c>
      <c r="C9" s="65" t="s">
        <v>143</v>
      </c>
      <c r="D9" s="66">
        <f>+Q13</f>
      </c>
      <c r="E9" s="67">
        <f>+P13</f>
      </c>
      <c r="F9" s="66">
        <f>Q16</f>
      </c>
      <c r="G9" s="67">
        <f>P16</f>
      </c>
      <c r="H9" s="68"/>
      <c r="I9" s="69"/>
      <c r="J9" s="66">
        <f>P18</f>
      </c>
      <c r="K9" s="67">
        <f>Q18</f>
      </c>
      <c r="L9" s="66"/>
      <c r="M9" s="67"/>
      <c r="N9" s="57">
        <f>IF(SUM(D9:M9)=0,"",COUNTIF(I7:I10,"3"))</f>
      </c>
      <c r="O9" s="58">
        <f>IF(SUM(E9:N9)=0,"",COUNTIF(H7:H10,"3"))</f>
      </c>
      <c r="P9" s="59">
        <f>IF(SUM(D9:M9)=0,"",SUM(I7:I10))</f>
      </c>
      <c r="Q9" s="60">
        <f>IF(SUM(D9:M9)=0,"",SUM(H7:H10))</f>
      </c>
      <c r="R9" s="152"/>
      <c r="S9" s="153"/>
      <c r="U9" s="61">
        <f>+V13+V16+U18</f>
        <v>0</v>
      </c>
      <c r="V9" s="62">
        <f>+U13+U16+V18</f>
        <v>0</v>
      </c>
      <c r="W9" s="63">
        <f>+U9-V9</f>
        <v>0</v>
      </c>
      <c r="AI9" s="12"/>
      <c r="AJ9" s="12"/>
      <c r="AK9" s="12"/>
      <c r="AL9" s="12"/>
    </row>
    <row r="10" spans="1:38" ht="13.5" thickBot="1">
      <c r="A10" s="70" t="s">
        <v>115</v>
      </c>
      <c r="B10" s="71"/>
      <c r="C10" s="72"/>
      <c r="D10" s="73">
        <f>Q15</f>
      </c>
      <c r="E10" s="74">
        <f>P15</f>
      </c>
      <c r="F10" s="73">
        <f>Q14</f>
      </c>
      <c r="G10" s="74">
        <f>P14</f>
      </c>
      <c r="H10" s="73">
        <f>Q18</f>
      </c>
      <c r="I10" s="74">
        <f>P18</f>
      </c>
      <c r="J10" s="75"/>
      <c r="K10" s="76"/>
      <c r="L10" s="73"/>
      <c r="M10" s="74"/>
      <c r="N10" s="77">
        <f>IF(SUM(D10:M10)=0,"",COUNTIF(K7:K10,"3"))</f>
      </c>
      <c r="O10" s="78">
        <f>IF(SUM(E10:N10)=0,"",COUNTIF(J7:J10,"3"))</f>
      </c>
      <c r="P10" s="79">
        <f>IF(SUM(D10:M11)=0,"",SUM(K7:K10))</f>
      </c>
      <c r="Q10" s="80">
        <f>IF(SUM(D10:M10)=0,"",SUM(J7:J10))</f>
      </c>
      <c r="R10" s="154"/>
      <c r="S10" s="155"/>
      <c r="U10" s="61">
        <f>+V14+V15+V18</f>
        <v>0</v>
      </c>
      <c r="V10" s="62">
        <f>+U14+U15+U18</f>
        <v>0</v>
      </c>
      <c r="W10" s="63">
        <f>+U10-V10</f>
        <v>0</v>
      </c>
      <c r="AI10" s="12"/>
      <c r="AJ10" s="12"/>
      <c r="AK10" s="12"/>
      <c r="AL10" s="12"/>
    </row>
    <row r="11" spans="1:38" ht="15.75" thickTop="1">
      <c r="A11" s="81"/>
      <c r="B11" s="82" t="s">
        <v>170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4"/>
      <c r="S11" s="85"/>
      <c r="U11" s="86"/>
      <c r="V11" s="87" t="s">
        <v>171</v>
      </c>
      <c r="W11" s="88">
        <f>SUM(W7:W10)</f>
        <v>0</v>
      </c>
      <c r="X11" s="87" t="str">
        <f>IF(W11=0,"OK","Virhe")</f>
        <v>OK</v>
      </c>
      <c r="AI11" s="12"/>
      <c r="AJ11" s="12"/>
      <c r="AK11" s="12"/>
      <c r="AL11" s="12"/>
    </row>
    <row r="12" spans="1:38" ht="15.75" thickBot="1">
      <c r="A12" s="89"/>
      <c r="B12" s="90" t="s">
        <v>172</v>
      </c>
      <c r="C12" s="91"/>
      <c r="D12" s="91"/>
      <c r="E12" s="92"/>
      <c r="F12" s="147" t="s">
        <v>45</v>
      </c>
      <c r="G12" s="148"/>
      <c r="H12" s="149" t="s">
        <v>46</v>
      </c>
      <c r="I12" s="148"/>
      <c r="J12" s="149" t="s">
        <v>47</v>
      </c>
      <c r="K12" s="148"/>
      <c r="L12" s="149" t="s">
        <v>54</v>
      </c>
      <c r="M12" s="148"/>
      <c r="N12" s="149" t="s">
        <v>55</v>
      </c>
      <c r="O12" s="148"/>
      <c r="P12" s="156" t="s">
        <v>43</v>
      </c>
      <c r="Q12" s="157"/>
      <c r="S12" s="93"/>
      <c r="U12" s="94" t="s">
        <v>168</v>
      </c>
      <c r="V12" s="95"/>
      <c r="W12" s="49" t="s">
        <v>169</v>
      </c>
      <c r="AI12" s="12"/>
      <c r="AJ12" s="12"/>
      <c r="AK12" s="12"/>
      <c r="AL12" s="12"/>
    </row>
    <row r="13" spans="1:38" ht="15.75">
      <c r="A13" s="96" t="s">
        <v>173</v>
      </c>
      <c r="B13" s="97" t="str">
        <f>IF(B7&gt;"",B7,"")</f>
        <v>Jan Nyberg</v>
      </c>
      <c r="C13" s="98" t="str">
        <f>IF(B9&gt;"",B9,"")</f>
        <v>Tatu Pitkänen</v>
      </c>
      <c r="D13" s="83"/>
      <c r="E13" s="99"/>
      <c r="F13" s="150"/>
      <c r="G13" s="151"/>
      <c r="H13" s="139"/>
      <c r="I13" s="140"/>
      <c r="J13" s="139"/>
      <c r="K13" s="140"/>
      <c r="L13" s="139"/>
      <c r="M13" s="140"/>
      <c r="N13" s="146"/>
      <c r="O13" s="140"/>
      <c r="P13" s="100">
        <f aca="true" t="shared" si="0" ref="P13:P18">IF(COUNT(F13:N13)=0,"",COUNTIF(F13:N13,"&gt;=0"))</f>
      </c>
      <c r="Q13" s="101">
        <f aca="true" t="shared" si="1" ref="Q13:Q18">IF(COUNT(F13:N13)=0,"",(IF(LEFT(F13,1)="-",1,0)+IF(LEFT(H13,1)="-",1,0)+IF(LEFT(J13,1)="-",1,0)+IF(LEFT(L13,1)="-",1,0)+IF(LEFT(N13,1)="-",1,0)))</f>
      </c>
      <c r="R13" s="102"/>
      <c r="S13" s="103"/>
      <c r="U13" s="104">
        <f aca="true" t="shared" si="2" ref="U13:V18">+Y13+AA13+AC13+AE13+AG13</f>
        <v>0</v>
      </c>
      <c r="V13" s="105">
        <f t="shared" si="2"/>
        <v>0</v>
      </c>
      <c r="W13" s="106">
        <f aca="true" t="shared" si="3" ref="W13:W18">+U13-V13</f>
        <v>0</v>
      </c>
      <c r="Y13" s="107">
        <f aca="true" t="shared" si="4" ref="Y13:Y18">IF(F13="",0,IF(LEFT(F13,1)="-",ABS(F13),(IF(F13&gt;9,F13+2,11))))</f>
        <v>0</v>
      </c>
      <c r="Z13" s="108">
        <f aca="true" t="shared" si="5" ref="Z13:Z18">IF(F13="",0,IF(LEFT(F13,1)="-",(IF(ABS(F13)&gt;9,(ABS(F13)+2),11)),F13))</f>
        <v>0</v>
      </c>
      <c r="AA13" s="107">
        <f aca="true" t="shared" si="6" ref="AA13:AA18">IF(H13="",0,IF(LEFT(H13,1)="-",ABS(H13),(IF(H13&gt;9,H13+2,11))))</f>
        <v>0</v>
      </c>
      <c r="AB13" s="108">
        <f aca="true" t="shared" si="7" ref="AB13:AB18">IF(H13="",0,IF(LEFT(H13,1)="-",(IF(ABS(H13)&gt;9,(ABS(H13)+2),11)),H13))</f>
        <v>0</v>
      </c>
      <c r="AC13" s="107">
        <f aca="true" t="shared" si="8" ref="AC13:AC18">IF(J13="",0,IF(LEFT(J13,1)="-",ABS(J13),(IF(J13&gt;9,J13+2,11))))</f>
        <v>0</v>
      </c>
      <c r="AD13" s="108">
        <f aca="true" t="shared" si="9" ref="AD13:AD18">IF(J13="",0,IF(LEFT(J13,1)="-",(IF(ABS(J13)&gt;9,(ABS(J13)+2),11)),J13))</f>
        <v>0</v>
      </c>
      <c r="AE13" s="107">
        <f aca="true" t="shared" si="10" ref="AE13:AE18">IF(L13="",0,IF(LEFT(L13,1)="-",ABS(L13),(IF(L13&gt;9,L13+2,11))))</f>
        <v>0</v>
      </c>
      <c r="AF13" s="108">
        <f aca="true" t="shared" si="11" ref="AF13:AF18">IF(L13="",0,IF(LEFT(L13,1)="-",(IF(ABS(L13)&gt;9,(ABS(L13)+2),11)),L13))</f>
        <v>0</v>
      </c>
      <c r="AG13" s="107">
        <f aca="true" t="shared" si="12" ref="AG13:AG18">IF(N13="",0,IF(LEFT(N13,1)="-",ABS(N13),(IF(N13&gt;9,N13+2,11))))</f>
        <v>0</v>
      </c>
      <c r="AH13" s="108">
        <f aca="true" t="shared" si="13" ref="AH13:AH18">IF(N13="",0,IF(LEFT(N13,1)="-",(IF(ABS(N13)&gt;9,(ABS(N13)+2),11)),N13))</f>
        <v>0</v>
      </c>
      <c r="AI13" s="12"/>
      <c r="AJ13" s="12"/>
      <c r="AK13" s="12"/>
      <c r="AL13" s="12"/>
    </row>
    <row r="14" spans="1:38" ht="15.75">
      <c r="A14" s="96" t="s">
        <v>174</v>
      </c>
      <c r="B14" s="97" t="str">
        <f>IF(B8&gt;"",B8,"")</f>
        <v>Viivi.Mari Vastavuo</v>
      </c>
      <c r="C14" s="109">
        <f>IF(B10&gt;"",B10,"")</f>
      </c>
      <c r="D14" s="110"/>
      <c r="E14" s="99"/>
      <c r="F14" s="141"/>
      <c r="G14" s="142"/>
      <c r="H14" s="141"/>
      <c r="I14" s="142"/>
      <c r="J14" s="141"/>
      <c r="K14" s="142"/>
      <c r="L14" s="141"/>
      <c r="M14" s="142"/>
      <c r="N14" s="141"/>
      <c r="O14" s="142"/>
      <c r="P14" s="100">
        <f t="shared" si="0"/>
      </c>
      <c r="Q14" s="101">
        <f t="shared" si="1"/>
      </c>
      <c r="R14" s="111"/>
      <c r="S14" s="112"/>
      <c r="U14" s="104">
        <f t="shared" si="2"/>
        <v>0</v>
      </c>
      <c r="V14" s="105">
        <f t="shared" si="2"/>
        <v>0</v>
      </c>
      <c r="W14" s="106">
        <f t="shared" si="3"/>
        <v>0</v>
      </c>
      <c r="Y14" s="113">
        <f t="shared" si="4"/>
        <v>0</v>
      </c>
      <c r="Z14" s="114">
        <f t="shared" si="5"/>
        <v>0</v>
      </c>
      <c r="AA14" s="113">
        <f t="shared" si="6"/>
        <v>0</v>
      </c>
      <c r="AB14" s="114">
        <f t="shared" si="7"/>
        <v>0</v>
      </c>
      <c r="AC14" s="113">
        <f t="shared" si="8"/>
        <v>0</v>
      </c>
      <c r="AD14" s="114">
        <f t="shared" si="9"/>
        <v>0</v>
      </c>
      <c r="AE14" s="113">
        <f t="shared" si="10"/>
        <v>0</v>
      </c>
      <c r="AF14" s="114">
        <f t="shared" si="11"/>
        <v>0</v>
      </c>
      <c r="AG14" s="113">
        <f t="shared" si="12"/>
        <v>0</v>
      </c>
      <c r="AH14" s="114">
        <f t="shared" si="13"/>
        <v>0</v>
      </c>
      <c r="AI14" s="12"/>
      <c r="AJ14" s="12"/>
      <c r="AK14" s="12"/>
      <c r="AL14" s="12"/>
    </row>
    <row r="15" spans="1:38" ht="16.5" thickBot="1">
      <c r="A15" s="96" t="s">
        <v>175</v>
      </c>
      <c r="B15" s="115" t="str">
        <f>IF(B7&gt;"",B7,"")</f>
        <v>Jan Nyberg</v>
      </c>
      <c r="C15" s="116">
        <f>IF(B10&gt;"",B10,"")</f>
      </c>
      <c r="D15" s="91"/>
      <c r="E15" s="92"/>
      <c r="F15" s="144"/>
      <c r="G15" s="145"/>
      <c r="H15" s="144"/>
      <c r="I15" s="145"/>
      <c r="J15" s="144"/>
      <c r="K15" s="145"/>
      <c r="L15" s="144"/>
      <c r="M15" s="145"/>
      <c r="N15" s="144"/>
      <c r="O15" s="145"/>
      <c r="P15" s="100">
        <f t="shared" si="0"/>
      </c>
      <c r="Q15" s="101">
        <f t="shared" si="1"/>
      </c>
      <c r="R15" s="111"/>
      <c r="S15" s="112"/>
      <c r="U15" s="104">
        <f t="shared" si="2"/>
        <v>0</v>
      </c>
      <c r="V15" s="105">
        <f t="shared" si="2"/>
        <v>0</v>
      </c>
      <c r="W15" s="106">
        <f t="shared" si="3"/>
        <v>0</v>
      </c>
      <c r="Y15" s="113">
        <f t="shared" si="4"/>
        <v>0</v>
      </c>
      <c r="Z15" s="114">
        <f t="shared" si="5"/>
        <v>0</v>
      </c>
      <c r="AA15" s="113">
        <f t="shared" si="6"/>
        <v>0</v>
      </c>
      <c r="AB15" s="114">
        <f t="shared" si="7"/>
        <v>0</v>
      </c>
      <c r="AC15" s="113">
        <f t="shared" si="8"/>
        <v>0</v>
      </c>
      <c r="AD15" s="114">
        <f t="shared" si="9"/>
        <v>0</v>
      </c>
      <c r="AE15" s="113">
        <f t="shared" si="10"/>
        <v>0</v>
      </c>
      <c r="AF15" s="114">
        <f t="shared" si="11"/>
        <v>0</v>
      </c>
      <c r="AG15" s="113">
        <f t="shared" si="12"/>
        <v>0</v>
      </c>
      <c r="AH15" s="114">
        <f t="shared" si="13"/>
        <v>0</v>
      </c>
      <c r="AI15" s="12"/>
      <c r="AJ15" s="12"/>
      <c r="AK15" s="12"/>
      <c r="AL15" s="12"/>
    </row>
    <row r="16" spans="1:38" ht="15.75">
      <c r="A16" s="96" t="s">
        <v>176</v>
      </c>
      <c r="B16" s="97" t="str">
        <f>IF(B8&gt;"",B8,"")</f>
        <v>Viivi.Mari Vastavuo</v>
      </c>
      <c r="C16" s="109" t="str">
        <f>IF(B9&gt;"",B9,"")</f>
        <v>Tatu Pitkänen</v>
      </c>
      <c r="D16" s="83"/>
      <c r="E16" s="99"/>
      <c r="F16" s="139"/>
      <c r="G16" s="140"/>
      <c r="H16" s="139"/>
      <c r="I16" s="140"/>
      <c r="J16" s="139"/>
      <c r="K16" s="140"/>
      <c r="L16" s="139"/>
      <c r="M16" s="140"/>
      <c r="N16" s="139"/>
      <c r="O16" s="140"/>
      <c r="P16" s="100">
        <f t="shared" si="0"/>
      </c>
      <c r="Q16" s="101">
        <f t="shared" si="1"/>
      </c>
      <c r="R16" s="111"/>
      <c r="S16" s="112"/>
      <c r="U16" s="104">
        <f t="shared" si="2"/>
        <v>0</v>
      </c>
      <c r="V16" s="105">
        <f t="shared" si="2"/>
        <v>0</v>
      </c>
      <c r="W16" s="106">
        <f t="shared" si="3"/>
        <v>0</v>
      </c>
      <c r="Y16" s="113">
        <f t="shared" si="4"/>
        <v>0</v>
      </c>
      <c r="Z16" s="114">
        <f t="shared" si="5"/>
        <v>0</v>
      </c>
      <c r="AA16" s="113">
        <f t="shared" si="6"/>
        <v>0</v>
      </c>
      <c r="AB16" s="114">
        <f t="shared" si="7"/>
        <v>0</v>
      </c>
      <c r="AC16" s="113">
        <f t="shared" si="8"/>
        <v>0</v>
      </c>
      <c r="AD16" s="114">
        <f t="shared" si="9"/>
        <v>0</v>
      </c>
      <c r="AE16" s="113">
        <f t="shared" si="10"/>
        <v>0</v>
      </c>
      <c r="AF16" s="114">
        <f t="shared" si="11"/>
        <v>0</v>
      </c>
      <c r="AG16" s="113">
        <f t="shared" si="12"/>
        <v>0</v>
      </c>
      <c r="AH16" s="114">
        <f t="shared" si="13"/>
        <v>0</v>
      </c>
      <c r="AI16" s="12"/>
      <c r="AJ16" s="12"/>
      <c r="AK16" s="12"/>
      <c r="AL16" s="12"/>
    </row>
    <row r="17" spans="1:38" ht="15.75">
      <c r="A17" s="96" t="s">
        <v>177</v>
      </c>
      <c r="B17" s="97" t="str">
        <f>IF(B7&gt;"",B7,"")</f>
        <v>Jan Nyberg</v>
      </c>
      <c r="C17" s="109" t="str">
        <f>IF(B8&gt;"",B8,"")</f>
        <v>Viivi.Mari Vastavuo</v>
      </c>
      <c r="D17" s="110"/>
      <c r="E17" s="99"/>
      <c r="F17" s="141"/>
      <c r="G17" s="142"/>
      <c r="H17" s="141"/>
      <c r="I17" s="142"/>
      <c r="J17" s="143"/>
      <c r="K17" s="142"/>
      <c r="L17" s="141"/>
      <c r="M17" s="142"/>
      <c r="N17" s="141"/>
      <c r="O17" s="142"/>
      <c r="P17" s="100">
        <f t="shared" si="0"/>
      </c>
      <c r="Q17" s="101">
        <f t="shared" si="1"/>
      </c>
      <c r="R17" s="111"/>
      <c r="S17" s="112"/>
      <c r="U17" s="104">
        <f t="shared" si="2"/>
        <v>0</v>
      </c>
      <c r="V17" s="105">
        <f t="shared" si="2"/>
        <v>0</v>
      </c>
      <c r="W17" s="106">
        <f t="shared" si="3"/>
        <v>0</v>
      </c>
      <c r="Y17" s="113">
        <f t="shared" si="4"/>
        <v>0</v>
      </c>
      <c r="Z17" s="114">
        <f t="shared" si="5"/>
        <v>0</v>
      </c>
      <c r="AA17" s="113">
        <f t="shared" si="6"/>
        <v>0</v>
      </c>
      <c r="AB17" s="114">
        <f t="shared" si="7"/>
        <v>0</v>
      </c>
      <c r="AC17" s="113">
        <f t="shared" si="8"/>
        <v>0</v>
      </c>
      <c r="AD17" s="114">
        <f t="shared" si="9"/>
        <v>0</v>
      </c>
      <c r="AE17" s="113">
        <f t="shared" si="10"/>
        <v>0</v>
      </c>
      <c r="AF17" s="114">
        <f t="shared" si="11"/>
        <v>0</v>
      </c>
      <c r="AG17" s="113">
        <f t="shared" si="12"/>
        <v>0</v>
      </c>
      <c r="AH17" s="114">
        <f t="shared" si="13"/>
        <v>0</v>
      </c>
      <c r="AI17" s="12"/>
      <c r="AJ17" s="12"/>
      <c r="AK17" s="12"/>
      <c r="AL17" s="12"/>
    </row>
    <row r="18" spans="1:38" ht="16.5" thickBot="1">
      <c r="A18" s="117" t="s">
        <v>178</v>
      </c>
      <c r="B18" s="118" t="str">
        <f>IF(B9&gt;"",B9,"")</f>
        <v>Tatu Pitkänen</v>
      </c>
      <c r="C18" s="119">
        <f>IF(B10&gt;"",B10,"")</f>
      </c>
      <c r="D18" s="120"/>
      <c r="E18" s="121"/>
      <c r="F18" s="137"/>
      <c r="G18" s="138"/>
      <c r="H18" s="137"/>
      <c r="I18" s="138"/>
      <c r="J18" s="137"/>
      <c r="K18" s="138"/>
      <c r="L18" s="137"/>
      <c r="M18" s="138"/>
      <c r="N18" s="137"/>
      <c r="O18" s="138"/>
      <c r="P18" s="122">
        <f t="shared" si="0"/>
      </c>
      <c r="Q18" s="123">
        <f t="shared" si="1"/>
      </c>
      <c r="R18" s="124"/>
      <c r="S18" s="125"/>
      <c r="U18" s="104">
        <f t="shared" si="2"/>
        <v>0</v>
      </c>
      <c r="V18" s="105">
        <f t="shared" si="2"/>
        <v>0</v>
      </c>
      <c r="W18" s="106">
        <f t="shared" si="3"/>
        <v>0</v>
      </c>
      <c r="Y18" s="126">
        <f t="shared" si="4"/>
        <v>0</v>
      </c>
      <c r="Z18" s="127">
        <f t="shared" si="5"/>
        <v>0</v>
      </c>
      <c r="AA18" s="126">
        <f t="shared" si="6"/>
        <v>0</v>
      </c>
      <c r="AB18" s="127">
        <f t="shared" si="7"/>
        <v>0</v>
      </c>
      <c r="AC18" s="126">
        <f t="shared" si="8"/>
        <v>0</v>
      </c>
      <c r="AD18" s="127">
        <f t="shared" si="9"/>
        <v>0</v>
      </c>
      <c r="AE18" s="126">
        <f t="shared" si="10"/>
        <v>0</v>
      </c>
      <c r="AF18" s="127">
        <f t="shared" si="11"/>
        <v>0</v>
      </c>
      <c r="AG18" s="126">
        <f t="shared" si="12"/>
        <v>0</v>
      </c>
      <c r="AH18" s="127">
        <f t="shared" si="13"/>
        <v>0</v>
      </c>
      <c r="AI18" s="12"/>
      <c r="AJ18" s="12"/>
      <c r="AK18" s="12"/>
      <c r="AL18" s="12"/>
    </row>
    <row r="19" spans="1:38" ht="13.5" thickTop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</row>
    <row r="20" spans="1:38" ht="13.5" thickBo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</row>
    <row r="21" spans="1:38" ht="16.5" thickTop="1">
      <c r="A21" s="29"/>
      <c r="B21" s="30"/>
      <c r="C21" s="31"/>
      <c r="D21" s="31"/>
      <c r="E21" s="31"/>
      <c r="F21" s="32"/>
      <c r="G21" s="31"/>
      <c r="H21" s="33" t="s">
        <v>158</v>
      </c>
      <c r="I21" s="34"/>
      <c r="J21" s="162" t="s">
        <v>24</v>
      </c>
      <c r="K21" s="163"/>
      <c r="L21" s="163"/>
      <c r="M21" s="164"/>
      <c r="N21" s="165" t="s">
        <v>159</v>
      </c>
      <c r="O21" s="166"/>
      <c r="P21" s="166"/>
      <c r="Q21" s="167" t="s">
        <v>8</v>
      </c>
      <c r="R21" s="168"/>
      <c r="S21" s="169"/>
      <c r="AI21" s="12"/>
      <c r="AJ21" s="12"/>
      <c r="AK21" s="12"/>
      <c r="AL21" s="12"/>
    </row>
    <row r="22" spans="1:38" ht="16.5" thickBot="1">
      <c r="A22" s="35"/>
      <c r="B22" s="36"/>
      <c r="C22" s="37" t="s">
        <v>160</v>
      </c>
      <c r="D22" s="172"/>
      <c r="E22" s="173"/>
      <c r="F22" s="174"/>
      <c r="G22" s="175" t="s">
        <v>161</v>
      </c>
      <c r="H22" s="176"/>
      <c r="I22" s="176"/>
      <c r="J22" s="177"/>
      <c r="K22" s="177"/>
      <c r="L22" s="177"/>
      <c r="M22" s="178"/>
      <c r="N22" s="38" t="s">
        <v>162</v>
      </c>
      <c r="O22" s="39"/>
      <c r="P22" s="39"/>
      <c r="Q22" s="170"/>
      <c r="R22" s="170"/>
      <c r="S22" s="171"/>
      <c r="AI22" s="12"/>
      <c r="AJ22" s="12"/>
      <c r="AK22" s="12"/>
      <c r="AL22" s="12"/>
    </row>
    <row r="23" spans="1:38" ht="15.75" thickTop="1">
      <c r="A23" s="40"/>
      <c r="B23" s="41" t="s">
        <v>163</v>
      </c>
      <c r="C23" s="42" t="s">
        <v>164</v>
      </c>
      <c r="D23" s="158" t="s">
        <v>114</v>
      </c>
      <c r="E23" s="159"/>
      <c r="F23" s="158" t="s">
        <v>132</v>
      </c>
      <c r="G23" s="159"/>
      <c r="H23" s="158" t="s">
        <v>165</v>
      </c>
      <c r="I23" s="159"/>
      <c r="J23" s="158" t="s">
        <v>115</v>
      </c>
      <c r="K23" s="159"/>
      <c r="L23" s="158"/>
      <c r="M23" s="159"/>
      <c r="N23" s="43" t="s">
        <v>152</v>
      </c>
      <c r="O23" s="44" t="s">
        <v>166</v>
      </c>
      <c r="P23" s="45" t="s">
        <v>167</v>
      </c>
      <c r="Q23" s="46"/>
      <c r="R23" s="160" t="s">
        <v>44</v>
      </c>
      <c r="S23" s="161"/>
      <c r="U23" s="47" t="s">
        <v>168</v>
      </c>
      <c r="V23" s="48"/>
      <c r="W23" s="49" t="s">
        <v>169</v>
      </c>
      <c r="AI23" s="12"/>
      <c r="AJ23" s="12"/>
      <c r="AK23" s="12"/>
      <c r="AL23" s="12"/>
    </row>
    <row r="24" spans="1:38" ht="12.75">
      <c r="A24" s="50" t="s">
        <v>114</v>
      </c>
      <c r="B24" s="51" t="s">
        <v>333</v>
      </c>
      <c r="C24" s="65" t="s">
        <v>31</v>
      </c>
      <c r="D24" s="53"/>
      <c r="E24" s="54"/>
      <c r="F24" s="55">
        <f>+P34</f>
      </c>
      <c r="G24" s="56">
        <f>+Q34</f>
      </c>
      <c r="H24" s="55">
        <f>P30</f>
      </c>
      <c r="I24" s="56">
        <f>Q30</f>
      </c>
      <c r="J24" s="55">
        <f>P32</f>
      </c>
      <c r="K24" s="56">
        <f>Q32</f>
      </c>
      <c r="L24" s="55"/>
      <c r="M24" s="56"/>
      <c r="N24" s="57">
        <f>IF(SUM(D24:M24)=0,"",COUNTIF(E24:E27,"3"))</f>
      </c>
      <c r="O24" s="58">
        <f>IF(SUM(E24:N24)=0,"",COUNTIF(D24:D27,"3"))</f>
      </c>
      <c r="P24" s="59">
        <f>IF(SUM(D24:M24)=0,"",SUM(E24:E27))</f>
      </c>
      <c r="Q24" s="60">
        <f>IF(SUM(D24:M24)=0,"",SUM(D24:D27))</f>
      </c>
      <c r="R24" s="152"/>
      <c r="S24" s="153"/>
      <c r="U24" s="61">
        <f>+U30+U32+U34</f>
        <v>0</v>
      </c>
      <c r="V24" s="62">
        <f>+V30+V32+V34</f>
        <v>0</v>
      </c>
      <c r="W24" s="63">
        <f>+U24-V24</f>
        <v>0</v>
      </c>
      <c r="AI24" s="12"/>
      <c r="AJ24" s="12"/>
      <c r="AK24" s="12"/>
      <c r="AL24" s="12"/>
    </row>
    <row r="25" spans="1:38" ht="12.75">
      <c r="A25" s="64" t="s">
        <v>132</v>
      </c>
      <c r="B25" s="51" t="s">
        <v>271</v>
      </c>
      <c r="C25" s="65" t="s">
        <v>272</v>
      </c>
      <c r="D25" s="66">
        <f>+Q34</f>
      </c>
      <c r="E25" s="67">
        <f>+P34</f>
      </c>
      <c r="F25" s="68"/>
      <c r="G25" s="69"/>
      <c r="H25" s="66">
        <f>P33</f>
      </c>
      <c r="I25" s="67">
        <f>Q33</f>
      </c>
      <c r="J25" s="66">
        <f>P31</f>
      </c>
      <c r="K25" s="67">
        <f>Q31</f>
      </c>
      <c r="L25" s="66"/>
      <c r="M25" s="67"/>
      <c r="N25" s="57">
        <f>IF(SUM(D25:M25)=0,"",COUNTIF(G24:G27,"3"))</f>
      </c>
      <c r="O25" s="58">
        <f>IF(SUM(E25:N25)=0,"",COUNTIF(F24:F27,"3"))</f>
      </c>
      <c r="P25" s="59">
        <f>IF(SUM(D25:M25)=0,"",SUM(G24:G27))</f>
      </c>
      <c r="Q25" s="60">
        <f>IF(SUM(D25:M25)=0,"",SUM(F24:F27))</f>
      </c>
      <c r="R25" s="152"/>
      <c r="S25" s="153"/>
      <c r="U25" s="61">
        <f>+U31+U33+V34</f>
        <v>0</v>
      </c>
      <c r="V25" s="62">
        <f>+V31+V33+U34</f>
        <v>0</v>
      </c>
      <c r="W25" s="63">
        <f>+U25-V25</f>
        <v>0</v>
      </c>
      <c r="AI25" s="12"/>
      <c r="AJ25" s="12"/>
      <c r="AK25" s="12"/>
      <c r="AL25" s="12"/>
    </row>
    <row r="26" spans="1:38" ht="13.5" thickBot="1">
      <c r="A26" s="64" t="s">
        <v>165</v>
      </c>
      <c r="B26" s="71" t="s">
        <v>78</v>
      </c>
      <c r="C26" s="72" t="s">
        <v>74</v>
      </c>
      <c r="D26" s="66">
        <f>+Q30</f>
      </c>
      <c r="E26" s="67">
        <f>+P30</f>
      </c>
      <c r="F26" s="66">
        <f>Q33</f>
      </c>
      <c r="G26" s="67">
        <f>P33</f>
      </c>
      <c r="H26" s="68"/>
      <c r="I26" s="69"/>
      <c r="J26" s="66">
        <f>P35</f>
      </c>
      <c r="K26" s="67">
        <f>Q35</f>
      </c>
      <c r="L26" s="66"/>
      <c r="M26" s="67"/>
      <c r="N26" s="57">
        <f>IF(SUM(D26:M26)=0,"",COUNTIF(I24:I27,"3"))</f>
      </c>
      <c r="O26" s="58">
        <f>IF(SUM(E26:N26)=0,"",COUNTIF(H24:H27,"3"))</f>
      </c>
      <c r="P26" s="59">
        <f>IF(SUM(D26:M26)=0,"",SUM(I24:I27))</f>
      </c>
      <c r="Q26" s="60">
        <f>IF(SUM(D26:M26)=0,"",SUM(H24:H27))</f>
      </c>
      <c r="R26" s="152"/>
      <c r="S26" s="153"/>
      <c r="U26" s="61">
        <f>+V30+V33+U35</f>
        <v>0</v>
      </c>
      <c r="V26" s="62">
        <f>+U30+U33+V35</f>
        <v>0</v>
      </c>
      <c r="W26" s="63">
        <f>+U26-V26</f>
        <v>0</v>
      </c>
      <c r="AI26" s="12"/>
      <c r="AJ26" s="12"/>
      <c r="AK26" s="12"/>
      <c r="AL26" s="12"/>
    </row>
    <row r="27" spans="1:38" ht="14.25" thickBot="1" thickTop="1">
      <c r="A27" s="70" t="s">
        <v>115</v>
      </c>
      <c r="B27" s="71" t="s">
        <v>209</v>
      </c>
      <c r="C27" s="72" t="s">
        <v>32</v>
      </c>
      <c r="D27" s="73">
        <f>Q32</f>
      </c>
      <c r="E27" s="74">
        <f>P32</f>
      </c>
      <c r="F27" s="73">
        <f>Q31</f>
      </c>
      <c r="G27" s="74">
        <f>P31</f>
      </c>
      <c r="H27" s="73">
        <f>Q35</f>
      </c>
      <c r="I27" s="74">
        <f>P35</f>
      </c>
      <c r="J27" s="75"/>
      <c r="K27" s="76"/>
      <c r="L27" s="73"/>
      <c r="M27" s="74"/>
      <c r="N27" s="77">
        <f>IF(SUM(D27:M27)=0,"",COUNTIF(K24:K27,"3"))</f>
      </c>
      <c r="O27" s="78">
        <f>IF(SUM(E27:N27)=0,"",COUNTIF(J24:J27,"3"))</f>
      </c>
      <c r="P27" s="79">
        <f>IF(SUM(D27:M28)=0,"",SUM(K24:K27))</f>
      </c>
      <c r="Q27" s="80">
        <f>IF(SUM(D27:M27)=0,"",SUM(J24:J27))</f>
      </c>
      <c r="R27" s="154"/>
      <c r="S27" s="155"/>
      <c r="U27" s="61">
        <f>+V31+V32+V35</f>
        <v>0</v>
      </c>
      <c r="V27" s="62">
        <f>+U31+U32+U35</f>
        <v>0</v>
      </c>
      <c r="W27" s="63">
        <f>+U27-V27</f>
        <v>0</v>
      </c>
      <c r="AI27" s="12"/>
      <c r="AJ27" s="12"/>
      <c r="AK27" s="12"/>
      <c r="AL27" s="12"/>
    </row>
    <row r="28" spans="1:38" ht="15.75" thickTop="1">
      <c r="A28" s="81"/>
      <c r="B28" s="82" t="s">
        <v>170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4"/>
      <c r="S28" s="85"/>
      <c r="U28" s="86"/>
      <c r="V28" s="87" t="s">
        <v>171</v>
      </c>
      <c r="W28" s="88">
        <f>SUM(W24:W27)</f>
        <v>0</v>
      </c>
      <c r="X28" s="87" t="str">
        <f>IF(W28=0,"OK","Virhe")</f>
        <v>OK</v>
      </c>
      <c r="AI28" s="12"/>
      <c r="AJ28" s="12"/>
      <c r="AK28" s="12"/>
      <c r="AL28" s="12"/>
    </row>
    <row r="29" spans="1:38" ht="15.75" thickBot="1">
      <c r="A29" s="89"/>
      <c r="B29" s="90" t="s">
        <v>172</v>
      </c>
      <c r="C29" s="91"/>
      <c r="D29" s="91"/>
      <c r="E29" s="92"/>
      <c r="F29" s="147" t="s">
        <v>45</v>
      </c>
      <c r="G29" s="148"/>
      <c r="H29" s="149" t="s">
        <v>46</v>
      </c>
      <c r="I29" s="148"/>
      <c r="J29" s="149" t="s">
        <v>47</v>
      </c>
      <c r="K29" s="148"/>
      <c r="L29" s="149" t="s">
        <v>54</v>
      </c>
      <c r="M29" s="148"/>
      <c r="N29" s="149" t="s">
        <v>55</v>
      </c>
      <c r="O29" s="148"/>
      <c r="P29" s="156" t="s">
        <v>43</v>
      </c>
      <c r="Q29" s="157"/>
      <c r="S29" s="93"/>
      <c r="U29" s="94" t="s">
        <v>168</v>
      </c>
      <c r="V29" s="95"/>
      <c r="W29" s="49" t="s">
        <v>169</v>
      </c>
      <c r="AI29" s="12"/>
      <c r="AJ29" s="12"/>
      <c r="AK29" s="12"/>
      <c r="AL29" s="12"/>
    </row>
    <row r="30" spans="1:38" ht="15.75">
      <c r="A30" s="96" t="s">
        <v>173</v>
      </c>
      <c r="B30" s="97" t="str">
        <f>IF(B24&gt;"",B24,"")</f>
        <v>Jussi Mäkelä</v>
      </c>
      <c r="C30" s="98" t="str">
        <f>IF(B26&gt;"",B26,"")</f>
        <v>Sabina Englund</v>
      </c>
      <c r="D30" s="83"/>
      <c r="E30" s="99"/>
      <c r="F30" s="150"/>
      <c r="G30" s="151"/>
      <c r="H30" s="139"/>
      <c r="I30" s="140"/>
      <c r="J30" s="139"/>
      <c r="K30" s="140"/>
      <c r="L30" s="139"/>
      <c r="M30" s="140"/>
      <c r="N30" s="146"/>
      <c r="O30" s="140"/>
      <c r="P30" s="100">
        <f aca="true" t="shared" si="14" ref="P30:P35">IF(COUNT(F30:N30)=0,"",COUNTIF(F30:N30,"&gt;=0"))</f>
      </c>
      <c r="Q30" s="101">
        <f aca="true" t="shared" si="15" ref="Q30:Q35">IF(COUNT(F30:N30)=0,"",(IF(LEFT(F30,1)="-",1,0)+IF(LEFT(H30,1)="-",1,0)+IF(LEFT(J30,1)="-",1,0)+IF(LEFT(L30,1)="-",1,0)+IF(LEFT(N30,1)="-",1,0)))</f>
      </c>
      <c r="R30" s="102"/>
      <c r="S30" s="103"/>
      <c r="U30" s="104">
        <f aca="true" t="shared" si="16" ref="U30:V35">+Y30+AA30+AC30+AE30+AG30</f>
        <v>0</v>
      </c>
      <c r="V30" s="105">
        <f t="shared" si="16"/>
        <v>0</v>
      </c>
      <c r="W30" s="106">
        <f aca="true" t="shared" si="17" ref="W30:W35">+U30-V30</f>
        <v>0</v>
      </c>
      <c r="Y30" s="107">
        <f aca="true" t="shared" si="18" ref="Y30:Y35">IF(F30="",0,IF(LEFT(F30,1)="-",ABS(F30),(IF(F30&gt;9,F30+2,11))))</f>
        <v>0</v>
      </c>
      <c r="Z30" s="108">
        <f aca="true" t="shared" si="19" ref="Z30:Z35">IF(F30="",0,IF(LEFT(F30,1)="-",(IF(ABS(F30)&gt;9,(ABS(F30)+2),11)),F30))</f>
        <v>0</v>
      </c>
      <c r="AA30" s="107">
        <f aca="true" t="shared" si="20" ref="AA30:AA35">IF(H30="",0,IF(LEFT(H30,1)="-",ABS(H30),(IF(H30&gt;9,H30+2,11))))</f>
        <v>0</v>
      </c>
      <c r="AB30" s="108">
        <f aca="true" t="shared" si="21" ref="AB30:AB35">IF(H30="",0,IF(LEFT(H30,1)="-",(IF(ABS(H30)&gt;9,(ABS(H30)+2),11)),H30))</f>
        <v>0</v>
      </c>
      <c r="AC30" s="107">
        <f aca="true" t="shared" si="22" ref="AC30:AC35">IF(J30="",0,IF(LEFT(J30,1)="-",ABS(J30),(IF(J30&gt;9,J30+2,11))))</f>
        <v>0</v>
      </c>
      <c r="AD30" s="108">
        <f aca="true" t="shared" si="23" ref="AD30:AD35">IF(J30="",0,IF(LEFT(J30,1)="-",(IF(ABS(J30)&gt;9,(ABS(J30)+2),11)),J30))</f>
        <v>0</v>
      </c>
      <c r="AE30" s="107">
        <f aca="true" t="shared" si="24" ref="AE30:AE35">IF(L30="",0,IF(LEFT(L30,1)="-",ABS(L30),(IF(L30&gt;9,L30+2,11))))</f>
        <v>0</v>
      </c>
      <c r="AF30" s="108">
        <f aca="true" t="shared" si="25" ref="AF30:AF35">IF(L30="",0,IF(LEFT(L30,1)="-",(IF(ABS(L30)&gt;9,(ABS(L30)+2),11)),L30))</f>
        <v>0</v>
      </c>
      <c r="AG30" s="107">
        <f aca="true" t="shared" si="26" ref="AG30:AG35">IF(N30="",0,IF(LEFT(N30,1)="-",ABS(N30),(IF(N30&gt;9,N30+2,11))))</f>
        <v>0</v>
      </c>
      <c r="AH30" s="108">
        <f aca="true" t="shared" si="27" ref="AH30:AH35">IF(N30="",0,IF(LEFT(N30,1)="-",(IF(ABS(N30)&gt;9,(ABS(N30)+2),11)),N30))</f>
        <v>0</v>
      </c>
      <c r="AI30" s="12"/>
      <c r="AJ30" s="12"/>
      <c r="AK30" s="12"/>
      <c r="AL30" s="12"/>
    </row>
    <row r="31" spans="1:38" ht="15.75">
      <c r="A31" s="96" t="s">
        <v>174</v>
      </c>
      <c r="B31" s="97" t="str">
        <f>IF(B25&gt;"",B25,"")</f>
        <v>Johanna Christjansson</v>
      </c>
      <c r="C31" s="109" t="str">
        <f>IF(B27&gt;"",B27,"")</f>
        <v>Johan Nyberg</v>
      </c>
      <c r="D31" s="110"/>
      <c r="E31" s="99"/>
      <c r="F31" s="141"/>
      <c r="G31" s="142"/>
      <c r="H31" s="141"/>
      <c r="I31" s="142"/>
      <c r="J31" s="141"/>
      <c r="K31" s="142"/>
      <c r="L31" s="141"/>
      <c r="M31" s="142"/>
      <c r="N31" s="141"/>
      <c r="O31" s="142"/>
      <c r="P31" s="100">
        <f t="shared" si="14"/>
      </c>
      <c r="Q31" s="101">
        <f t="shared" si="15"/>
      </c>
      <c r="R31" s="111"/>
      <c r="S31" s="112"/>
      <c r="U31" s="104">
        <f t="shared" si="16"/>
        <v>0</v>
      </c>
      <c r="V31" s="105">
        <f t="shared" si="16"/>
        <v>0</v>
      </c>
      <c r="W31" s="106">
        <f t="shared" si="17"/>
        <v>0</v>
      </c>
      <c r="Y31" s="113">
        <f t="shared" si="18"/>
        <v>0</v>
      </c>
      <c r="Z31" s="114">
        <f t="shared" si="19"/>
        <v>0</v>
      </c>
      <c r="AA31" s="113">
        <f t="shared" si="20"/>
        <v>0</v>
      </c>
      <c r="AB31" s="114">
        <f t="shared" si="21"/>
        <v>0</v>
      </c>
      <c r="AC31" s="113">
        <f t="shared" si="22"/>
        <v>0</v>
      </c>
      <c r="AD31" s="114">
        <f t="shared" si="23"/>
        <v>0</v>
      </c>
      <c r="AE31" s="113">
        <f t="shared" si="24"/>
        <v>0</v>
      </c>
      <c r="AF31" s="114">
        <f t="shared" si="25"/>
        <v>0</v>
      </c>
      <c r="AG31" s="113">
        <f t="shared" si="26"/>
        <v>0</v>
      </c>
      <c r="AH31" s="114">
        <f t="shared" si="27"/>
        <v>0</v>
      </c>
      <c r="AI31" s="12"/>
      <c r="AJ31" s="12"/>
      <c r="AK31" s="12"/>
      <c r="AL31" s="12"/>
    </row>
    <row r="32" spans="1:38" ht="16.5" thickBot="1">
      <c r="A32" s="96" t="s">
        <v>175</v>
      </c>
      <c r="B32" s="115" t="str">
        <f>IF(B24&gt;"",B24,"")</f>
        <v>Jussi Mäkelä</v>
      </c>
      <c r="C32" s="116" t="str">
        <f>IF(B27&gt;"",B27,"")</f>
        <v>Johan Nyberg</v>
      </c>
      <c r="D32" s="91"/>
      <c r="E32" s="92"/>
      <c r="F32" s="144"/>
      <c r="G32" s="145"/>
      <c r="H32" s="144"/>
      <c r="I32" s="145"/>
      <c r="J32" s="144"/>
      <c r="K32" s="145"/>
      <c r="L32" s="144"/>
      <c r="M32" s="145"/>
      <c r="N32" s="144"/>
      <c r="O32" s="145"/>
      <c r="P32" s="100">
        <f t="shared" si="14"/>
      </c>
      <c r="Q32" s="101">
        <f t="shared" si="15"/>
      </c>
      <c r="R32" s="111"/>
      <c r="S32" s="112"/>
      <c r="U32" s="104">
        <f t="shared" si="16"/>
        <v>0</v>
      </c>
      <c r="V32" s="105">
        <f t="shared" si="16"/>
        <v>0</v>
      </c>
      <c r="W32" s="106">
        <f t="shared" si="17"/>
        <v>0</v>
      </c>
      <c r="Y32" s="113">
        <f t="shared" si="18"/>
        <v>0</v>
      </c>
      <c r="Z32" s="114">
        <f t="shared" si="19"/>
        <v>0</v>
      </c>
      <c r="AA32" s="113">
        <f t="shared" si="20"/>
        <v>0</v>
      </c>
      <c r="AB32" s="114">
        <f t="shared" si="21"/>
        <v>0</v>
      </c>
      <c r="AC32" s="113">
        <f t="shared" si="22"/>
        <v>0</v>
      </c>
      <c r="AD32" s="114">
        <f t="shared" si="23"/>
        <v>0</v>
      </c>
      <c r="AE32" s="113">
        <f t="shared" si="24"/>
        <v>0</v>
      </c>
      <c r="AF32" s="114">
        <f t="shared" si="25"/>
        <v>0</v>
      </c>
      <c r="AG32" s="113">
        <f t="shared" si="26"/>
        <v>0</v>
      </c>
      <c r="AH32" s="114">
        <f t="shared" si="27"/>
        <v>0</v>
      </c>
      <c r="AI32" s="12"/>
      <c r="AJ32" s="12"/>
      <c r="AK32" s="12"/>
      <c r="AL32" s="12"/>
    </row>
    <row r="33" spans="1:38" ht="15.75">
      <c r="A33" s="96" t="s">
        <v>176</v>
      </c>
      <c r="B33" s="97" t="str">
        <f>IF(B25&gt;"",B25,"")</f>
        <v>Johanna Christjansson</v>
      </c>
      <c r="C33" s="109" t="str">
        <f>IF(B26&gt;"",B26,"")</f>
        <v>Sabina Englund</v>
      </c>
      <c r="D33" s="83"/>
      <c r="E33" s="99"/>
      <c r="F33" s="139"/>
      <c r="G33" s="140"/>
      <c r="H33" s="139"/>
      <c r="I33" s="140"/>
      <c r="J33" s="139"/>
      <c r="K33" s="140"/>
      <c r="L33" s="139"/>
      <c r="M33" s="140"/>
      <c r="N33" s="139"/>
      <c r="O33" s="140"/>
      <c r="P33" s="100">
        <f t="shared" si="14"/>
      </c>
      <c r="Q33" s="101">
        <f t="shared" si="15"/>
      </c>
      <c r="R33" s="111"/>
      <c r="S33" s="112"/>
      <c r="U33" s="104">
        <f t="shared" si="16"/>
        <v>0</v>
      </c>
      <c r="V33" s="105">
        <f t="shared" si="16"/>
        <v>0</v>
      </c>
      <c r="W33" s="106">
        <f t="shared" si="17"/>
        <v>0</v>
      </c>
      <c r="Y33" s="113">
        <f t="shared" si="18"/>
        <v>0</v>
      </c>
      <c r="Z33" s="114">
        <f t="shared" si="19"/>
        <v>0</v>
      </c>
      <c r="AA33" s="113">
        <f t="shared" si="20"/>
        <v>0</v>
      </c>
      <c r="AB33" s="114">
        <f t="shared" si="21"/>
        <v>0</v>
      </c>
      <c r="AC33" s="113">
        <f t="shared" si="22"/>
        <v>0</v>
      </c>
      <c r="AD33" s="114">
        <f t="shared" si="23"/>
        <v>0</v>
      </c>
      <c r="AE33" s="113">
        <f t="shared" si="24"/>
        <v>0</v>
      </c>
      <c r="AF33" s="114">
        <f t="shared" si="25"/>
        <v>0</v>
      </c>
      <c r="AG33" s="113">
        <f t="shared" si="26"/>
        <v>0</v>
      </c>
      <c r="AH33" s="114">
        <f t="shared" si="27"/>
        <v>0</v>
      </c>
      <c r="AI33" s="12"/>
      <c r="AJ33" s="12"/>
      <c r="AK33" s="12"/>
      <c r="AL33" s="12"/>
    </row>
    <row r="34" spans="1:38" ht="15.75">
      <c r="A34" s="96" t="s">
        <v>177</v>
      </c>
      <c r="B34" s="97" t="str">
        <f>IF(B24&gt;"",B24,"")</f>
        <v>Jussi Mäkelä</v>
      </c>
      <c r="C34" s="109" t="str">
        <f>IF(B25&gt;"",B25,"")</f>
        <v>Johanna Christjansson</v>
      </c>
      <c r="D34" s="110"/>
      <c r="E34" s="99"/>
      <c r="F34" s="141"/>
      <c r="G34" s="142"/>
      <c r="H34" s="141"/>
      <c r="I34" s="142"/>
      <c r="J34" s="143"/>
      <c r="K34" s="142"/>
      <c r="L34" s="141"/>
      <c r="M34" s="142"/>
      <c r="N34" s="141"/>
      <c r="O34" s="142"/>
      <c r="P34" s="100">
        <f t="shared" si="14"/>
      </c>
      <c r="Q34" s="101">
        <f t="shared" si="15"/>
      </c>
      <c r="R34" s="111"/>
      <c r="S34" s="112"/>
      <c r="U34" s="104">
        <f t="shared" si="16"/>
        <v>0</v>
      </c>
      <c r="V34" s="105">
        <f t="shared" si="16"/>
        <v>0</v>
      </c>
      <c r="W34" s="106">
        <f t="shared" si="17"/>
        <v>0</v>
      </c>
      <c r="Y34" s="113">
        <f t="shared" si="18"/>
        <v>0</v>
      </c>
      <c r="Z34" s="114">
        <f t="shared" si="19"/>
        <v>0</v>
      </c>
      <c r="AA34" s="113">
        <f t="shared" si="20"/>
        <v>0</v>
      </c>
      <c r="AB34" s="114">
        <f t="shared" si="21"/>
        <v>0</v>
      </c>
      <c r="AC34" s="113">
        <f t="shared" si="22"/>
        <v>0</v>
      </c>
      <c r="AD34" s="114">
        <f t="shared" si="23"/>
        <v>0</v>
      </c>
      <c r="AE34" s="113">
        <f t="shared" si="24"/>
        <v>0</v>
      </c>
      <c r="AF34" s="114">
        <f t="shared" si="25"/>
        <v>0</v>
      </c>
      <c r="AG34" s="113">
        <f t="shared" si="26"/>
        <v>0</v>
      </c>
      <c r="AH34" s="114">
        <f t="shared" si="27"/>
        <v>0</v>
      </c>
      <c r="AI34" s="12"/>
      <c r="AJ34" s="12"/>
      <c r="AK34" s="12"/>
      <c r="AL34" s="12"/>
    </row>
    <row r="35" spans="1:38" ht="16.5" thickBot="1">
      <c r="A35" s="117" t="s">
        <v>178</v>
      </c>
      <c r="B35" s="118" t="str">
        <f>IF(B26&gt;"",B26,"")</f>
        <v>Sabina Englund</v>
      </c>
      <c r="C35" s="119" t="str">
        <f>IF(B27&gt;"",B27,"")</f>
        <v>Johan Nyberg</v>
      </c>
      <c r="D35" s="120"/>
      <c r="E35" s="121"/>
      <c r="F35" s="137"/>
      <c r="G35" s="138"/>
      <c r="H35" s="137"/>
      <c r="I35" s="138"/>
      <c r="J35" s="137"/>
      <c r="K35" s="138"/>
      <c r="L35" s="137"/>
      <c r="M35" s="138"/>
      <c r="N35" s="137"/>
      <c r="O35" s="138"/>
      <c r="P35" s="122">
        <f t="shared" si="14"/>
      </c>
      <c r="Q35" s="123">
        <f t="shared" si="15"/>
      </c>
      <c r="R35" s="124"/>
      <c r="S35" s="125"/>
      <c r="U35" s="104">
        <f t="shared" si="16"/>
        <v>0</v>
      </c>
      <c r="V35" s="105">
        <f t="shared" si="16"/>
        <v>0</v>
      </c>
      <c r="W35" s="106">
        <f t="shared" si="17"/>
        <v>0</v>
      </c>
      <c r="Y35" s="126">
        <f t="shared" si="18"/>
        <v>0</v>
      </c>
      <c r="Z35" s="127">
        <f t="shared" si="19"/>
        <v>0</v>
      </c>
      <c r="AA35" s="126">
        <f t="shared" si="20"/>
        <v>0</v>
      </c>
      <c r="AB35" s="127">
        <f t="shared" si="21"/>
        <v>0</v>
      </c>
      <c r="AC35" s="126">
        <f t="shared" si="22"/>
        <v>0</v>
      </c>
      <c r="AD35" s="127">
        <f t="shared" si="23"/>
        <v>0</v>
      </c>
      <c r="AE35" s="126">
        <f t="shared" si="24"/>
        <v>0</v>
      </c>
      <c r="AF35" s="127">
        <f t="shared" si="25"/>
        <v>0</v>
      </c>
      <c r="AG35" s="126">
        <f t="shared" si="26"/>
        <v>0</v>
      </c>
      <c r="AH35" s="127">
        <f t="shared" si="27"/>
        <v>0</v>
      </c>
      <c r="AI35" s="12"/>
      <c r="AJ35" s="12"/>
      <c r="AK35" s="12"/>
      <c r="AL35" s="12"/>
    </row>
    <row r="36" spans="1:38" ht="13.5" thickTop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</row>
    <row r="37" spans="1:38" ht="13.5" thickBo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</row>
    <row r="38" spans="1:38" ht="16.5" thickTop="1">
      <c r="A38" s="29"/>
      <c r="B38" s="30"/>
      <c r="C38" s="31"/>
      <c r="D38" s="31"/>
      <c r="E38" s="31"/>
      <c r="F38" s="32"/>
      <c r="G38" s="31"/>
      <c r="H38" s="33" t="s">
        <v>158</v>
      </c>
      <c r="I38" s="34"/>
      <c r="J38" s="162" t="s">
        <v>24</v>
      </c>
      <c r="K38" s="163"/>
      <c r="L38" s="163"/>
      <c r="M38" s="164"/>
      <c r="N38" s="165" t="s">
        <v>159</v>
      </c>
      <c r="O38" s="166"/>
      <c r="P38" s="166"/>
      <c r="Q38" s="167" t="s">
        <v>7</v>
      </c>
      <c r="R38" s="168"/>
      <c r="S38" s="169"/>
      <c r="AI38" s="12"/>
      <c r="AJ38" s="12"/>
      <c r="AK38" s="12"/>
      <c r="AL38" s="12"/>
    </row>
    <row r="39" spans="1:38" ht="16.5" thickBot="1">
      <c r="A39" s="35"/>
      <c r="B39" s="36"/>
      <c r="C39" s="37" t="s">
        <v>160</v>
      </c>
      <c r="D39" s="172"/>
      <c r="E39" s="173"/>
      <c r="F39" s="174"/>
      <c r="G39" s="175" t="s">
        <v>161</v>
      </c>
      <c r="H39" s="176"/>
      <c r="I39" s="176"/>
      <c r="J39" s="177"/>
      <c r="K39" s="177"/>
      <c r="L39" s="177"/>
      <c r="M39" s="178"/>
      <c r="N39" s="38" t="s">
        <v>162</v>
      </c>
      <c r="O39" s="39"/>
      <c r="P39" s="39"/>
      <c r="Q39" s="170"/>
      <c r="R39" s="170"/>
      <c r="S39" s="171"/>
      <c r="AI39" s="12"/>
      <c r="AJ39" s="12"/>
      <c r="AK39" s="12"/>
      <c r="AL39" s="12"/>
    </row>
    <row r="40" spans="1:38" ht="15.75" thickTop="1">
      <c r="A40" s="40"/>
      <c r="B40" s="41" t="s">
        <v>163</v>
      </c>
      <c r="C40" s="42" t="s">
        <v>164</v>
      </c>
      <c r="D40" s="158" t="s">
        <v>114</v>
      </c>
      <c r="E40" s="159"/>
      <c r="F40" s="158" t="s">
        <v>132</v>
      </c>
      <c r="G40" s="159"/>
      <c r="H40" s="158" t="s">
        <v>165</v>
      </c>
      <c r="I40" s="159"/>
      <c r="J40" s="158" t="s">
        <v>115</v>
      </c>
      <c r="K40" s="159"/>
      <c r="L40" s="158"/>
      <c r="M40" s="159"/>
      <c r="N40" s="43" t="s">
        <v>152</v>
      </c>
      <c r="O40" s="44" t="s">
        <v>166</v>
      </c>
      <c r="P40" s="45" t="s">
        <v>167</v>
      </c>
      <c r="Q40" s="46"/>
      <c r="R40" s="160" t="s">
        <v>44</v>
      </c>
      <c r="S40" s="161"/>
      <c r="U40" s="47" t="s">
        <v>168</v>
      </c>
      <c r="V40" s="48"/>
      <c r="W40" s="49" t="s">
        <v>169</v>
      </c>
      <c r="AI40" s="12"/>
      <c r="AJ40" s="12"/>
      <c r="AK40" s="12"/>
      <c r="AL40" s="12"/>
    </row>
    <row r="41" spans="1:38" ht="12.75">
      <c r="A41" s="50" t="s">
        <v>114</v>
      </c>
      <c r="B41" s="51" t="s">
        <v>72</v>
      </c>
      <c r="C41" s="52" t="s">
        <v>38</v>
      </c>
      <c r="D41" s="53"/>
      <c r="E41" s="54"/>
      <c r="F41" s="55">
        <f>+P51</f>
      </c>
      <c r="G41" s="56">
        <f>+Q51</f>
      </c>
      <c r="H41" s="55">
        <f>P47</f>
      </c>
      <c r="I41" s="56">
        <f>Q47</f>
      </c>
      <c r="J41" s="55">
        <f>P49</f>
      </c>
      <c r="K41" s="56">
        <f>Q49</f>
      </c>
      <c r="L41" s="55"/>
      <c r="M41" s="56"/>
      <c r="N41" s="57">
        <f>IF(SUM(D41:M41)=0,"",COUNTIF(E41:E44,"3"))</f>
      </c>
      <c r="O41" s="58">
        <f>IF(SUM(E41:N41)=0,"",COUNTIF(D41:D44,"3"))</f>
      </c>
      <c r="P41" s="59">
        <f>IF(SUM(D41:M41)=0,"",SUM(E41:E44))</f>
      </c>
      <c r="Q41" s="60">
        <f>IF(SUM(D41:M41)=0,"",SUM(D41:D44))</f>
      </c>
      <c r="R41" s="152"/>
      <c r="S41" s="153"/>
      <c r="U41" s="61">
        <f>+U47+U49+U51</f>
        <v>0</v>
      </c>
      <c r="V41" s="62">
        <f>+V47+V49+V51</f>
        <v>0</v>
      </c>
      <c r="W41" s="63">
        <f>+U41-V41</f>
        <v>0</v>
      </c>
      <c r="AI41" s="12"/>
      <c r="AJ41" s="12"/>
      <c r="AK41" s="12"/>
      <c r="AL41" s="12"/>
    </row>
    <row r="42" spans="1:38" ht="12.75">
      <c r="A42" s="64" t="s">
        <v>132</v>
      </c>
      <c r="B42" s="51" t="s">
        <v>144</v>
      </c>
      <c r="C42" s="65" t="s">
        <v>137</v>
      </c>
      <c r="D42" s="66">
        <f>+Q51</f>
      </c>
      <c r="E42" s="67">
        <f>+P51</f>
      </c>
      <c r="F42" s="68"/>
      <c r="G42" s="69"/>
      <c r="H42" s="66">
        <f>P50</f>
      </c>
      <c r="I42" s="67">
        <f>Q50</f>
      </c>
      <c r="J42" s="66">
        <f>P48</f>
      </c>
      <c r="K42" s="67">
        <f>Q48</f>
      </c>
      <c r="L42" s="66"/>
      <c r="M42" s="67"/>
      <c r="N42" s="57">
        <f>IF(SUM(D42:M42)=0,"",COUNTIF(G41:G44,"3"))</f>
      </c>
      <c r="O42" s="58">
        <f>IF(SUM(E42:N42)=0,"",COUNTIF(F41:F44,"3"))</f>
      </c>
      <c r="P42" s="59">
        <f>IF(SUM(D42:M42)=0,"",SUM(G41:G44))</f>
      </c>
      <c r="Q42" s="60">
        <f>IF(SUM(D42:M42)=0,"",SUM(F41:F44))</f>
      </c>
      <c r="R42" s="152"/>
      <c r="S42" s="153"/>
      <c r="U42" s="61">
        <f>+U48+U50+V51</f>
        <v>0</v>
      </c>
      <c r="V42" s="62">
        <f>+V48+V50+U51</f>
        <v>0</v>
      </c>
      <c r="W42" s="63">
        <f>+U42-V42</f>
        <v>0</v>
      </c>
      <c r="AI42" s="12"/>
      <c r="AJ42" s="12"/>
      <c r="AK42" s="12"/>
      <c r="AL42" s="12"/>
    </row>
    <row r="43" spans="1:38" ht="12.75">
      <c r="A43" s="64" t="s">
        <v>165</v>
      </c>
      <c r="B43" s="51" t="s">
        <v>234</v>
      </c>
      <c r="C43" s="65" t="s">
        <v>232</v>
      </c>
      <c r="D43" s="66">
        <f>+Q47</f>
      </c>
      <c r="E43" s="67">
        <f>+P47</f>
      </c>
      <c r="F43" s="66">
        <f>Q50</f>
      </c>
      <c r="G43" s="67">
        <f>P50</f>
      </c>
      <c r="H43" s="68"/>
      <c r="I43" s="69"/>
      <c r="J43" s="66">
        <f>P52</f>
      </c>
      <c r="K43" s="67">
        <f>Q52</f>
      </c>
      <c r="L43" s="66"/>
      <c r="M43" s="67"/>
      <c r="N43" s="57">
        <f>IF(SUM(D43:M43)=0,"",COUNTIF(I41:I44,"3"))</f>
      </c>
      <c r="O43" s="58">
        <f>IF(SUM(E43:N43)=0,"",COUNTIF(H41:H44,"3"))</f>
      </c>
      <c r="P43" s="59">
        <f>IF(SUM(D43:M43)=0,"",SUM(I41:I44))</f>
      </c>
      <c r="Q43" s="60">
        <f>IF(SUM(D43:M43)=0,"",SUM(H41:H44))</f>
      </c>
      <c r="R43" s="152"/>
      <c r="S43" s="153"/>
      <c r="U43" s="61">
        <f>+V47+V50+U52</f>
        <v>0</v>
      </c>
      <c r="V43" s="62">
        <f>+U47+U50+V52</f>
        <v>0</v>
      </c>
      <c r="W43" s="63">
        <f>+U43-V43</f>
        <v>0</v>
      </c>
      <c r="AI43" s="12"/>
      <c r="AJ43" s="12"/>
      <c r="AK43" s="12"/>
      <c r="AL43" s="12"/>
    </row>
    <row r="44" spans="1:38" ht="13.5" thickBot="1">
      <c r="A44" s="70" t="s">
        <v>115</v>
      </c>
      <c r="B44" s="71" t="s">
        <v>113</v>
      </c>
      <c r="C44" s="72" t="s">
        <v>143</v>
      </c>
      <c r="D44" s="73">
        <f>Q49</f>
      </c>
      <c r="E44" s="74">
        <f>P49</f>
      </c>
      <c r="F44" s="73">
        <f>Q48</f>
      </c>
      <c r="G44" s="74">
        <f>P48</f>
      </c>
      <c r="H44" s="73">
        <f>Q52</f>
      </c>
      <c r="I44" s="74">
        <f>P52</f>
      </c>
      <c r="J44" s="75"/>
      <c r="K44" s="76"/>
      <c r="L44" s="73"/>
      <c r="M44" s="74"/>
      <c r="N44" s="77">
        <f>IF(SUM(D44:M44)=0,"",COUNTIF(K41:K44,"3"))</f>
      </c>
      <c r="O44" s="78">
        <f>IF(SUM(E44:N44)=0,"",COUNTIF(J41:J44,"3"))</f>
      </c>
      <c r="P44" s="79">
        <f>IF(SUM(D44:M45)=0,"",SUM(K41:K44))</f>
      </c>
      <c r="Q44" s="80">
        <f>IF(SUM(D44:M44)=0,"",SUM(J41:J44))</f>
      </c>
      <c r="R44" s="154"/>
      <c r="S44" s="155"/>
      <c r="U44" s="61">
        <f>+V48+V49+V52</f>
        <v>0</v>
      </c>
      <c r="V44" s="62">
        <f>+U48+U49+U52</f>
        <v>0</v>
      </c>
      <c r="W44" s="63">
        <f>+U44-V44</f>
        <v>0</v>
      </c>
      <c r="AI44" s="12"/>
      <c r="AJ44" s="12"/>
      <c r="AK44" s="12"/>
      <c r="AL44" s="12"/>
    </row>
    <row r="45" spans="1:38" ht="15.75" thickTop="1">
      <c r="A45" s="81"/>
      <c r="B45" s="82" t="s">
        <v>170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4"/>
      <c r="S45" s="85"/>
      <c r="U45" s="86"/>
      <c r="V45" s="87" t="s">
        <v>171</v>
      </c>
      <c r="W45" s="88">
        <f>SUM(W41:W44)</f>
        <v>0</v>
      </c>
      <c r="X45" s="87" t="str">
        <f>IF(W45=0,"OK","Virhe")</f>
        <v>OK</v>
      </c>
      <c r="AI45" s="12"/>
      <c r="AJ45" s="12"/>
      <c r="AK45" s="12"/>
      <c r="AL45" s="12"/>
    </row>
    <row r="46" spans="1:38" ht="15.75" thickBot="1">
      <c r="A46" s="89"/>
      <c r="B46" s="90" t="s">
        <v>172</v>
      </c>
      <c r="C46" s="91"/>
      <c r="D46" s="91"/>
      <c r="E46" s="92"/>
      <c r="F46" s="147" t="s">
        <v>45</v>
      </c>
      <c r="G46" s="148"/>
      <c r="H46" s="149" t="s">
        <v>46</v>
      </c>
      <c r="I46" s="148"/>
      <c r="J46" s="149" t="s">
        <v>47</v>
      </c>
      <c r="K46" s="148"/>
      <c r="L46" s="149" t="s">
        <v>54</v>
      </c>
      <c r="M46" s="148"/>
      <c r="N46" s="149" t="s">
        <v>55</v>
      </c>
      <c r="O46" s="148"/>
      <c r="P46" s="156" t="s">
        <v>43</v>
      </c>
      <c r="Q46" s="157"/>
      <c r="S46" s="93"/>
      <c r="U46" s="94" t="s">
        <v>168</v>
      </c>
      <c r="V46" s="95"/>
      <c r="W46" s="49" t="s">
        <v>169</v>
      </c>
      <c r="AI46" s="12"/>
      <c r="AJ46" s="12"/>
      <c r="AK46" s="12"/>
      <c r="AL46" s="12"/>
    </row>
    <row r="47" spans="1:38" ht="15.75">
      <c r="A47" s="96" t="s">
        <v>173</v>
      </c>
      <c r="B47" s="97" t="str">
        <f>IF(B41&gt;"",B41,"")</f>
        <v>Anton Mäkinen</v>
      </c>
      <c r="C47" s="98" t="str">
        <f>IF(B43&gt;"",B43,"")</f>
        <v>Avelina Petuhova</v>
      </c>
      <c r="D47" s="83"/>
      <c r="E47" s="99"/>
      <c r="F47" s="150"/>
      <c r="G47" s="151"/>
      <c r="H47" s="139"/>
      <c r="I47" s="140"/>
      <c r="J47" s="139"/>
      <c r="K47" s="140"/>
      <c r="L47" s="139"/>
      <c r="M47" s="140"/>
      <c r="N47" s="146"/>
      <c r="O47" s="140"/>
      <c r="P47" s="100">
        <f aca="true" t="shared" si="28" ref="P47:P52">IF(COUNT(F47:N47)=0,"",COUNTIF(F47:N47,"&gt;=0"))</f>
      </c>
      <c r="Q47" s="101">
        <f aca="true" t="shared" si="29" ref="Q47:Q52">IF(COUNT(F47:N47)=0,"",(IF(LEFT(F47,1)="-",1,0)+IF(LEFT(H47,1)="-",1,0)+IF(LEFT(J47,1)="-",1,0)+IF(LEFT(L47,1)="-",1,0)+IF(LEFT(N47,1)="-",1,0)))</f>
      </c>
      <c r="R47" s="102"/>
      <c r="S47" s="103"/>
      <c r="U47" s="104">
        <f aca="true" t="shared" si="30" ref="U47:V52">+Y47+AA47+AC47+AE47+AG47</f>
        <v>0</v>
      </c>
      <c r="V47" s="105">
        <f t="shared" si="30"/>
        <v>0</v>
      </c>
      <c r="W47" s="106">
        <f aca="true" t="shared" si="31" ref="W47:W52">+U47-V47</f>
        <v>0</v>
      </c>
      <c r="Y47" s="107">
        <f aca="true" t="shared" si="32" ref="Y47:Y52">IF(F47="",0,IF(LEFT(F47,1)="-",ABS(F47),(IF(F47&gt;9,F47+2,11))))</f>
        <v>0</v>
      </c>
      <c r="Z47" s="108">
        <f aca="true" t="shared" si="33" ref="Z47:Z52">IF(F47="",0,IF(LEFT(F47,1)="-",(IF(ABS(F47)&gt;9,(ABS(F47)+2),11)),F47))</f>
        <v>0</v>
      </c>
      <c r="AA47" s="107">
        <f aca="true" t="shared" si="34" ref="AA47:AA52">IF(H47="",0,IF(LEFT(H47,1)="-",ABS(H47),(IF(H47&gt;9,H47+2,11))))</f>
        <v>0</v>
      </c>
      <c r="AB47" s="108">
        <f aca="true" t="shared" si="35" ref="AB47:AB52">IF(H47="",0,IF(LEFT(H47,1)="-",(IF(ABS(H47)&gt;9,(ABS(H47)+2),11)),H47))</f>
        <v>0</v>
      </c>
      <c r="AC47" s="107">
        <f aca="true" t="shared" si="36" ref="AC47:AC52">IF(J47="",0,IF(LEFT(J47,1)="-",ABS(J47),(IF(J47&gt;9,J47+2,11))))</f>
        <v>0</v>
      </c>
      <c r="AD47" s="108">
        <f aca="true" t="shared" si="37" ref="AD47:AD52">IF(J47="",0,IF(LEFT(J47,1)="-",(IF(ABS(J47)&gt;9,(ABS(J47)+2),11)),J47))</f>
        <v>0</v>
      </c>
      <c r="AE47" s="107">
        <f aca="true" t="shared" si="38" ref="AE47:AE52">IF(L47="",0,IF(LEFT(L47,1)="-",ABS(L47),(IF(L47&gt;9,L47+2,11))))</f>
        <v>0</v>
      </c>
      <c r="AF47" s="108">
        <f aca="true" t="shared" si="39" ref="AF47:AF52">IF(L47="",0,IF(LEFT(L47,1)="-",(IF(ABS(L47)&gt;9,(ABS(L47)+2),11)),L47))</f>
        <v>0</v>
      </c>
      <c r="AG47" s="107">
        <f aca="true" t="shared" si="40" ref="AG47:AG52">IF(N47="",0,IF(LEFT(N47,1)="-",ABS(N47),(IF(N47&gt;9,N47+2,11))))</f>
        <v>0</v>
      </c>
      <c r="AH47" s="108">
        <f aca="true" t="shared" si="41" ref="AH47:AH52">IF(N47="",0,IF(LEFT(N47,1)="-",(IF(ABS(N47)&gt;9,(ABS(N47)+2),11)),N47))</f>
        <v>0</v>
      </c>
      <c r="AI47" s="12"/>
      <c r="AJ47" s="12"/>
      <c r="AK47" s="12"/>
      <c r="AL47" s="12"/>
    </row>
    <row r="48" spans="1:38" ht="15.75">
      <c r="A48" s="96" t="s">
        <v>174</v>
      </c>
      <c r="B48" s="97" t="str">
        <f>IF(B42&gt;"",B42,"")</f>
        <v>Niko Pihajoki</v>
      </c>
      <c r="C48" s="109" t="str">
        <f>IF(B44&gt;"",B44,"")</f>
        <v>Asko Keinonen</v>
      </c>
      <c r="D48" s="110"/>
      <c r="E48" s="99"/>
      <c r="F48" s="141"/>
      <c r="G48" s="142"/>
      <c r="H48" s="141"/>
      <c r="I48" s="142"/>
      <c r="J48" s="141"/>
      <c r="K48" s="142"/>
      <c r="L48" s="141"/>
      <c r="M48" s="142"/>
      <c r="N48" s="141"/>
      <c r="O48" s="142"/>
      <c r="P48" s="100">
        <f t="shared" si="28"/>
      </c>
      <c r="Q48" s="101">
        <f t="shared" si="29"/>
      </c>
      <c r="R48" s="111"/>
      <c r="S48" s="112"/>
      <c r="U48" s="104">
        <f t="shared" si="30"/>
        <v>0</v>
      </c>
      <c r="V48" s="105">
        <f t="shared" si="30"/>
        <v>0</v>
      </c>
      <c r="W48" s="106">
        <f t="shared" si="31"/>
        <v>0</v>
      </c>
      <c r="Y48" s="113">
        <f t="shared" si="32"/>
        <v>0</v>
      </c>
      <c r="Z48" s="114">
        <f t="shared" si="33"/>
        <v>0</v>
      </c>
      <c r="AA48" s="113">
        <f t="shared" si="34"/>
        <v>0</v>
      </c>
      <c r="AB48" s="114">
        <f t="shared" si="35"/>
        <v>0</v>
      </c>
      <c r="AC48" s="113">
        <f t="shared" si="36"/>
        <v>0</v>
      </c>
      <c r="AD48" s="114">
        <f t="shared" si="37"/>
        <v>0</v>
      </c>
      <c r="AE48" s="113">
        <f t="shared" si="38"/>
        <v>0</v>
      </c>
      <c r="AF48" s="114">
        <f t="shared" si="39"/>
        <v>0</v>
      </c>
      <c r="AG48" s="113">
        <f t="shared" si="40"/>
        <v>0</v>
      </c>
      <c r="AH48" s="114">
        <f t="shared" si="41"/>
        <v>0</v>
      </c>
      <c r="AI48" s="12"/>
      <c r="AJ48" s="12"/>
      <c r="AK48" s="12"/>
      <c r="AL48" s="12"/>
    </row>
    <row r="49" spans="1:38" ht="16.5" thickBot="1">
      <c r="A49" s="96" t="s">
        <v>175</v>
      </c>
      <c r="B49" s="115" t="str">
        <f>IF(B41&gt;"",B41,"")</f>
        <v>Anton Mäkinen</v>
      </c>
      <c r="C49" s="116" t="str">
        <f>IF(B44&gt;"",B44,"")</f>
        <v>Asko Keinonen</v>
      </c>
      <c r="D49" s="91"/>
      <c r="E49" s="92"/>
      <c r="F49" s="144"/>
      <c r="G49" s="145"/>
      <c r="H49" s="144"/>
      <c r="I49" s="145"/>
      <c r="J49" s="144"/>
      <c r="K49" s="145"/>
      <c r="L49" s="144"/>
      <c r="M49" s="145"/>
      <c r="N49" s="144"/>
      <c r="O49" s="145"/>
      <c r="P49" s="100">
        <f t="shared" si="28"/>
      </c>
      <c r="Q49" s="101">
        <f t="shared" si="29"/>
      </c>
      <c r="R49" s="111"/>
      <c r="S49" s="112"/>
      <c r="U49" s="104">
        <f t="shared" si="30"/>
        <v>0</v>
      </c>
      <c r="V49" s="105">
        <f t="shared" si="30"/>
        <v>0</v>
      </c>
      <c r="W49" s="106">
        <f t="shared" si="31"/>
        <v>0</v>
      </c>
      <c r="Y49" s="113">
        <f t="shared" si="32"/>
        <v>0</v>
      </c>
      <c r="Z49" s="114">
        <f t="shared" si="33"/>
        <v>0</v>
      </c>
      <c r="AA49" s="113">
        <f t="shared" si="34"/>
        <v>0</v>
      </c>
      <c r="AB49" s="114">
        <f t="shared" si="35"/>
        <v>0</v>
      </c>
      <c r="AC49" s="113">
        <f t="shared" si="36"/>
        <v>0</v>
      </c>
      <c r="AD49" s="114">
        <f t="shared" si="37"/>
        <v>0</v>
      </c>
      <c r="AE49" s="113">
        <f t="shared" si="38"/>
        <v>0</v>
      </c>
      <c r="AF49" s="114">
        <f t="shared" si="39"/>
        <v>0</v>
      </c>
      <c r="AG49" s="113">
        <f t="shared" si="40"/>
        <v>0</v>
      </c>
      <c r="AH49" s="114">
        <f t="shared" si="41"/>
        <v>0</v>
      </c>
      <c r="AI49" s="12"/>
      <c r="AJ49" s="12"/>
      <c r="AK49" s="12"/>
      <c r="AL49" s="12"/>
    </row>
    <row r="50" spans="1:38" ht="15.75">
      <c r="A50" s="96" t="s">
        <v>176</v>
      </c>
      <c r="B50" s="97" t="str">
        <f>IF(B42&gt;"",B42,"")</f>
        <v>Niko Pihajoki</v>
      </c>
      <c r="C50" s="109" t="str">
        <f>IF(B43&gt;"",B43,"")</f>
        <v>Avelina Petuhova</v>
      </c>
      <c r="D50" s="83"/>
      <c r="E50" s="99"/>
      <c r="F50" s="139"/>
      <c r="G50" s="140"/>
      <c r="H50" s="139"/>
      <c r="I50" s="140"/>
      <c r="J50" s="139"/>
      <c r="K50" s="140"/>
      <c r="L50" s="139"/>
      <c r="M50" s="140"/>
      <c r="N50" s="139"/>
      <c r="O50" s="140"/>
      <c r="P50" s="100">
        <f t="shared" si="28"/>
      </c>
      <c r="Q50" s="101">
        <f t="shared" si="29"/>
      </c>
      <c r="R50" s="111"/>
      <c r="S50" s="112"/>
      <c r="U50" s="104">
        <f t="shared" si="30"/>
        <v>0</v>
      </c>
      <c r="V50" s="105">
        <f t="shared" si="30"/>
        <v>0</v>
      </c>
      <c r="W50" s="106">
        <f t="shared" si="31"/>
        <v>0</v>
      </c>
      <c r="Y50" s="113">
        <f t="shared" si="32"/>
        <v>0</v>
      </c>
      <c r="Z50" s="114">
        <f t="shared" si="33"/>
        <v>0</v>
      </c>
      <c r="AA50" s="113">
        <f t="shared" si="34"/>
        <v>0</v>
      </c>
      <c r="AB50" s="114">
        <f t="shared" si="35"/>
        <v>0</v>
      </c>
      <c r="AC50" s="113">
        <f t="shared" si="36"/>
        <v>0</v>
      </c>
      <c r="AD50" s="114">
        <f t="shared" si="37"/>
        <v>0</v>
      </c>
      <c r="AE50" s="113">
        <f t="shared" si="38"/>
        <v>0</v>
      </c>
      <c r="AF50" s="114">
        <f t="shared" si="39"/>
        <v>0</v>
      </c>
      <c r="AG50" s="113">
        <f t="shared" si="40"/>
        <v>0</v>
      </c>
      <c r="AH50" s="114">
        <f t="shared" si="41"/>
        <v>0</v>
      </c>
      <c r="AI50" s="12"/>
      <c r="AJ50" s="12"/>
      <c r="AK50" s="12"/>
      <c r="AL50" s="12"/>
    </row>
    <row r="51" spans="1:38" ht="15.75">
      <c r="A51" s="96" t="s">
        <v>177</v>
      </c>
      <c r="B51" s="97" t="str">
        <f>IF(B41&gt;"",B41,"")</f>
        <v>Anton Mäkinen</v>
      </c>
      <c r="C51" s="109" t="str">
        <f>IF(B42&gt;"",B42,"")</f>
        <v>Niko Pihajoki</v>
      </c>
      <c r="D51" s="110"/>
      <c r="E51" s="99"/>
      <c r="F51" s="141"/>
      <c r="G51" s="142"/>
      <c r="H51" s="141"/>
      <c r="I51" s="142"/>
      <c r="J51" s="143"/>
      <c r="K51" s="142"/>
      <c r="L51" s="141"/>
      <c r="M51" s="142"/>
      <c r="N51" s="141"/>
      <c r="O51" s="142"/>
      <c r="P51" s="100">
        <f t="shared" si="28"/>
      </c>
      <c r="Q51" s="101">
        <f t="shared" si="29"/>
      </c>
      <c r="R51" s="111"/>
      <c r="S51" s="112"/>
      <c r="U51" s="104">
        <f t="shared" si="30"/>
        <v>0</v>
      </c>
      <c r="V51" s="105">
        <f t="shared" si="30"/>
        <v>0</v>
      </c>
      <c r="W51" s="106">
        <f t="shared" si="31"/>
        <v>0</v>
      </c>
      <c r="Y51" s="113">
        <f t="shared" si="32"/>
        <v>0</v>
      </c>
      <c r="Z51" s="114">
        <f t="shared" si="33"/>
        <v>0</v>
      </c>
      <c r="AA51" s="113">
        <f t="shared" si="34"/>
        <v>0</v>
      </c>
      <c r="AB51" s="114">
        <f t="shared" si="35"/>
        <v>0</v>
      </c>
      <c r="AC51" s="113">
        <f t="shared" si="36"/>
        <v>0</v>
      </c>
      <c r="AD51" s="114">
        <f t="shared" si="37"/>
        <v>0</v>
      </c>
      <c r="AE51" s="113">
        <f t="shared" si="38"/>
        <v>0</v>
      </c>
      <c r="AF51" s="114">
        <f t="shared" si="39"/>
        <v>0</v>
      </c>
      <c r="AG51" s="113">
        <f t="shared" si="40"/>
        <v>0</v>
      </c>
      <c r="AH51" s="114">
        <f t="shared" si="41"/>
        <v>0</v>
      </c>
      <c r="AI51" s="12"/>
      <c r="AJ51" s="12"/>
      <c r="AK51" s="12"/>
      <c r="AL51" s="12"/>
    </row>
    <row r="52" spans="1:38" ht="16.5" thickBot="1">
      <c r="A52" s="117" t="s">
        <v>178</v>
      </c>
      <c r="B52" s="118" t="str">
        <f>IF(B43&gt;"",B43,"")</f>
        <v>Avelina Petuhova</v>
      </c>
      <c r="C52" s="119" t="str">
        <f>IF(B44&gt;"",B44,"")</f>
        <v>Asko Keinonen</v>
      </c>
      <c r="D52" s="120"/>
      <c r="E52" s="121"/>
      <c r="F52" s="137"/>
      <c r="G52" s="138"/>
      <c r="H52" s="137"/>
      <c r="I52" s="138"/>
      <c r="J52" s="137"/>
      <c r="K52" s="138"/>
      <c r="L52" s="137"/>
      <c r="M52" s="138"/>
      <c r="N52" s="137"/>
      <c r="O52" s="138"/>
      <c r="P52" s="122">
        <f t="shared" si="28"/>
      </c>
      <c r="Q52" s="123">
        <f t="shared" si="29"/>
      </c>
      <c r="R52" s="124"/>
      <c r="S52" s="125"/>
      <c r="U52" s="104">
        <f t="shared" si="30"/>
        <v>0</v>
      </c>
      <c r="V52" s="105">
        <f t="shared" si="30"/>
        <v>0</v>
      </c>
      <c r="W52" s="106">
        <f t="shared" si="31"/>
        <v>0</v>
      </c>
      <c r="Y52" s="126">
        <f t="shared" si="32"/>
        <v>0</v>
      </c>
      <c r="Z52" s="127">
        <f t="shared" si="33"/>
        <v>0</v>
      </c>
      <c r="AA52" s="126">
        <f t="shared" si="34"/>
        <v>0</v>
      </c>
      <c r="AB52" s="127">
        <f t="shared" si="35"/>
        <v>0</v>
      </c>
      <c r="AC52" s="126">
        <f t="shared" si="36"/>
        <v>0</v>
      </c>
      <c r="AD52" s="127">
        <f t="shared" si="37"/>
        <v>0</v>
      </c>
      <c r="AE52" s="126">
        <f t="shared" si="38"/>
        <v>0</v>
      </c>
      <c r="AF52" s="127">
        <f t="shared" si="39"/>
        <v>0</v>
      </c>
      <c r="AG52" s="126">
        <f t="shared" si="40"/>
        <v>0</v>
      </c>
      <c r="AH52" s="127">
        <f t="shared" si="41"/>
        <v>0</v>
      </c>
      <c r="AI52" s="12"/>
      <c r="AJ52" s="12"/>
      <c r="AK52" s="12"/>
      <c r="AL52" s="12"/>
    </row>
    <row r="53" spans="1:38" ht="13.5" thickTop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</row>
    <row r="54" spans="1:38" ht="13.5" thickBo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</row>
    <row r="55" spans="1:38" ht="16.5" thickTop="1">
      <c r="A55" s="29"/>
      <c r="B55" s="30"/>
      <c r="C55" s="31"/>
      <c r="D55" s="31"/>
      <c r="E55" s="31"/>
      <c r="F55" s="32"/>
      <c r="G55" s="31"/>
      <c r="H55" s="33" t="s">
        <v>158</v>
      </c>
      <c r="I55" s="34"/>
      <c r="J55" s="162" t="s">
        <v>24</v>
      </c>
      <c r="K55" s="163"/>
      <c r="L55" s="163"/>
      <c r="M55" s="164"/>
      <c r="N55" s="165" t="s">
        <v>159</v>
      </c>
      <c r="O55" s="166"/>
      <c r="P55" s="166"/>
      <c r="Q55" s="167" t="s">
        <v>5</v>
      </c>
      <c r="R55" s="168"/>
      <c r="S55" s="169"/>
      <c r="AI55" s="12"/>
      <c r="AJ55" s="12"/>
      <c r="AK55" s="12"/>
      <c r="AL55" s="12"/>
    </row>
    <row r="56" spans="1:38" ht="16.5" thickBot="1">
      <c r="A56" s="35"/>
      <c r="B56" s="36"/>
      <c r="C56" s="37" t="s">
        <v>160</v>
      </c>
      <c r="D56" s="172"/>
      <c r="E56" s="173"/>
      <c r="F56" s="174"/>
      <c r="G56" s="175" t="s">
        <v>161</v>
      </c>
      <c r="H56" s="176"/>
      <c r="I56" s="176"/>
      <c r="J56" s="177"/>
      <c r="K56" s="177"/>
      <c r="L56" s="177"/>
      <c r="M56" s="178"/>
      <c r="N56" s="38" t="s">
        <v>162</v>
      </c>
      <c r="O56" s="39"/>
      <c r="P56" s="39"/>
      <c r="Q56" s="170"/>
      <c r="R56" s="170"/>
      <c r="S56" s="171"/>
      <c r="AI56" s="12"/>
      <c r="AJ56" s="12"/>
      <c r="AK56" s="12"/>
      <c r="AL56" s="12"/>
    </row>
    <row r="57" spans="1:38" ht="15.75" thickTop="1">
      <c r="A57" s="40"/>
      <c r="B57" s="41" t="s">
        <v>163</v>
      </c>
      <c r="C57" s="42" t="s">
        <v>164</v>
      </c>
      <c r="D57" s="158" t="s">
        <v>114</v>
      </c>
      <c r="E57" s="159"/>
      <c r="F57" s="158" t="s">
        <v>132</v>
      </c>
      <c r="G57" s="159"/>
      <c r="H57" s="158" t="s">
        <v>165</v>
      </c>
      <c r="I57" s="159"/>
      <c r="J57" s="158" t="s">
        <v>115</v>
      </c>
      <c r="K57" s="159"/>
      <c r="L57" s="158"/>
      <c r="M57" s="159"/>
      <c r="N57" s="43" t="s">
        <v>152</v>
      </c>
      <c r="O57" s="44" t="s">
        <v>166</v>
      </c>
      <c r="P57" s="45" t="s">
        <v>167</v>
      </c>
      <c r="Q57" s="46"/>
      <c r="R57" s="160" t="s">
        <v>44</v>
      </c>
      <c r="S57" s="161"/>
      <c r="U57" s="47" t="s">
        <v>168</v>
      </c>
      <c r="V57" s="48"/>
      <c r="W57" s="49" t="s">
        <v>169</v>
      </c>
      <c r="AI57" s="12"/>
      <c r="AJ57" s="12"/>
      <c r="AK57" s="12"/>
      <c r="AL57" s="12"/>
    </row>
    <row r="58" spans="1:38" ht="12.75">
      <c r="A58" s="50" t="s">
        <v>114</v>
      </c>
      <c r="B58" s="51" t="s">
        <v>93</v>
      </c>
      <c r="C58" s="65" t="s">
        <v>143</v>
      </c>
      <c r="D58" s="53"/>
      <c r="E58" s="54"/>
      <c r="F58" s="55">
        <f>+P68</f>
      </c>
      <c r="G58" s="56">
        <f>+Q68</f>
      </c>
      <c r="H58" s="55">
        <f>P64</f>
      </c>
      <c r="I58" s="56">
        <f>Q64</f>
      </c>
      <c r="J58" s="55">
        <f>P66</f>
      </c>
      <c r="K58" s="56">
        <f>Q66</f>
      </c>
      <c r="L58" s="55"/>
      <c r="M58" s="56"/>
      <c r="N58" s="57">
        <f>IF(SUM(D58:M58)=0,"",COUNTIF(E58:E61,"3"))</f>
      </c>
      <c r="O58" s="58">
        <f>IF(SUM(E58:N58)=0,"",COUNTIF(D58:D61,"3"))</f>
      </c>
      <c r="P58" s="59">
        <f>IF(SUM(D58:M58)=0,"",SUM(E58:E61))</f>
      </c>
      <c r="Q58" s="60">
        <f>IF(SUM(D58:M58)=0,"",SUM(D58:D61))</f>
      </c>
      <c r="R58" s="152"/>
      <c r="S58" s="153"/>
      <c r="U58" s="61">
        <f>+U64+U66+U68</f>
        <v>0</v>
      </c>
      <c r="V58" s="62">
        <f>+V64+V66+V68</f>
        <v>0</v>
      </c>
      <c r="W58" s="63">
        <f>+U58-V58</f>
        <v>0</v>
      </c>
      <c r="AI58" s="12"/>
      <c r="AJ58" s="12"/>
      <c r="AK58" s="12"/>
      <c r="AL58" s="12"/>
    </row>
    <row r="59" spans="1:38" ht="12.75">
      <c r="A59" s="64" t="s">
        <v>132</v>
      </c>
      <c r="B59" s="51" t="s">
        <v>102</v>
      </c>
      <c r="C59" s="65" t="s">
        <v>41</v>
      </c>
      <c r="D59" s="66">
        <f>+Q68</f>
      </c>
      <c r="E59" s="67">
        <f>+P68</f>
      </c>
      <c r="F59" s="68"/>
      <c r="G59" s="69"/>
      <c r="H59" s="66">
        <f>P67</f>
      </c>
      <c r="I59" s="67">
        <f>Q67</f>
      </c>
      <c r="J59" s="66">
        <f>P65</f>
      </c>
      <c r="K59" s="67">
        <f>Q65</f>
      </c>
      <c r="L59" s="66"/>
      <c r="M59" s="67"/>
      <c r="N59" s="57">
        <f>IF(SUM(D59:M59)=0,"",COUNTIF(G58:G61,"3"))</f>
      </c>
      <c r="O59" s="58">
        <f>IF(SUM(E59:N59)=0,"",COUNTIF(F58:F61,"3"))</f>
      </c>
      <c r="P59" s="59">
        <f>IF(SUM(D59:M59)=0,"",SUM(G58:G61))</f>
      </c>
      <c r="Q59" s="60">
        <f>IF(SUM(D59:M59)=0,"",SUM(F58:F61))</f>
      </c>
      <c r="R59" s="152"/>
      <c r="S59" s="153"/>
      <c r="U59" s="61">
        <f>+U65+U67+V68</f>
        <v>0</v>
      </c>
      <c r="V59" s="62">
        <f>+V65+V67+U68</f>
        <v>0</v>
      </c>
      <c r="W59" s="63">
        <f>+U59-V59</f>
        <v>0</v>
      </c>
      <c r="AI59" s="12"/>
      <c r="AJ59" s="12"/>
      <c r="AK59" s="12"/>
      <c r="AL59" s="12"/>
    </row>
    <row r="60" spans="1:38" ht="12.75">
      <c r="A60" s="64" t="s">
        <v>165</v>
      </c>
      <c r="B60" s="51" t="s">
        <v>235</v>
      </c>
      <c r="C60" s="65" t="s">
        <v>232</v>
      </c>
      <c r="D60" s="66">
        <f>+Q64</f>
      </c>
      <c r="E60" s="67">
        <f>+P64</f>
      </c>
      <c r="F60" s="66">
        <f>Q67</f>
      </c>
      <c r="G60" s="67">
        <f>P67</f>
      </c>
      <c r="H60" s="68"/>
      <c r="I60" s="69"/>
      <c r="J60" s="66">
        <f>P69</f>
      </c>
      <c r="K60" s="67">
        <f>Q69</f>
      </c>
      <c r="L60" s="66"/>
      <c r="M60" s="67"/>
      <c r="N60" s="57">
        <f>IF(SUM(D60:M60)=0,"",COUNTIF(I58:I61,"3"))</f>
      </c>
      <c r="O60" s="58">
        <f>IF(SUM(E60:N60)=0,"",COUNTIF(H58:H61,"3"))</f>
      </c>
      <c r="P60" s="59">
        <f>IF(SUM(D60:M60)=0,"",SUM(I58:I61))</f>
      </c>
      <c r="Q60" s="60">
        <f>IF(SUM(D60:M60)=0,"",SUM(H58:H61))</f>
      </c>
      <c r="R60" s="152"/>
      <c r="S60" s="153"/>
      <c r="U60" s="61">
        <f>+V64+V67+U69</f>
        <v>0</v>
      </c>
      <c r="V60" s="62">
        <f>+U64+U67+V69</f>
        <v>0</v>
      </c>
      <c r="W60" s="63">
        <f>+U60-V60</f>
        <v>0</v>
      </c>
      <c r="AI60" s="12"/>
      <c r="AJ60" s="12"/>
      <c r="AK60" s="12"/>
      <c r="AL60" s="12"/>
    </row>
    <row r="61" spans="1:38" ht="13.5" thickBot="1">
      <c r="A61" s="70" t="s">
        <v>115</v>
      </c>
      <c r="B61" s="51" t="s">
        <v>228</v>
      </c>
      <c r="C61" s="65" t="s">
        <v>74</v>
      </c>
      <c r="D61" s="73">
        <f>Q66</f>
      </c>
      <c r="E61" s="74">
        <f>P66</f>
      </c>
      <c r="F61" s="73">
        <f>Q65</f>
      </c>
      <c r="G61" s="74">
        <f>P65</f>
      </c>
      <c r="H61" s="73">
        <f>Q69</f>
      </c>
      <c r="I61" s="74">
        <f>P69</f>
      </c>
      <c r="J61" s="75"/>
      <c r="K61" s="76"/>
      <c r="L61" s="73"/>
      <c r="M61" s="74"/>
      <c r="N61" s="77">
        <f>IF(SUM(D61:M61)=0,"",COUNTIF(K58:K61,"3"))</f>
      </c>
      <c r="O61" s="78">
        <f>IF(SUM(E61:N61)=0,"",COUNTIF(J58:J61,"3"))</f>
      </c>
      <c r="P61" s="79">
        <f>IF(SUM(D61:M62)=0,"",SUM(K58:K61))</f>
      </c>
      <c r="Q61" s="80">
        <f>IF(SUM(D61:M61)=0,"",SUM(J58:J61))</f>
      </c>
      <c r="R61" s="154"/>
      <c r="S61" s="155"/>
      <c r="U61" s="61">
        <f>+V65+V66+V69</f>
        <v>0</v>
      </c>
      <c r="V61" s="62">
        <f>+U65+U66+U69</f>
        <v>0</v>
      </c>
      <c r="W61" s="63">
        <f>+U61-V61</f>
        <v>0</v>
      </c>
      <c r="AI61" s="12"/>
      <c r="AJ61" s="12"/>
      <c r="AK61" s="12"/>
      <c r="AL61" s="12"/>
    </row>
    <row r="62" spans="1:38" ht="15.75" thickTop="1">
      <c r="A62" s="81"/>
      <c r="B62" s="82" t="s">
        <v>170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4"/>
      <c r="S62" s="85"/>
      <c r="U62" s="86"/>
      <c r="V62" s="87" t="s">
        <v>171</v>
      </c>
      <c r="W62" s="88">
        <f>SUM(W58:W61)</f>
        <v>0</v>
      </c>
      <c r="X62" s="87" t="str">
        <f>IF(W62=0,"OK","Virhe")</f>
        <v>OK</v>
      </c>
      <c r="AI62" s="12"/>
      <c r="AJ62" s="12"/>
      <c r="AK62" s="12"/>
      <c r="AL62" s="12"/>
    </row>
    <row r="63" spans="1:38" ht="15.75" thickBot="1">
      <c r="A63" s="89"/>
      <c r="B63" s="90" t="s">
        <v>172</v>
      </c>
      <c r="C63" s="91"/>
      <c r="D63" s="91"/>
      <c r="E63" s="92"/>
      <c r="F63" s="147" t="s">
        <v>45</v>
      </c>
      <c r="G63" s="148"/>
      <c r="H63" s="149" t="s">
        <v>46</v>
      </c>
      <c r="I63" s="148"/>
      <c r="J63" s="149" t="s">
        <v>47</v>
      </c>
      <c r="K63" s="148"/>
      <c r="L63" s="149" t="s">
        <v>54</v>
      </c>
      <c r="M63" s="148"/>
      <c r="N63" s="149" t="s">
        <v>55</v>
      </c>
      <c r="O63" s="148"/>
      <c r="P63" s="156" t="s">
        <v>43</v>
      </c>
      <c r="Q63" s="157"/>
      <c r="S63" s="93"/>
      <c r="U63" s="94" t="s">
        <v>168</v>
      </c>
      <c r="V63" s="95"/>
      <c r="W63" s="49" t="s">
        <v>169</v>
      </c>
      <c r="AI63" s="12"/>
      <c r="AJ63" s="12"/>
      <c r="AK63" s="12"/>
      <c r="AL63" s="12"/>
    </row>
    <row r="64" spans="1:38" ht="15.75">
      <c r="A64" s="96" t="s">
        <v>173</v>
      </c>
      <c r="B64" s="97" t="str">
        <f>IF(B58&gt;"",B58,"")</f>
        <v>Toni Pitkänen</v>
      </c>
      <c r="C64" s="98" t="str">
        <f>IF(B60&gt;"",B60,"")</f>
        <v>Egor Ljadvig</v>
      </c>
      <c r="D64" s="83"/>
      <c r="E64" s="99"/>
      <c r="F64" s="150"/>
      <c r="G64" s="151"/>
      <c r="H64" s="139"/>
      <c r="I64" s="140"/>
      <c r="J64" s="139"/>
      <c r="K64" s="140"/>
      <c r="L64" s="139"/>
      <c r="M64" s="140"/>
      <c r="N64" s="146"/>
      <c r="O64" s="140"/>
      <c r="P64" s="100">
        <f aca="true" t="shared" si="42" ref="P64:P69">IF(COUNT(F64:N64)=0,"",COUNTIF(F64:N64,"&gt;=0"))</f>
      </c>
      <c r="Q64" s="101">
        <f aca="true" t="shared" si="43" ref="Q64:Q69">IF(COUNT(F64:N64)=0,"",(IF(LEFT(F64,1)="-",1,0)+IF(LEFT(H64,1)="-",1,0)+IF(LEFT(J64,1)="-",1,0)+IF(LEFT(L64,1)="-",1,0)+IF(LEFT(N64,1)="-",1,0)))</f>
      </c>
      <c r="R64" s="102"/>
      <c r="S64" s="103"/>
      <c r="U64" s="104">
        <f aca="true" t="shared" si="44" ref="U64:V69">+Y64+AA64+AC64+AE64+AG64</f>
        <v>0</v>
      </c>
      <c r="V64" s="105">
        <f t="shared" si="44"/>
        <v>0</v>
      </c>
      <c r="W64" s="106">
        <f aca="true" t="shared" si="45" ref="W64:W69">+U64-V64</f>
        <v>0</v>
      </c>
      <c r="Y64" s="107">
        <f aca="true" t="shared" si="46" ref="Y64:Y69">IF(F64="",0,IF(LEFT(F64,1)="-",ABS(F64),(IF(F64&gt;9,F64+2,11))))</f>
        <v>0</v>
      </c>
      <c r="Z64" s="108">
        <f aca="true" t="shared" si="47" ref="Z64:Z69">IF(F64="",0,IF(LEFT(F64,1)="-",(IF(ABS(F64)&gt;9,(ABS(F64)+2),11)),F64))</f>
        <v>0</v>
      </c>
      <c r="AA64" s="107">
        <f aca="true" t="shared" si="48" ref="AA64:AA69">IF(H64="",0,IF(LEFT(H64,1)="-",ABS(H64),(IF(H64&gt;9,H64+2,11))))</f>
        <v>0</v>
      </c>
      <c r="AB64" s="108">
        <f aca="true" t="shared" si="49" ref="AB64:AB69">IF(H64="",0,IF(LEFT(H64,1)="-",(IF(ABS(H64)&gt;9,(ABS(H64)+2),11)),H64))</f>
        <v>0</v>
      </c>
      <c r="AC64" s="107">
        <f aca="true" t="shared" si="50" ref="AC64:AC69">IF(J64="",0,IF(LEFT(J64,1)="-",ABS(J64),(IF(J64&gt;9,J64+2,11))))</f>
        <v>0</v>
      </c>
      <c r="AD64" s="108">
        <f aca="true" t="shared" si="51" ref="AD64:AD69">IF(J64="",0,IF(LEFT(J64,1)="-",(IF(ABS(J64)&gt;9,(ABS(J64)+2),11)),J64))</f>
        <v>0</v>
      </c>
      <c r="AE64" s="107">
        <f aca="true" t="shared" si="52" ref="AE64:AE69">IF(L64="",0,IF(LEFT(L64,1)="-",ABS(L64),(IF(L64&gt;9,L64+2,11))))</f>
        <v>0</v>
      </c>
      <c r="AF64" s="108">
        <f aca="true" t="shared" si="53" ref="AF64:AF69">IF(L64="",0,IF(LEFT(L64,1)="-",(IF(ABS(L64)&gt;9,(ABS(L64)+2),11)),L64))</f>
        <v>0</v>
      </c>
      <c r="AG64" s="107">
        <f aca="true" t="shared" si="54" ref="AG64:AG69">IF(N64="",0,IF(LEFT(N64,1)="-",ABS(N64),(IF(N64&gt;9,N64+2,11))))</f>
        <v>0</v>
      </c>
      <c r="AH64" s="108">
        <f aca="true" t="shared" si="55" ref="AH64:AH69">IF(N64="",0,IF(LEFT(N64,1)="-",(IF(ABS(N64)&gt;9,(ABS(N64)+2),11)),N64))</f>
        <v>0</v>
      </c>
      <c r="AI64" s="12"/>
      <c r="AJ64" s="12"/>
      <c r="AK64" s="12"/>
      <c r="AL64" s="12"/>
    </row>
    <row r="65" spans="1:38" ht="15.75">
      <c r="A65" s="96" t="s">
        <v>174</v>
      </c>
      <c r="B65" s="97" t="str">
        <f>IF(B59&gt;"",B59,"")</f>
        <v>Veikka Flemming</v>
      </c>
      <c r="C65" s="109" t="str">
        <f>IF(B61&gt;"",B61,"")</f>
        <v>John Ancar</v>
      </c>
      <c r="D65" s="110"/>
      <c r="E65" s="99"/>
      <c r="F65" s="141"/>
      <c r="G65" s="142"/>
      <c r="H65" s="141"/>
      <c r="I65" s="142"/>
      <c r="J65" s="141"/>
      <c r="K65" s="142"/>
      <c r="L65" s="141"/>
      <c r="M65" s="142"/>
      <c r="N65" s="141"/>
      <c r="O65" s="142"/>
      <c r="P65" s="100">
        <f t="shared" si="42"/>
      </c>
      <c r="Q65" s="101">
        <f t="shared" si="43"/>
      </c>
      <c r="R65" s="111"/>
      <c r="S65" s="112"/>
      <c r="U65" s="104">
        <f t="shared" si="44"/>
        <v>0</v>
      </c>
      <c r="V65" s="105">
        <f t="shared" si="44"/>
        <v>0</v>
      </c>
      <c r="W65" s="106">
        <f t="shared" si="45"/>
        <v>0</v>
      </c>
      <c r="Y65" s="113">
        <f t="shared" si="46"/>
        <v>0</v>
      </c>
      <c r="Z65" s="114">
        <f t="shared" si="47"/>
        <v>0</v>
      </c>
      <c r="AA65" s="113">
        <f t="shared" si="48"/>
        <v>0</v>
      </c>
      <c r="AB65" s="114">
        <f t="shared" si="49"/>
        <v>0</v>
      </c>
      <c r="AC65" s="113">
        <f t="shared" si="50"/>
        <v>0</v>
      </c>
      <c r="AD65" s="114">
        <f t="shared" si="51"/>
        <v>0</v>
      </c>
      <c r="AE65" s="113">
        <f t="shared" si="52"/>
        <v>0</v>
      </c>
      <c r="AF65" s="114">
        <f t="shared" si="53"/>
        <v>0</v>
      </c>
      <c r="AG65" s="113">
        <f t="shared" si="54"/>
        <v>0</v>
      </c>
      <c r="AH65" s="114">
        <f t="shared" si="55"/>
        <v>0</v>
      </c>
      <c r="AI65" s="12"/>
      <c r="AJ65" s="12"/>
      <c r="AK65" s="12"/>
      <c r="AL65" s="12"/>
    </row>
    <row r="66" spans="1:38" ht="16.5" thickBot="1">
      <c r="A66" s="96" t="s">
        <v>175</v>
      </c>
      <c r="B66" s="115" t="str">
        <f>IF(B58&gt;"",B58,"")</f>
        <v>Toni Pitkänen</v>
      </c>
      <c r="C66" s="116" t="str">
        <f>IF(B61&gt;"",B61,"")</f>
        <v>John Ancar</v>
      </c>
      <c r="D66" s="91"/>
      <c r="E66" s="92"/>
      <c r="F66" s="144"/>
      <c r="G66" s="145"/>
      <c r="H66" s="144"/>
      <c r="I66" s="145"/>
      <c r="J66" s="144"/>
      <c r="K66" s="145"/>
      <c r="L66" s="144"/>
      <c r="M66" s="145"/>
      <c r="N66" s="144"/>
      <c r="O66" s="145"/>
      <c r="P66" s="100">
        <f t="shared" si="42"/>
      </c>
      <c r="Q66" s="101">
        <f t="shared" si="43"/>
      </c>
      <c r="R66" s="111"/>
      <c r="S66" s="112"/>
      <c r="U66" s="104">
        <f t="shared" si="44"/>
        <v>0</v>
      </c>
      <c r="V66" s="105">
        <f t="shared" si="44"/>
        <v>0</v>
      </c>
      <c r="W66" s="106">
        <f t="shared" si="45"/>
        <v>0</v>
      </c>
      <c r="Y66" s="113">
        <f t="shared" si="46"/>
        <v>0</v>
      </c>
      <c r="Z66" s="114">
        <f t="shared" si="47"/>
        <v>0</v>
      </c>
      <c r="AA66" s="113">
        <f t="shared" si="48"/>
        <v>0</v>
      </c>
      <c r="AB66" s="114">
        <f t="shared" si="49"/>
        <v>0</v>
      </c>
      <c r="AC66" s="113">
        <f t="shared" si="50"/>
        <v>0</v>
      </c>
      <c r="AD66" s="114">
        <f t="shared" si="51"/>
        <v>0</v>
      </c>
      <c r="AE66" s="113">
        <f t="shared" si="52"/>
        <v>0</v>
      </c>
      <c r="AF66" s="114">
        <f t="shared" si="53"/>
        <v>0</v>
      </c>
      <c r="AG66" s="113">
        <f t="shared" si="54"/>
        <v>0</v>
      </c>
      <c r="AH66" s="114">
        <f t="shared" si="55"/>
        <v>0</v>
      </c>
      <c r="AI66" s="12"/>
      <c r="AJ66" s="12"/>
      <c r="AK66" s="12"/>
      <c r="AL66" s="12"/>
    </row>
    <row r="67" spans="1:38" ht="15.75">
      <c r="A67" s="96" t="s">
        <v>176</v>
      </c>
      <c r="B67" s="97" t="str">
        <f>IF(B59&gt;"",B59,"")</f>
        <v>Veikka Flemming</v>
      </c>
      <c r="C67" s="109" t="str">
        <f>IF(B60&gt;"",B60,"")</f>
        <v>Egor Ljadvig</v>
      </c>
      <c r="D67" s="83"/>
      <c r="E67" s="99"/>
      <c r="F67" s="139"/>
      <c r="G67" s="140"/>
      <c r="H67" s="139"/>
      <c r="I67" s="140"/>
      <c r="J67" s="139"/>
      <c r="K67" s="140"/>
      <c r="L67" s="139"/>
      <c r="M67" s="140"/>
      <c r="N67" s="139"/>
      <c r="O67" s="140"/>
      <c r="P67" s="100">
        <f t="shared" si="42"/>
      </c>
      <c r="Q67" s="101">
        <f t="shared" si="43"/>
      </c>
      <c r="R67" s="111"/>
      <c r="S67" s="112"/>
      <c r="U67" s="104">
        <f t="shared" si="44"/>
        <v>0</v>
      </c>
      <c r="V67" s="105">
        <f t="shared" si="44"/>
        <v>0</v>
      </c>
      <c r="W67" s="106">
        <f t="shared" si="45"/>
        <v>0</v>
      </c>
      <c r="Y67" s="113">
        <f t="shared" si="46"/>
        <v>0</v>
      </c>
      <c r="Z67" s="114">
        <f t="shared" si="47"/>
        <v>0</v>
      </c>
      <c r="AA67" s="113">
        <f t="shared" si="48"/>
        <v>0</v>
      </c>
      <c r="AB67" s="114">
        <f t="shared" si="49"/>
        <v>0</v>
      </c>
      <c r="AC67" s="113">
        <f t="shared" si="50"/>
        <v>0</v>
      </c>
      <c r="AD67" s="114">
        <f t="shared" si="51"/>
        <v>0</v>
      </c>
      <c r="AE67" s="113">
        <f t="shared" si="52"/>
        <v>0</v>
      </c>
      <c r="AF67" s="114">
        <f t="shared" si="53"/>
        <v>0</v>
      </c>
      <c r="AG67" s="113">
        <f t="shared" si="54"/>
        <v>0</v>
      </c>
      <c r="AH67" s="114">
        <f t="shared" si="55"/>
        <v>0</v>
      </c>
      <c r="AI67" s="12"/>
      <c r="AJ67" s="12"/>
      <c r="AK67" s="12"/>
      <c r="AL67" s="12"/>
    </row>
    <row r="68" spans="1:38" ht="15.75">
      <c r="A68" s="96" t="s">
        <v>177</v>
      </c>
      <c r="B68" s="97" t="str">
        <f>IF(B58&gt;"",B58,"")</f>
        <v>Toni Pitkänen</v>
      </c>
      <c r="C68" s="109" t="str">
        <f>IF(B59&gt;"",B59,"")</f>
        <v>Veikka Flemming</v>
      </c>
      <c r="D68" s="110"/>
      <c r="E68" s="99"/>
      <c r="F68" s="141"/>
      <c r="G68" s="142"/>
      <c r="H68" s="141"/>
      <c r="I68" s="142"/>
      <c r="J68" s="143"/>
      <c r="K68" s="142"/>
      <c r="L68" s="141"/>
      <c r="M68" s="142"/>
      <c r="N68" s="141"/>
      <c r="O68" s="142"/>
      <c r="P68" s="100">
        <f t="shared" si="42"/>
      </c>
      <c r="Q68" s="101">
        <f t="shared" si="43"/>
      </c>
      <c r="R68" s="111"/>
      <c r="S68" s="112"/>
      <c r="U68" s="104">
        <f t="shared" si="44"/>
        <v>0</v>
      </c>
      <c r="V68" s="105">
        <f t="shared" si="44"/>
        <v>0</v>
      </c>
      <c r="W68" s="106">
        <f t="shared" si="45"/>
        <v>0</v>
      </c>
      <c r="Y68" s="113">
        <f t="shared" si="46"/>
        <v>0</v>
      </c>
      <c r="Z68" s="114">
        <f t="shared" si="47"/>
        <v>0</v>
      </c>
      <c r="AA68" s="113">
        <f t="shared" si="48"/>
        <v>0</v>
      </c>
      <c r="AB68" s="114">
        <f t="shared" si="49"/>
        <v>0</v>
      </c>
      <c r="AC68" s="113">
        <f t="shared" si="50"/>
        <v>0</v>
      </c>
      <c r="AD68" s="114">
        <f t="shared" si="51"/>
        <v>0</v>
      </c>
      <c r="AE68" s="113">
        <f t="shared" si="52"/>
        <v>0</v>
      </c>
      <c r="AF68" s="114">
        <f t="shared" si="53"/>
        <v>0</v>
      </c>
      <c r="AG68" s="113">
        <f t="shared" si="54"/>
        <v>0</v>
      </c>
      <c r="AH68" s="114">
        <f t="shared" si="55"/>
        <v>0</v>
      </c>
      <c r="AI68" s="12"/>
      <c r="AJ68" s="12"/>
      <c r="AK68" s="12"/>
      <c r="AL68" s="12"/>
    </row>
    <row r="69" spans="1:38" ht="16.5" thickBot="1">
      <c r="A69" s="117" t="s">
        <v>178</v>
      </c>
      <c r="B69" s="118" t="str">
        <f>IF(B60&gt;"",B60,"")</f>
        <v>Egor Ljadvig</v>
      </c>
      <c r="C69" s="119" t="str">
        <f>IF(B61&gt;"",B61,"")</f>
        <v>John Ancar</v>
      </c>
      <c r="D69" s="120"/>
      <c r="E69" s="121"/>
      <c r="F69" s="137"/>
      <c r="G69" s="138"/>
      <c r="H69" s="137"/>
      <c r="I69" s="138"/>
      <c r="J69" s="137"/>
      <c r="K69" s="138"/>
      <c r="L69" s="137"/>
      <c r="M69" s="138"/>
      <c r="N69" s="137"/>
      <c r="O69" s="138"/>
      <c r="P69" s="122">
        <f t="shared" si="42"/>
      </c>
      <c r="Q69" s="123">
        <f t="shared" si="43"/>
      </c>
      <c r="R69" s="124"/>
      <c r="S69" s="125"/>
      <c r="U69" s="104">
        <f t="shared" si="44"/>
        <v>0</v>
      </c>
      <c r="V69" s="105">
        <f t="shared" si="44"/>
        <v>0</v>
      </c>
      <c r="W69" s="106">
        <f t="shared" si="45"/>
        <v>0</v>
      </c>
      <c r="Y69" s="126">
        <f t="shared" si="46"/>
        <v>0</v>
      </c>
      <c r="Z69" s="127">
        <f t="shared" si="47"/>
        <v>0</v>
      </c>
      <c r="AA69" s="126">
        <f t="shared" si="48"/>
        <v>0</v>
      </c>
      <c r="AB69" s="127">
        <f t="shared" si="49"/>
        <v>0</v>
      </c>
      <c r="AC69" s="126">
        <f t="shared" si="50"/>
        <v>0</v>
      </c>
      <c r="AD69" s="127">
        <f t="shared" si="51"/>
        <v>0</v>
      </c>
      <c r="AE69" s="126">
        <f t="shared" si="52"/>
        <v>0</v>
      </c>
      <c r="AF69" s="127">
        <f t="shared" si="53"/>
        <v>0</v>
      </c>
      <c r="AG69" s="126">
        <f t="shared" si="54"/>
        <v>0</v>
      </c>
      <c r="AH69" s="127">
        <f t="shared" si="55"/>
        <v>0</v>
      </c>
      <c r="AI69" s="12"/>
      <c r="AJ69" s="12"/>
      <c r="AK69" s="12"/>
      <c r="AL69" s="12"/>
    </row>
    <row r="70" spans="1:38" ht="13.5" thickTop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</row>
    <row r="71" spans="1:38" ht="12.75">
      <c r="A71" s="12"/>
      <c r="B71" s="12"/>
      <c r="C71" s="12"/>
      <c r="D71" s="12"/>
      <c r="E71" s="12"/>
      <c r="F71" s="12"/>
      <c r="G71" s="12"/>
      <c r="H71" s="12"/>
      <c r="I71" s="51" t="s">
        <v>93</v>
      </c>
      <c r="J71" s="65" t="s">
        <v>143</v>
      </c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</row>
  </sheetData>
  <mergeCells count="212">
    <mergeCell ref="N69:O69"/>
    <mergeCell ref="N67:O67"/>
    <mergeCell ref="F68:G68"/>
    <mergeCell ref="H68:I68"/>
    <mergeCell ref="J68:K68"/>
    <mergeCell ref="L68:M68"/>
    <mergeCell ref="N68:O68"/>
    <mergeCell ref="F67:G67"/>
    <mergeCell ref="H67:I67"/>
    <mergeCell ref="J67:K67"/>
    <mergeCell ref="L67:M67"/>
    <mergeCell ref="N65:O65"/>
    <mergeCell ref="F66:G66"/>
    <mergeCell ref="H66:I66"/>
    <mergeCell ref="J66:K66"/>
    <mergeCell ref="L66:M66"/>
    <mergeCell ref="N66:O66"/>
    <mergeCell ref="F65:G65"/>
    <mergeCell ref="H65:I65"/>
    <mergeCell ref="J65:K65"/>
    <mergeCell ref="L65:M65"/>
    <mergeCell ref="N63:O63"/>
    <mergeCell ref="P63:Q63"/>
    <mergeCell ref="F64:G64"/>
    <mergeCell ref="H64:I64"/>
    <mergeCell ref="J64:K64"/>
    <mergeCell ref="L64:M64"/>
    <mergeCell ref="N64:O64"/>
    <mergeCell ref="F63:G63"/>
    <mergeCell ref="H63:I63"/>
    <mergeCell ref="J63:K63"/>
    <mergeCell ref="L63:M63"/>
    <mergeCell ref="Q56:S56"/>
    <mergeCell ref="D57:E57"/>
    <mergeCell ref="F57:G57"/>
    <mergeCell ref="H57:I57"/>
    <mergeCell ref="J57:K57"/>
    <mergeCell ref="L57:M57"/>
    <mergeCell ref="R57:S57"/>
    <mergeCell ref="R60:S60"/>
    <mergeCell ref="R61:S61"/>
    <mergeCell ref="N52:O52"/>
    <mergeCell ref="J55:M55"/>
    <mergeCell ref="N55:P55"/>
    <mergeCell ref="Q55:S55"/>
    <mergeCell ref="R58:S58"/>
    <mergeCell ref="R59:S59"/>
    <mergeCell ref="J52:K52"/>
    <mergeCell ref="L52:M52"/>
    <mergeCell ref="N50:O50"/>
    <mergeCell ref="F51:G51"/>
    <mergeCell ref="H51:I51"/>
    <mergeCell ref="J51:K51"/>
    <mergeCell ref="L51:M51"/>
    <mergeCell ref="N51:O51"/>
    <mergeCell ref="F50:G50"/>
    <mergeCell ref="H50:I50"/>
    <mergeCell ref="J50:K50"/>
    <mergeCell ref="L50:M50"/>
    <mergeCell ref="N48:O48"/>
    <mergeCell ref="F49:G49"/>
    <mergeCell ref="H49:I49"/>
    <mergeCell ref="J49:K49"/>
    <mergeCell ref="L49:M49"/>
    <mergeCell ref="N49:O49"/>
    <mergeCell ref="F48:G48"/>
    <mergeCell ref="H48:I48"/>
    <mergeCell ref="J48:K48"/>
    <mergeCell ref="L48:M48"/>
    <mergeCell ref="N47:O47"/>
    <mergeCell ref="F46:G46"/>
    <mergeCell ref="H46:I46"/>
    <mergeCell ref="J46:K46"/>
    <mergeCell ref="F47:G47"/>
    <mergeCell ref="H47:I47"/>
    <mergeCell ref="J47:K47"/>
    <mergeCell ref="L47:M47"/>
    <mergeCell ref="Q39:S39"/>
    <mergeCell ref="D40:E40"/>
    <mergeCell ref="F40:G40"/>
    <mergeCell ref="H40:I40"/>
    <mergeCell ref="J40:K40"/>
    <mergeCell ref="L40:M40"/>
    <mergeCell ref="R40:S40"/>
    <mergeCell ref="D39:F39"/>
    <mergeCell ref="G39:I39"/>
    <mergeCell ref="J39:M39"/>
    <mergeCell ref="N35:O35"/>
    <mergeCell ref="J38:M38"/>
    <mergeCell ref="N38:P38"/>
    <mergeCell ref="Q38:S38"/>
    <mergeCell ref="N33:O33"/>
    <mergeCell ref="F34:G34"/>
    <mergeCell ref="H34:I34"/>
    <mergeCell ref="J34:K34"/>
    <mergeCell ref="L34:M34"/>
    <mergeCell ref="N34:O34"/>
    <mergeCell ref="F33:G33"/>
    <mergeCell ref="H33:I33"/>
    <mergeCell ref="J33:K33"/>
    <mergeCell ref="L33:M33"/>
    <mergeCell ref="N31:O31"/>
    <mergeCell ref="F32:G32"/>
    <mergeCell ref="H32:I32"/>
    <mergeCell ref="J32:K32"/>
    <mergeCell ref="L32:M32"/>
    <mergeCell ref="N32:O32"/>
    <mergeCell ref="F31:G31"/>
    <mergeCell ref="H31:I31"/>
    <mergeCell ref="J31:K31"/>
    <mergeCell ref="L31:M31"/>
    <mergeCell ref="N29:O29"/>
    <mergeCell ref="P29:Q29"/>
    <mergeCell ref="F30:G30"/>
    <mergeCell ref="H30:I30"/>
    <mergeCell ref="J30:K30"/>
    <mergeCell ref="L30:M30"/>
    <mergeCell ref="N30:O30"/>
    <mergeCell ref="F29:G29"/>
    <mergeCell ref="H29:I29"/>
    <mergeCell ref="J29:K29"/>
    <mergeCell ref="L23:M23"/>
    <mergeCell ref="R23:S23"/>
    <mergeCell ref="R26:S26"/>
    <mergeCell ref="R27:S27"/>
    <mergeCell ref="R24:S24"/>
    <mergeCell ref="R25:S25"/>
    <mergeCell ref="N18:O18"/>
    <mergeCell ref="J21:M21"/>
    <mergeCell ref="N21:P21"/>
    <mergeCell ref="Q21:S21"/>
    <mergeCell ref="N16:O16"/>
    <mergeCell ref="F17:G17"/>
    <mergeCell ref="H17:I17"/>
    <mergeCell ref="J17:K17"/>
    <mergeCell ref="L17:M17"/>
    <mergeCell ref="N17:O17"/>
    <mergeCell ref="F16:G16"/>
    <mergeCell ref="H16:I16"/>
    <mergeCell ref="J16:K16"/>
    <mergeCell ref="L16:M16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N12:O12"/>
    <mergeCell ref="P12:Q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D5:F5"/>
    <mergeCell ref="G5:I5"/>
    <mergeCell ref="J5:M5"/>
    <mergeCell ref="D6:E6"/>
    <mergeCell ref="F6:G6"/>
    <mergeCell ref="H6:I6"/>
    <mergeCell ref="J6:K6"/>
    <mergeCell ref="L29:M29"/>
    <mergeCell ref="F69:G69"/>
    <mergeCell ref="H69:I69"/>
    <mergeCell ref="J69:K69"/>
    <mergeCell ref="L69:M69"/>
    <mergeCell ref="F52:G52"/>
    <mergeCell ref="D56:F56"/>
    <mergeCell ref="G56:I56"/>
    <mergeCell ref="J56:M56"/>
    <mergeCell ref="H52:I52"/>
    <mergeCell ref="R41:S41"/>
    <mergeCell ref="R42:S42"/>
    <mergeCell ref="L46:M46"/>
    <mergeCell ref="R43:S43"/>
    <mergeCell ref="R44:S44"/>
    <mergeCell ref="N46:O46"/>
    <mergeCell ref="P46:Q46"/>
    <mergeCell ref="F35:G35"/>
    <mergeCell ref="H35:I35"/>
    <mergeCell ref="J35:K35"/>
    <mergeCell ref="L35:M35"/>
    <mergeCell ref="D22:F22"/>
    <mergeCell ref="G22:I22"/>
    <mergeCell ref="J22:M22"/>
    <mergeCell ref="Q22:S22"/>
    <mergeCell ref="D23:E23"/>
    <mergeCell ref="F23:G23"/>
    <mergeCell ref="H23:I23"/>
    <mergeCell ref="J23:K23"/>
    <mergeCell ref="F18:G18"/>
    <mergeCell ref="H18:I18"/>
    <mergeCell ref="J18:K18"/>
    <mergeCell ref="L18:M18"/>
    <mergeCell ref="R10:S10"/>
    <mergeCell ref="L6:M6"/>
    <mergeCell ref="R6:S6"/>
    <mergeCell ref="R7:S7"/>
    <mergeCell ref="R8:S8"/>
    <mergeCell ref="J4:M4"/>
    <mergeCell ref="N4:P4"/>
    <mergeCell ref="Q4:S4"/>
    <mergeCell ref="R9:S9"/>
    <mergeCell ref="Q5:S5"/>
  </mergeCells>
  <printOptions/>
  <pageMargins left="0.75" right="0.75" top="1" bottom="1" header="0.5" footer="0.5"/>
  <pageSetup fitToHeight="0" horizontalDpi="600" verticalDpi="600" orientation="landscape" paperSize="9" scale="50" r:id="rId1"/>
  <rowBreaks count="1" manualBreakCount="1">
    <brk id="53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78"/>
  <sheetViews>
    <sheetView view="pageBreakPreview" zoomScale="60" zoomScaleNormal="60" workbookViewId="0" topLeftCell="A1">
      <selection activeCell="A4" sqref="A4:IV11"/>
    </sheetView>
  </sheetViews>
  <sheetFormatPr defaultColWidth="9.140625" defaultRowHeight="12.75"/>
  <cols>
    <col min="1" max="1" width="24.140625" style="0" customWidth="1"/>
    <col min="2" max="2" width="16.00390625" style="0" customWidth="1"/>
    <col min="11" max="11" width="15.8515625" style="0" customWidth="1"/>
  </cols>
  <sheetData>
    <row r="1" spans="2:8" ht="12.75">
      <c r="B1" s="3"/>
      <c r="C1" s="10"/>
      <c r="D1" s="10"/>
      <c r="E1" s="10"/>
      <c r="F1" s="10"/>
      <c r="G1" s="10"/>
      <c r="H1" s="12"/>
    </row>
    <row r="2" spans="1:8" ht="12.75">
      <c r="A2" t="s">
        <v>52</v>
      </c>
      <c r="D2" s="12"/>
      <c r="E2" s="12"/>
      <c r="F2" s="12"/>
      <c r="G2" s="12"/>
      <c r="H2" s="12"/>
    </row>
    <row r="3" spans="4:8" ht="12.75">
      <c r="D3" s="12"/>
      <c r="E3" s="12"/>
      <c r="F3" s="12"/>
      <c r="G3" s="12"/>
      <c r="H3" s="12"/>
    </row>
    <row r="4" spans="1:9" ht="12.75">
      <c r="A4" s="2">
        <v>1</v>
      </c>
      <c r="B4" s="2" t="s">
        <v>105</v>
      </c>
      <c r="C4" s="2"/>
      <c r="D4" s="12"/>
      <c r="E4" s="12"/>
      <c r="F4" s="12"/>
      <c r="G4" s="12"/>
      <c r="H4" s="12"/>
      <c r="I4" s="12"/>
    </row>
    <row r="5" spans="1:9" ht="12.75">
      <c r="A5" s="2">
        <f aca="true" t="shared" si="0" ref="A5:A11">A4+1</f>
        <v>2</v>
      </c>
      <c r="B5" s="2" t="s">
        <v>110</v>
      </c>
      <c r="C5" s="2"/>
      <c r="D5" s="13"/>
      <c r="E5" s="12"/>
      <c r="F5" s="12"/>
      <c r="G5" s="12"/>
      <c r="H5" s="12"/>
      <c r="I5" s="12"/>
    </row>
    <row r="6" spans="1:9" ht="12.75">
      <c r="A6" s="2">
        <f t="shared" si="0"/>
        <v>3</v>
      </c>
      <c r="B6" s="2" t="s">
        <v>108</v>
      </c>
      <c r="C6" s="2"/>
      <c r="D6" s="12"/>
      <c r="E6" s="13"/>
      <c r="F6" s="12"/>
      <c r="G6" s="12"/>
      <c r="H6" s="12"/>
      <c r="I6" s="12"/>
    </row>
    <row r="7" spans="1:9" ht="12.75">
      <c r="A7" s="2">
        <f t="shared" si="0"/>
        <v>4</v>
      </c>
      <c r="B7" s="2" t="s">
        <v>111</v>
      </c>
      <c r="C7" s="2"/>
      <c r="D7" s="14"/>
      <c r="E7" s="15"/>
      <c r="F7" s="12"/>
      <c r="G7" s="12"/>
      <c r="H7" s="12"/>
      <c r="I7" s="12"/>
    </row>
    <row r="8" spans="1:9" ht="12.75">
      <c r="A8" s="2">
        <f t="shared" si="0"/>
        <v>5</v>
      </c>
      <c r="B8" s="2" t="s">
        <v>107</v>
      </c>
      <c r="C8" s="2"/>
      <c r="D8" s="12"/>
      <c r="E8" s="15"/>
      <c r="F8" s="16"/>
      <c r="G8" s="12"/>
      <c r="H8" s="12"/>
      <c r="I8" s="12"/>
    </row>
    <row r="9" spans="1:9" ht="12.75">
      <c r="A9" s="2">
        <f t="shared" si="0"/>
        <v>6</v>
      </c>
      <c r="B9" s="2" t="s">
        <v>109</v>
      </c>
      <c r="C9" s="2"/>
      <c r="D9" s="13"/>
      <c r="E9" s="17"/>
      <c r="F9" s="15"/>
      <c r="G9" s="12"/>
      <c r="H9" s="12"/>
      <c r="I9" s="12"/>
    </row>
    <row r="10" spans="1:9" ht="12.75">
      <c r="A10" s="2">
        <f t="shared" si="0"/>
        <v>7</v>
      </c>
      <c r="B10" s="2" t="s">
        <v>112</v>
      </c>
      <c r="C10" s="2"/>
      <c r="D10" s="12"/>
      <c r="E10" s="14"/>
      <c r="F10" s="15"/>
      <c r="G10" s="12"/>
      <c r="H10" s="12"/>
      <c r="I10" s="12"/>
    </row>
    <row r="11" spans="1:9" ht="12.75">
      <c r="A11" s="2">
        <f t="shared" si="0"/>
        <v>8</v>
      </c>
      <c r="B11" s="2" t="s">
        <v>106</v>
      </c>
      <c r="C11" s="2"/>
      <c r="D11" s="14"/>
      <c r="E11" s="12"/>
      <c r="F11" s="15"/>
      <c r="G11" s="12"/>
      <c r="H11" s="12"/>
      <c r="I11" s="12"/>
    </row>
    <row r="12" spans="4:8" ht="12.75">
      <c r="D12" s="12"/>
      <c r="E12" s="12"/>
      <c r="F12" s="12"/>
      <c r="G12" s="12"/>
      <c r="H12" s="12"/>
    </row>
    <row r="13" spans="4:8" ht="12.75">
      <c r="D13" s="12"/>
      <c r="E13" s="12"/>
      <c r="F13" s="12"/>
      <c r="G13" s="12"/>
      <c r="H13" s="12"/>
    </row>
    <row r="14" spans="4:8" ht="12.75">
      <c r="D14" s="12"/>
      <c r="E14" s="12"/>
      <c r="F14" s="12"/>
      <c r="G14" s="12"/>
      <c r="H14" s="12"/>
    </row>
    <row r="15" spans="4:8" ht="12.75">
      <c r="D15" s="12"/>
      <c r="E15" s="12"/>
      <c r="F15" s="12"/>
      <c r="G15" s="12"/>
      <c r="H15" s="12"/>
    </row>
    <row r="16" spans="4:8" ht="12.75">
      <c r="D16" s="12"/>
      <c r="E16" s="12"/>
      <c r="F16" s="12"/>
      <c r="G16" s="12"/>
      <c r="H16" s="12"/>
    </row>
    <row r="17" spans="4:8" ht="12.75">
      <c r="D17" s="12"/>
      <c r="E17" s="12"/>
      <c r="F17" s="12"/>
      <c r="G17" s="12"/>
      <c r="H17" s="12"/>
    </row>
    <row r="18" spans="4:8" ht="12.75">
      <c r="D18" s="12"/>
      <c r="E18" s="12"/>
      <c r="F18" s="12"/>
      <c r="G18" s="12"/>
      <c r="H18" s="12"/>
    </row>
    <row r="19" spans="4:8" ht="12.75">
      <c r="D19" s="12"/>
      <c r="E19" s="12"/>
      <c r="F19" s="12"/>
      <c r="G19" s="12"/>
      <c r="H19" s="12"/>
    </row>
    <row r="20" spans="4:8" ht="12.75">
      <c r="D20" s="12"/>
      <c r="E20" s="12"/>
      <c r="F20" s="12"/>
      <c r="G20" s="12"/>
      <c r="H20" s="12"/>
    </row>
    <row r="21" spans="4:8" ht="12.75">
      <c r="D21" s="12"/>
      <c r="E21" s="12"/>
      <c r="F21" s="12"/>
      <c r="G21" s="12"/>
      <c r="H21" s="12"/>
    </row>
    <row r="22" spans="4:8" ht="12.75">
      <c r="D22" s="12"/>
      <c r="E22" s="12"/>
      <c r="F22" s="12"/>
      <c r="G22" s="12"/>
      <c r="H22" s="12"/>
    </row>
    <row r="23" spans="4:8" ht="12.75">
      <c r="D23" s="12"/>
      <c r="E23" s="12"/>
      <c r="F23" s="12"/>
      <c r="G23" s="12"/>
      <c r="H23" s="12"/>
    </row>
    <row r="24" spans="4:8" ht="12.75">
      <c r="D24" s="12"/>
      <c r="E24" s="12"/>
      <c r="F24" s="12"/>
      <c r="G24" s="12"/>
      <c r="H24" s="12"/>
    </row>
    <row r="25" spans="4:8" ht="12.75">
      <c r="D25" s="12"/>
      <c r="E25" s="12"/>
      <c r="F25" s="12"/>
      <c r="G25" s="12"/>
      <c r="H25" s="12"/>
    </row>
    <row r="26" spans="4:8" ht="12.75">
      <c r="D26" s="12"/>
      <c r="E26" s="12"/>
      <c r="F26" s="12"/>
      <c r="G26" s="12"/>
      <c r="H26" s="12"/>
    </row>
    <row r="27" spans="4:8" ht="12.75">
      <c r="D27" s="12"/>
      <c r="E27" s="12"/>
      <c r="F27" s="12"/>
      <c r="G27" s="12"/>
      <c r="H27" s="12"/>
    </row>
    <row r="28" spans="4:8" ht="12.75">
      <c r="D28" s="12"/>
      <c r="E28" s="12"/>
      <c r="F28" s="12"/>
      <c r="G28" s="12"/>
      <c r="H28" s="12"/>
    </row>
    <row r="29" spans="4:8" ht="12.75">
      <c r="D29" s="12"/>
      <c r="E29" s="12"/>
      <c r="F29" s="12"/>
      <c r="G29" s="12"/>
      <c r="H29" s="12"/>
    </row>
    <row r="30" spans="4:8" ht="12.75">
      <c r="D30" s="12"/>
      <c r="E30" s="12"/>
      <c r="F30" s="12"/>
      <c r="G30" s="12"/>
      <c r="H30" s="12"/>
    </row>
    <row r="31" spans="4:8" ht="12.75">
      <c r="D31" s="12"/>
      <c r="E31" s="12"/>
      <c r="F31" s="12"/>
      <c r="G31" s="12"/>
      <c r="H31" s="12"/>
    </row>
    <row r="32" spans="4:8" ht="12.75">
      <c r="D32" s="12"/>
      <c r="E32" s="12"/>
      <c r="F32" s="12"/>
      <c r="G32" s="12"/>
      <c r="H32" s="12"/>
    </row>
    <row r="33" spans="4:8" ht="12.75">
      <c r="D33" s="12"/>
      <c r="E33" s="12"/>
      <c r="F33" s="12"/>
      <c r="G33" s="12"/>
      <c r="H33" s="12"/>
    </row>
    <row r="34" spans="4:8" ht="12.75">
      <c r="D34" s="12"/>
      <c r="E34" s="12"/>
      <c r="F34" s="12"/>
      <c r="G34" s="12"/>
      <c r="H34" s="12"/>
    </row>
    <row r="35" spans="4:8" ht="12.75">
      <c r="D35" s="12"/>
      <c r="E35" s="12"/>
      <c r="F35" s="12"/>
      <c r="G35" s="12"/>
      <c r="H35" s="12"/>
    </row>
    <row r="36" spans="4:8" ht="12.75">
      <c r="D36" s="12"/>
      <c r="E36" s="12"/>
      <c r="F36" s="12"/>
      <c r="G36" s="12"/>
      <c r="H36" s="12"/>
    </row>
    <row r="37" spans="4:8" ht="12.75">
      <c r="D37" s="12"/>
      <c r="E37" s="12"/>
      <c r="F37" s="12"/>
      <c r="G37" s="12"/>
      <c r="H37" s="12"/>
    </row>
    <row r="38" spans="4:8" ht="12.75">
      <c r="D38" s="12"/>
      <c r="E38" s="12"/>
      <c r="F38" s="12"/>
      <c r="G38" s="12"/>
      <c r="H38" s="12"/>
    </row>
    <row r="39" spans="4:8" ht="12.75">
      <c r="D39" s="12"/>
      <c r="E39" s="12"/>
      <c r="F39" s="12"/>
      <c r="G39" s="12"/>
      <c r="H39" s="12"/>
    </row>
    <row r="40" spans="4:8" ht="12.75">
      <c r="D40" s="12"/>
      <c r="E40" s="12"/>
      <c r="F40" s="12"/>
      <c r="G40" s="12"/>
      <c r="H40" s="12"/>
    </row>
    <row r="41" spans="4:8" ht="12.75">
      <c r="D41" s="12"/>
      <c r="E41" s="12"/>
      <c r="F41" s="12"/>
      <c r="G41" s="12"/>
      <c r="H41" s="12"/>
    </row>
    <row r="42" spans="4:8" ht="12.75">
      <c r="D42" s="12"/>
      <c r="E42" s="12"/>
      <c r="F42" s="12"/>
      <c r="G42" s="12"/>
      <c r="H42" s="12"/>
    </row>
    <row r="43" spans="4:8" ht="12.75">
      <c r="D43" s="12"/>
      <c r="E43" s="12"/>
      <c r="F43" s="12"/>
      <c r="G43" s="12"/>
      <c r="H43" s="12"/>
    </row>
    <row r="44" spans="4:8" ht="12.75">
      <c r="D44" s="12"/>
      <c r="E44" s="12"/>
      <c r="F44" s="12"/>
      <c r="G44" s="12"/>
      <c r="H44" s="12"/>
    </row>
    <row r="45" spans="4:8" ht="12.75">
      <c r="D45" s="12"/>
      <c r="E45" s="12"/>
      <c r="F45" s="12"/>
      <c r="G45" s="12"/>
      <c r="H45" s="12"/>
    </row>
    <row r="46" spans="4:8" ht="12.75">
      <c r="D46" s="12"/>
      <c r="E46" s="12"/>
      <c r="F46" s="12"/>
      <c r="G46" s="12"/>
      <c r="H46" s="12"/>
    </row>
    <row r="47" spans="4:8" ht="12.75">
      <c r="D47" s="12"/>
      <c r="E47" s="12"/>
      <c r="F47" s="12"/>
      <c r="G47" s="12"/>
      <c r="H47" s="12"/>
    </row>
    <row r="48" spans="4:8" ht="12.75">
      <c r="D48" s="12"/>
      <c r="E48" s="12"/>
      <c r="F48" s="12"/>
      <c r="G48" s="12"/>
      <c r="H48" s="12"/>
    </row>
    <row r="49" spans="4:8" ht="12.75">
      <c r="D49" s="12"/>
      <c r="E49" s="12"/>
      <c r="F49" s="12"/>
      <c r="G49" s="12"/>
      <c r="H49" s="12"/>
    </row>
    <row r="50" spans="4:8" ht="12.75">
      <c r="D50" s="12"/>
      <c r="E50" s="12"/>
      <c r="F50" s="12"/>
      <c r="G50" s="12"/>
      <c r="H50" s="12"/>
    </row>
    <row r="51" spans="4:8" ht="12.75">
      <c r="D51" s="12"/>
      <c r="E51" s="12"/>
      <c r="F51" s="12"/>
      <c r="G51" s="12"/>
      <c r="H51" s="12"/>
    </row>
    <row r="52" spans="4:8" ht="12.75">
      <c r="D52" s="12"/>
      <c r="E52" s="12"/>
      <c r="F52" s="12"/>
      <c r="G52" s="12"/>
      <c r="H52" s="12"/>
    </row>
    <row r="53" spans="4:8" ht="12.75">
      <c r="D53" s="12"/>
      <c r="E53" s="12"/>
      <c r="F53" s="12"/>
      <c r="G53" s="12"/>
      <c r="H53" s="12"/>
    </row>
    <row r="54" spans="4:8" ht="12.75">
      <c r="D54" s="12"/>
      <c r="E54" s="12"/>
      <c r="F54" s="12"/>
      <c r="G54" s="12"/>
      <c r="H54" s="12"/>
    </row>
    <row r="55" spans="4:8" ht="12.75">
      <c r="D55" s="12"/>
      <c r="E55" s="12"/>
      <c r="F55" s="12"/>
      <c r="G55" s="12"/>
      <c r="H55" s="12"/>
    </row>
    <row r="56" spans="4:8" ht="12.75">
      <c r="D56" s="12"/>
      <c r="E56" s="12"/>
      <c r="F56" s="12"/>
      <c r="G56" s="12"/>
      <c r="H56" s="12"/>
    </row>
    <row r="57" spans="4:8" ht="12.75">
      <c r="D57" s="12"/>
      <c r="E57" s="12"/>
      <c r="F57" s="12"/>
      <c r="G57" s="12"/>
      <c r="H57" s="12"/>
    </row>
    <row r="58" spans="4:8" ht="12.75">
      <c r="D58" s="12"/>
      <c r="E58" s="12"/>
      <c r="F58" s="12"/>
      <c r="G58" s="12"/>
      <c r="H58" s="12"/>
    </row>
    <row r="59" spans="4:8" ht="12.75">
      <c r="D59" s="12"/>
      <c r="E59" s="12"/>
      <c r="F59" s="12"/>
      <c r="G59" s="12"/>
      <c r="H59" s="12"/>
    </row>
    <row r="60" spans="4:8" ht="12.75">
      <c r="D60" s="12"/>
      <c r="E60" s="12"/>
      <c r="F60" s="12"/>
      <c r="G60" s="12"/>
      <c r="H60" s="12"/>
    </row>
    <row r="61" spans="4:8" ht="12.75">
      <c r="D61" s="12"/>
      <c r="E61" s="12"/>
      <c r="F61" s="12"/>
      <c r="G61" s="12"/>
      <c r="H61" s="12"/>
    </row>
    <row r="62" spans="4:8" ht="12.75">
      <c r="D62" s="12"/>
      <c r="E62" s="12"/>
      <c r="F62" s="12"/>
      <c r="G62" s="12"/>
      <c r="H62" s="12"/>
    </row>
    <row r="63" spans="4:8" ht="12.75">
      <c r="D63" s="12"/>
      <c r="E63" s="12"/>
      <c r="F63" s="12"/>
      <c r="G63" s="12"/>
      <c r="H63" s="12"/>
    </row>
    <row r="64" spans="4:8" ht="12.75">
      <c r="D64" s="12"/>
      <c r="E64" s="12"/>
      <c r="F64" s="12"/>
      <c r="G64" s="12"/>
      <c r="H64" s="12"/>
    </row>
    <row r="65" spans="4:8" ht="12.75">
      <c r="D65" s="12"/>
      <c r="E65" s="12"/>
      <c r="F65" s="12"/>
      <c r="G65" s="12"/>
      <c r="H65" s="12"/>
    </row>
    <row r="66" spans="4:8" ht="12.75">
      <c r="D66" s="12"/>
      <c r="E66" s="12"/>
      <c r="F66" s="12"/>
      <c r="G66" s="12"/>
      <c r="H66" s="12"/>
    </row>
    <row r="67" spans="4:8" ht="12.75">
      <c r="D67" s="12"/>
      <c r="E67" s="12"/>
      <c r="F67" s="12"/>
      <c r="G67" s="12"/>
      <c r="H67" s="12"/>
    </row>
    <row r="68" spans="4:8" ht="12.75">
      <c r="D68" s="12"/>
      <c r="E68" s="12"/>
      <c r="F68" s="12"/>
      <c r="G68" s="12"/>
      <c r="H68" s="12"/>
    </row>
    <row r="69" spans="4:8" ht="12.75">
      <c r="D69" s="12"/>
      <c r="E69" s="12"/>
      <c r="F69" s="12"/>
      <c r="G69" s="12"/>
      <c r="H69" s="12"/>
    </row>
    <row r="70" spans="4:8" ht="12.75">
      <c r="D70" s="12"/>
      <c r="E70" s="12"/>
      <c r="F70" s="12"/>
      <c r="G70" s="12"/>
      <c r="H70" s="12"/>
    </row>
    <row r="71" spans="4:8" ht="12.75">
      <c r="D71" s="12"/>
      <c r="E71" s="12"/>
      <c r="F71" s="12"/>
      <c r="G71" s="12"/>
      <c r="H71" s="12"/>
    </row>
    <row r="72" spans="4:8" ht="12.75">
      <c r="D72" s="12"/>
      <c r="E72" s="12"/>
      <c r="F72" s="12"/>
      <c r="G72" s="12"/>
      <c r="H72" s="12"/>
    </row>
    <row r="73" spans="4:8" ht="12.75">
      <c r="D73" s="12"/>
      <c r="E73" s="12"/>
      <c r="F73" s="12"/>
      <c r="G73" s="12"/>
      <c r="H73" s="12"/>
    </row>
    <row r="74" spans="4:8" ht="12.75">
      <c r="D74" s="12"/>
      <c r="E74" s="12"/>
      <c r="F74" s="12"/>
      <c r="G74" s="12"/>
      <c r="H74" s="12"/>
    </row>
    <row r="75" spans="4:8" ht="12.75">
      <c r="D75" s="12"/>
      <c r="E75" s="12"/>
      <c r="F75" s="12"/>
      <c r="G75" s="12"/>
      <c r="H75" s="12"/>
    </row>
    <row r="76" spans="4:8" ht="12.75">
      <c r="D76" s="12"/>
      <c r="E76" s="12"/>
      <c r="F76" s="12"/>
      <c r="G76" s="12"/>
      <c r="H76" s="12"/>
    </row>
    <row r="77" spans="4:8" ht="12.75">
      <c r="D77" s="12"/>
      <c r="E77" s="12"/>
      <c r="F77" s="12"/>
      <c r="G77" s="12"/>
      <c r="H77" s="12"/>
    </row>
    <row r="78" spans="4:8" ht="12.75">
      <c r="D78" s="12"/>
      <c r="E78" s="12"/>
      <c r="F78" s="12"/>
      <c r="G78" s="12"/>
      <c r="H78" s="12"/>
    </row>
  </sheetData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L36"/>
  <sheetViews>
    <sheetView view="pageBreakPreview" zoomScale="60" zoomScaleNormal="60" workbookViewId="0" topLeftCell="A1">
      <selection activeCell="B24" sqref="B24:C27"/>
    </sheetView>
  </sheetViews>
  <sheetFormatPr defaultColWidth="9.140625" defaultRowHeight="12.75"/>
  <cols>
    <col min="1" max="1" width="16.57421875" style="0" customWidth="1"/>
    <col min="2" max="2" width="15.421875" style="0" customWidth="1"/>
  </cols>
  <sheetData>
    <row r="1" ht="12.75">
      <c r="A1" t="s">
        <v>293</v>
      </c>
    </row>
    <row r="3" ht="13.5" thickBot="1"/>
    <row r="4" spans="1:38" ht="16.5" thickTop="1">
      <c r="A4" s="29"/>
      <c r="B4" s="30"/>
      <c r="C4" s="31"/>
      <c r="D4" s="31"/>
      <c r="E4" s="31"/>
      <c r="F4" s="32"/>
      <c r="G4" s="31"/>
      <c r="H4" s="33" t="s">
        <v>158</v>
      </c>
      <c r="I4" s="34"/>
      <c r="J4" s="162" t="s">
        <v>26</v>
      </c>
      <c r="K4" s="163"/>
      <c r="L4" s="163"/>
      <c r="M4" s="164"/>
      <c r="N4" s="165" t="s">
        <v>159</v>
      </c>
      <c r="O4" s="166"/>
      <c r="P4" s="166"/>
      <c r="Q4" s="167" t="s">
        <v>4</v>
      </c>
      <c r="R4" s="168"/>
      <c r="S4" s="169"/>
      <c r="AI4" s="12"/>
      <c r="AJ4" s="12"/>
      <c r="AK4" s="12"/>
      <c r="AL4" s="12"/>
    </row>
    <row r="5" spans="1:38" ht="16.5" thickBot="1">
      <c r="A5" s="35"/>
      <c r="B5" s="36"/>
      <c r="C5" s="37" t="s">
        <v>160</v>
      </c>
      <c r="D5" s="172"/>
      <c r="E5" s="173"/>
      <c r="F5" s="174"/>
      <c r="G5" s="175" t="s">
        <v>161</v>
      </c>
      <c r="H5" s="176"/>
      <c r="I5" s="176"/>
      <c r="J5" s="177"/>
      <c r="K5" s="177"/>
      <c r="L5" s="177"/>
      <c r="M5" s="178"/>
      <c r="N5" s="38" t="s">
        <v>162</v>
      </c>
      <c r="O5" s="39"/>
      <c r="P5" s="39"/>
      <c r="Q5" s="170"/>
      <c r="R5" s="170"/>
      <c r="S5" s="171"/>
      <c r="AI5" s="12"/>
      <c r="AJ5" s="12"/>
      <c r="AK5" s="12"/>
      <c r="AL5" s="12"/>
    </row>
    <row r="6" spans="1:38" ht="15.75" thickTop="1">
      <c r="A6" s="40"/>
      <c r="B6" s="41" t="s">
        <v>163</v>
      </c>
      <c r="C6" s="42" t="s">
        <v>164</v>
      </c>
      <c r="D6" s="158" t="s">
        <v>114</v>
      </c>
      <c r="E6" s="159"/>
      <c r="F6" s="158" t="s">
        <v>132</v>
      </c>
      <c r="G6" s="159"/>
      <c r="H6" s="158" t="s">
        <v>165</v>
      </c>
      <c r="I6" s="159"/>
      <c r="J6" s="158" t="s">
        <v>115</v>
      </c>
      <c r="K6" s="159"/>
      <c r="L6" s="158"/>
      <c r="M6" s="159"/>
      <c r="N6" s="43" t="s">
        <v>152</v>
      </c>
      <c r="O6" s="44" t="s">
        <v>166</v>
      </c>
      <c r="P6" s="45" t="s">
        <v>167</v>
      </c>
      <c r="Q6" s="46"/>
      <c r="R6" s="160" t="s">
        <v>44</v>
      </c>
      <c r="S6" s="161"/>
      <c r="U6" s="47" t="s">
        <v>168</v>
      </c>
      <c r="V6" s="48"/>
      <c r="W6" s="49" t="s">
        <v>169</v>
      </c>
      <c r="AI6" s="12"/>
      <c r="AJ6" s="12"/>
      <c r="AK6" s="12"/>
      <c r="AL6" s="12"/>
    </row>
    <row r="7" spans="1:38" ht="12.75">
      <c r="A7" s="50" t="s">
        <v>114</v>
      </c>
      <c r="B7" s="51" t="s">
        <v>257</v>
      </c>
      <c r="C7" s="52" t="s">
        <v>38</v>
      </c>
      <c r="D7" s="53"/>
      <c r="E7" s="54"/>
      <c r="F7" s="55">
        <f>+P17</f>
      </c>
      <c r="G7" s="56">
        <f>+Q17</f>
      </c>
      <c r="H7" s="55">
        <f>P13</f>
      </c>
      <c r="I7" s="56">
        <f>Q13</f>
      </c>
      <c r="J7" s="55">
        <f>P15</f>
      </c>
      <c r="K7" s="56">
        <f>Q15</f>
      </c>
      <c r="L7" s="55"/>
      <c r="M7" s="56"/>
      <c r="N7" s="57">
        <f>IF(SUM(D7:M7)=0,"",COUNTIF(E7:E10,"3"))</f>
      </c>
      <c r="O7" s="58">
        <f>IF(SUM(E7:N7)=0,"",COUNTIF(D7:D10,"3"))</f>
      </c>
      <c r="P7" s="59">
        <f>IF(SUM(D7:M7)=0,"",SUM(E7:E10))</f>
      </c>
      <c r="Q7" s="60">
        <f>IF(SUM(D7:M7)=0,"",SUM(D7:D10))</f>
      </c>
      <c r="R7" s="152"/>
      <c r="S7" s="153"/>
      <c r="U7" s="61">
        <f>+U13+U15+U17</f>
        <v>0</v>
      </c>
      <c r="V7" s="62">
        <f>+V13+V15+V17</f>
        <v>0</v>
      </c>
      <c r="W7" s="63">
        <f>+U7-V7</f>
        <v>0</v>
      </c>
      <c r="AI7" s="12"/>
      <c r="AJ7" s="12"/>
      <c r="AK7" s="12"/>
      <c r="AL7" s="12"/>
    </row>
    <row r="8" spans="1:38" ht="12.75">
      <c r="A8" s="64" t="s">
        <v>132</v>
      </c>
      <c r="B8" s="51" t="s">
        <v>274</v>
      </c>
      <c r="C8" s="65" t="s">
        <v>38</v>
      </c>
      <c r="D8" s="66">
        <f>+Q17</f>
      </c>
      <c r="E8" s="67">
        <f>+P17</f>
      </c>
      <c r="F8" s="68"/>
      <c r="G8" s="69"/>
      <c r="H8" s="66">
        <f>P16</f>
      </c>
      <c r="I8" s="67">
        <f>Q16</f>
      </c>
      <c r="J8" s="66">
        <f>P14</f>
      </c>
      <c r="K8" s="67">
        <f>Q14</f>
      </c>
      <c r="L8" s="66"/>
      <c r="M8" s="67"/>
      <c r="N8" s="57">
        <f>IF(SUM(D8:M8)=0,"",COUNTIF(G7:G10,"3"))</f>
      </c>
      <c r="O8" s="58">
        <f>IF(SUM(E8:N8)=0,"",COUNTIF(F7:F10,"3"))</f>
      </c>
      <c r="P8" s="59">
        <f>IF(SUM(D8:M8)=0,"",SUM(G7:G10))</f>
      </c>
      <c r="Q8" s="60">
        <f>IF(SUM(D8:M8)=0,"",SUM(F7:F10))</f>
      </c>
      <c r="R8" s="152"/>
      <c r="S8" s="153"/>
      <c r="U8" s="61">
        <f>+U14+U16+V17</f>
        <v>0</v>
      </c>
      <c r="V8" s="62">
        <f>+V14+V16+U17</f>
        <v>0</v>
      </c>
      <c r="W8" s="63">
        <f>+U8-V8</f>
        <v>0</v>
      </c>
      <c r="AI8" s="12"/>
      <c r="AJ8" s="12"/>
      <c r="AK8" s="12"/>
      <c r="AL8" s="12"/>
    </row>
    <row r="9" spans="1:38" ht="12.75">
      <c r="A9" s="64" t="s">
        <v>165</v>
      </c>
      <c r="B9" s="51" t="s">
        <v>78</v>
      </c>
      <c r="C9" s="65" t="s">
        <v>74</v>
      </c>
      <c r="D9" s="66">
        <f>+Q13</f>
      </c>
      <c r="E9" s="67">
        <f>+P13</f>
      </c>
      <c r="F9" s="66">
        <f>Q16</f>
      </c>
      <c r="G9" s="67">
        <f>P16</f>
      </c>
      <c r="H9" s="68"/>
      <c r="I9" s="69"/>
      <c r="J9" s="66">
        <f>P18</f>
      </c>
      <c r="K9" s="67">
        <f>Q18</f>
      </c>
      <c r="L9" s="66"/>
      <c r="M9" s="67"/>
      <c r="N9" s="57">
        <f>IF(SUM(D9:M9)=0,"",COUNTIF(I7:I10,"3"))</f>
      </c>
      <c r="O9" s="58">
        <f>IF(SUM(E9:N9)=0,"",COUNTIF(H7:H10,"3"))</f>
      </c>
      <c r="P9" s="59">
        <f>IF(SUM(D9:M9)=0,"",SUM(I7:I10))</f>
      </c>
      <c r="Q9" s="60">
        <f>IF(SUM(D9:M9)=0,"",SUM(H7:H10))</f>
      </c>
      <c r="R9" s="152"/>
      <c r="S9" s="153"/>
      <c r="U9" s="61">
        <f>+V13+V16+U18</f>
        <v>0</v>
      </c>
      <c r="V9" s="62">
        <f>+U13+U16+V18</f>
        <v>0</v>
      </c>
      <c r="W9" s="63">
        <f>+U9-V9</f>
        <v>0</v>
      </c>
      <c r="AI9" s="12"/>
      <c r="AJ9" s="12"/>
      <c r="AK9" s="12"/>
      <c r="AL9" s="12"/>
    </row>
    <row r="10" spans="1:38" ht="13.5" thickBot="1">
      <c r="A10" s="70" t="s">
        <v>115</v>
      </c>
      <c r="B10" s="71"/>
      <c r="C10" s="72"/>
      <c r="D10" s="73">
        <f>Q15</f>
      </c>
      <c r="E10" s="74">
        <f>P15</f>
      </c>
      <c r="F10" s="73">
        <f>Q14</f>
      </c>
      <c r="G10" s="74">
        <f>P14</f>
      </c>
      <c r="H10" s="73">
        <f>Q18</f>
      </c>
      <c r="I10" s="74">
        <f>P18</f>
      </c>
      <c r="J10" s="75"/>
      <c r="K10" s="76"/>
      <c r="L10" s="73"/>
      <c r="M10" s="74"/>
      <c r="N10" s="77">
        <f>IF(SUM(D10:M10)=0,"",COUNTIF(K7:K10,"3"))</f>
      </c>
      <c r="O10" s="78">
        <f>IF(SUM(E10:N10)=0,"",COUNTIF(J7:J10,"3"))</f>
      </c>
      <c r="P10" s="79">
        <f>IF(SUM(D10:M11)=0,"",SUM(K7:K10))</f>
      </c>
      <c r="Q10" s="80">
        <f>IF(SUM(D10:M10)=0,"",SUM(J7:J10))</f>
      </c>
      <c r="R10" s="154"/>
      <c r="S10" s="155"/>
      <c r="U10" s="61">
        <f>+V14+V15+V18</f>
        <v>0</v>
      </c>
      <c r="V10" s="62">
        <f>+U14+U15+U18</f>
        <v>0</v>
      </c>
      <c r="W10" s="63">
        <f>+U10-V10</f>
        <v>0</v>
      </c>
      <c r="AI10" s="12"/>
      <c r="AJ10" s="12"/>
      <c r="AK10" s="12"/>
      <c r="AL10" s="12"/>
    </row>
    <row r="11" spans="1:38" ht="15.75" thickTop="1">
      <c r="A11" s="81"/>
      <c r="B11" s="82" t="s">
        <v>170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4"/>
      <c r="S11" s="85"/>
      <c r="U11" s="86"/>
      <c r="V11" s="87" t="s">
        <v>171</v>
      </c>
      <c r="W11" s="88">
        <f>SUM(W7:W10)</f>
        <v>0</v>
      </c>
      <c r="X11" s="87" t="str">
        <f>IF(W11=0,"OK","Virhe")</f>
        <v>OK</v>
      </c>
      <c r="AI11" s="12"/>
      <c r="AJ11" s="12"/>
      <c r="AK11" s="12"/>
      <c r="AL11" s="12"/>
    </row>
    <row r="12" spans="1:38" ht="15.75" thickBot="1">
      <c r="A12" s="89"/>
      <c r="B12" s="90" t="s">
        <v>172</v>
      </c>
      <c r="C12" s="91"/>
      <c r="D12" s="91"/>
      <c r="E12" s="92"/>
      <c r="F12" s="147" t="s">
        <v>45</v>
      </c>
      <c r="G12" s="148"/>
      <c r="H12" s="149" t="s">
        <v>46</v>
      </c>
      <c r="I12" s="148"/>
      <c r="J12" s="149" t="s">
        <v>47</v>
      </c>
      <c r="K12" s="148"/>
      <c r="L12" s="149" t="s">
        <v>54</v>
      </c>
      <c r="M12" s="148"/>
      <c r="N12" s="149" t="s">
        <v>55</v>
      </c>
      <c r="O12" s="148"/>
      <c r="P12" s="156" t="s">
        <v>43</v>
      </c>
      <c r="Q12" s="157"/>
      <c r="S12" s="93"/>
      <c r="U12" s="94" t="s">
        <v>168</v>
      </c>
      <c r="V12" s="95"/>
      <c r="W12" s="49" t="s">
        <v>169</v>
      </c>
      <c r="AI12" s="12"/>
      <c r="AJ12" s="12"/>
      <c r="AK12" s="12"/>
      <c r="AL12" s="12"/>
    </row>
    <row r="13" spans="1:38" ht="15.75">
      <c r="A13" s="96" t="s">
        <v>173</v>
      </c>
      <c r="B13" s="97" t="str">
        <f>IF(B7&gt;"",B7,"")</f>
        <v>Viivi.Mari Vastavuo</v>
      </c>
      <c r="C13" s="98" t="str">
        <f>IF(B9&gt;"",B9,"")</f>
        <v>Sabina Englund</v>
      </c>
      <c r="D13" s="83"/>
      <c r="E13" s="99"/>
      <c r="F13" s="150"/>
      <c r="G13" s="151"/>
      <c r="H13" s="139"/>
      <c r="I13" s="140"/>
      <c r="J13" s="139"/>
      <c r="K13" s="140"/>
      <c r="L13" s="139"/>
      <c r="M13" s="140"/>
      <c r="N13" s="146"/>
      <c r="O13" s="140"/>
      <c r="P13" s="100">
        <f aca="true" t="shared" si="0" ref="P13:P18">IF(COUNT(F13:N13)=0,"",COUNTIF(F13:N13,"&gt;=0"))</f>
      </c>
      <c r="Q13" s="101">
        <f aca="true" t="shared" si="1" ref="Q13:Q18">IF(COUNT(F13:N13)=0,"",(IF(LEFT(F13,1)="-",1,0)+IF(LEFT(H13,1)="-",1,0)+IF(LEFT(J13,1)="-",1,0)+IF(LEFT(L13,1)="-",1,0)+IF(LEFT(N13,1)="-",1,0)))</f>
      </c>
      <c r="R13" s="102"/>
      <c r="S13" s="103"/>
      <c r="U13" s="104">
        <f aca="true" t="shared" si="2" ref="U13:V18">+Y13+AA13+AC13+AE13+AG13</f>
        <v>0</v>
      </c>
      <c r="V13" s="105">
        <f t="shared" si="2"/>
        <v>0</v>
      </c>
      <c r="W13" s="106">
        <f aca="true" t="shared" si="3" ref="W13:W18">+U13-V13</f>
        <v>0</v>
      </c>
      <c r="Y13" s="107">
        <f aca="true" t="shared" si="4" ref="Y13:Y18">IF(F13="",0,IF(LEFT(F13,1)="-",ABS(F13),(IF(F13&gt;9,F13+2,11))))</f>
        <v>0</v>
      </c>
      <c r="Z13" s="108">
        <f aca="true" t="shared" si="5" ref="Z13:Z18">IF(F13="",0,IF(LEFT(F13,1)="-",(IF(ABS(F13)&gt;9,(ABS(F13)+2),11)),F13))</f>
        <v>0</v>
      </c>
      <c r="AA13" s="107">
        <f aca="true" t="shared" si="6" ref="AA13:AA18">IF(H13="",0,IF(LEFT(H13,1)="-",ABS(H13),(IF(H13&gt;9,H13+2,11))))</f>
        <v>0</v>
      </c>
      <c r="AB13" s="108">
        <f aca="true" t="shared" si="7" ref="AB13:AB18">IF(H13="",0,IF(LEFT(H13,1)="-",(IF(ABS(H13)&gt;9,(ABS(H13)+2),11)),H13))</f>
        <v>0</v>
      </c>
      <c r="AC13" s="107">
        <f aca="true" t="shared" si="8" ref="AC13:AC18">IF(J13="",0,IF(LEFT(J13,1)="-",ABS(J13),(IF(J13&gt;9,J13+2,11))))</f>
        <v>0</v>
      </c>
      <c r="AD13" s="108">
        <f aca="true" t="shared" si="9" ref="AD13:AD18">IF(J13="",0,IF(LEFT(J13,1)="-",(IF(ABS(J13)&gt;9,(ABS(J13)+2),11)),J13))</f>
        <v>0</v>
      </c>
      <c r="AE13" s="107">
        <f aca="true" t="shared" si="10" ref="AE13:AE18">IF(L13="",0,IF(LEFT(L13,1)="-",ABS(L13),(IF(L13&gt;9,L13+2,11))))</f>
        <v>0</v>
      </c>
      <c r="AF13" s="108">
        <f aca="true" t="shared" si="11" ref="AF13:AF18">IF(L13="",0,IF(LEFT(L13,1)="-",(IF(ABS(L13)&gt;9,(ABS(L13)+2),11)),L13))</f>
        <v>0</v>
      </c>
      <c r="AG13" s="107">
        <f aca="true" t="shared" si="12" ref="AG13:AG18">IF(N13="",0,IF(LEFT(N13,1)="-",ABS(N13),(IF(N13&gt;9,N13+2,11))))</f>
        <v>0</v>
      </c>
      <c r="AH13" s="108">
        <f aca="true" t="shared" si="13" ref="AH13:AH18">IF(N13="",0,IF(LEFT(N13,1)="-",(IF(ABS(N13)&gt;9,(ABS(N13)+2),11)),N13))</f>
        <v>0</v>
      </c>
      <c r="AI13" s="12"/>
      <c r="AJ13" s="12"/>
      <c r="AK13" s="12"/>
      <c r="AL13" s="12"/>
    </row>
    <row r="14" spans="1:38" ht="15.75">
      <c r="A14" s="96" t="s">
        <v>174</v>
      </c>
      <c r="B14" s="97" t="str">
        <f>IF(B8&gt;"",B8,"")</f>
        <v>Annik lundström</v>
      </c>
      <c r="C14" s="109">
        <f>IF(B10&gt;"",B10,"")</f>
      </c>
      <c r="D14" s="110"/>
      <c r="E14" s="99"/>
      <c r="F14" s="141"/>
      <c r="G14" s="142"/>
      <c r="H14" s="141"/>
      <c r="I14" s="142"/>
      <c r="J14" s="141"/>
      <c r="K14" s="142"/>
      <c r="L14" s="141"/>
      <c r="M14" s="142"/>
      <c r="N14" s="141"/>
      <c r="O14" s="142"/>
      <c r="P14" s="100">
        <f t="shared" si="0"/>
      </c>
      <c r="Q14" s="101">
        <f t="shared" si="1"/>
      </c>
      <c r="R14" s="111"/>
      <c r="S14" s="112"/>
      <c r="U14" s="104">
        <f t="shared" si="2"/>
        <v>0</v>
      </c>
      <c r="V14" s="105">
        <f t="shared" si="2"/>
        <v>0</v>
      </c>
      <c r="W14" s="106">
        <f t="shared" si="3"/>
        <v>0</v>
      </c>
      <c r="Y14" s="113">
        <f t="shared" si="4"/>
        <v>0</v>
      </c>
      <c r="Z14" s="114">
        <f t="shared" si="5"/>
        <v>0</v>
      </c>
      <c r="AA14" s="113">
        <f t="shared" si="6"/>
        <v>0</v>
      </c>
      <c r="AB14" s="114">
        <f t="shared" si="7"/>
        <v>0</v>
      </c>
      <c r="AC14" s="113">
        <f t="shared" si="8"/>
        <v>0</v>
      </c>
      <c r="AD14" s="114">
        <f t="shared" si="9"/>
        <v>0</v>
      </c>
      <c r="AE14" s="113">
        <f t="shared" si="10"/>
        <v>0</v>
      </c>
      <c r="AF14" s="114">
        <f t="shared" si="11"/>
        <v>0</v>
      </c>
      <c r="AG14" s="113">
        <f t="shared" si="12"/>
        <v>0</v>
      </c>
      <c r="AH14" s="114">
        <f t="shared" si="13"/>
        <v>0</v>
      </c>
      <c r="AI14" s="12"/>
      <c r="AJ14" s="12"/>
      <c r="AK14" s="12"/>
      <c r="AL14" s="12"/>
    </row>
    <row r="15" spans="1:38" ht="16.5" thickBot="1">
      <c r="A15" s="96" t="s">
        <v>175</v>
      </c>
      <c r="B15" s="115" t="str">
        <f>IF(B7&gt;"",B7,"")</f>
        <v>Viivi.Mari Vastavuo</v>
      </c>
      <c r="C15" s="116">
        <f>IF(B10&gt;"",B10,"")</f>
      </c>
      <c r="D15" s="91"/>
      <c r="E15" s="92"/>
      <c r="F15" s="144"/>
      <c r="G15" s="145"/>
      <c r="H15" s="144"/>
      <c r="I15" s="145"/>
      <c r="J15" s="144"/>
      <c r="K15" s="145"/>
      <c r="L15" s="144"/>
      <c r="M15" s="145"/>
      <c r="N15" s="144"/>
      <c r="O15" s="145"/>
      <c r="P15" s="100">
        <f t="shared" si="0"/>
      </c>
      <c r="Q15" s="101">
        <f t="shared" si="1"/>
      </c>
      <c r="R15" s="111"/>
      <c r="S15" s="112"/>
      <c r="U15" s="104">
        <f t="shared" si="2"/>
        <v>0</v>
      </c>
      <c r="V15" s="105">
        <f t="shared" si="2"/>
        <v>0</v>
      </c>
      <c r="W15" s="106">
        <f t="shared" si="3"/>
        <v>0</v>
      </c>
      <c r="Y15" s="113">
        <f t="shared" si="4"/>
        <v>0</v>
      </c>
      <c r="Z15" s="114">
        <f t="shared" si="5"/>
        <v>0</v>
      </c>
      <c r="AA15" s="113">
        <f t="shared" si="6"/>
        <v>0</v>
      </c>
      <c r="AB15" s="114">
        <f t="shared" si="7"/>
        <v>0</v>
      </c>
      <c r="AC15" s="113">
        <f t="shared" si="8"/>
        <v>0</v>
      </c>
      <c r="AD15" s="114">
        <f t="shared" si="9"/>
        <v>0</v>
      </c>
      <c r="AE15" s="113">
        <f t="shared" si="10"/>
        <v>0</v>
      </c>
      <c r="AF15" s="114">
        <f t="shared" si="11"/>
        <v>0</v>
      </c>
      <c r="AG15" s="113">
        <f t="shared" si="12"/>
        <v>0</v>
      </c>
      <c r="AH15" s="114">
        <f t="shared" si="13"/>
        <v>0</v>
      </c>
      <c r="AI15" s="12"/>
      <c r="AJ15" s="12"/>
      <c r="AK15" s="12"/>
      <c r="AL15" s="12"/>
    </row>
    <row r="16" spans="1:38" ht="15.75">
      <c r="A16" s="96" t="s">
        <v>176</v>
      </c>
      <c r="B16" s="97" t="str">
        <f>IF(B8&gt;"",B8,"")</f>
        <v>Annik lundström</v>
      </c>
      <c r="C16" s="109" t="str">
        <f>IF(B9&gt;"",B9,"")</f>
        <v>Sabina Englund</v>
      </c>
      <c r="D16" s="83"/>
      <c r="E16" s="99"/>
      <c r="F16" s="139"/>
      <c r="G16" s="140"/>
      <c r="H16" s="139"/>
      <c r="I16" s="140"/>
      <c r="J16" s="139"/>
      <c r="K16" s="140"/>
      <c r="L16" s="139"/>
      <c r="M16" s="140"/>
      <c r="N16" s="139"/>
      <c r="O16" s="140"/>
      <c r="P16" s="100">
        <f t="shared" si="0"/>
      </c>
      <c r="Q16" s="101">
        <f t="shared" si="1"/>
      </c>
      <c r="R16" s="111"/>
      <c r="S16" s="112"/>
      <c r="U16" s="104">
        <f t="shared" si="2"/>
        <v>0</v>
      </c>
      <c r="V16" s="105">
        <f t="shared" si="2"/>
        <v>0</v>
      </c>
      <c r="W16" s="106">
        <f t="shared" si="3"/>
        <v>0</v>
      </c>
      <c r="Y16" s="113">
        <f t="shared" si="4"/>
        <v>0</v>
      </c>
      <c r="Z16" s="114">
        <f t="shared" si="5"/>
        <v>0</v>
      </c>
      <c r="AA16" s="113">
        <f t="shared" si="6"/>
        <v>0</v>
      </c>
      <c r="AB16" s="114">
        <f t="shared" si="7"/>
        <v>0</v>
      </c>
      <c r="AC16" s="113">
        <f t="shared" si="8"/>
        <v>0</v>
      </c>
      <c r="AD16" s="114">
        <f t="shared" si="9"/>
        <v>0</v>
      </c>
      <c r="AE16" s="113">
        <f t="shared" si="10"/>
        <v>0</v>
      </c>
      <c r="AF16" s="114">
        <f t="shared" si="11"/>
        <v>0</v>
      </c>
      <c r="AG16" s="113">
        <f t="shared" si="12"/>
        <v>0</v>
      </c>
      <c r="AH16" s="114">
        <f t="shared" si="13"/>
        <v>0</v>
      </c>
      <c r="AI16" s="12"/>
      <c r="AJ16" s="12"/>
      <c r="AK16" s="12"/>
      <c r="AL16" s="12"/>
    </row>
    <row r="17" spans="1:38" ht="15.75">
      <c r="A17" s="96" t="s">
        <v>177</v>
      </c>
      <c r="B17" s="97" t="str">
        <f>IF(B7&gt;"",B7,"")</f>
        <v>Viivi.Mari Vastavuo</v>
      </c>
      <c r="C17" s="109" t="str">
        <f>IF(B8&gt;"",B8,"")</f>
        <v>Annik lundström</v>
      </c>
      <c r="D17" s="110"/>
      <c r="E17" s="99"/>
      <c r="F17" s="141"/>
      <c r="G17" s="142"/>
      <c r="H17" s="141"/>
      <c r="I17" s="142"/>
      <c r="J17" s="143"/>
      <c r="K17" s="142"/>
      <c r="L17" s="141"/>
      <c r="M17" s="142"/>
      <c r="N17" s="141"/>
      <c r="O17" s="142"/>
      <c r="P17" s="100">
        <f t="shared" si="0"/>
      </c>
      <c r="Q17" s="101">
        <f t="shared" si="1"/>
      </c>
      <c r="R17" s="111"/>
      <c r="S17" s="112"/>
      <c r="U17" s="104">
        <f t="shared" si="2"/>
        <v>0</v>
      </c>
      <c r="V17" s="105">
        <f t="shared" si="2"/>
        <v>0</v>
      </c>
      <c r="W17" s="106">
        <f t="shared" si="3"/>
        <v>0</v>
      </c>
      <c r="Y17" s="113">
        <f t="shared" si="4"/>
        <v>0</v>
      </c>
      <c r="Z17" s="114">
        <f t="shared" si="5"/>
        <v>0</v>
      </c>
      <c r="AA17" s="113">
        <f t="shared" si="6"/>
        <v>0</v>
      </c>
      <c r="AB17" s="114">
        <f t="shared" si="7"/>
        <v>0</v>
      </c>
      <c r="AC17" s="113">
        <f t="shared" si="8"/>
        <v>0</v>
      </c>
      <c r="AD17" s="114">
        <f t="shared" si="9"/>
        <v>0</v>
      </c>
      <c r="AE17" s="113">
        <f t="shared" si="10"/>
        <v>0</v>
      </c>
      <c r="AF17" s="114">
        <f t="shared" si="11"/>
        <v>0</v>
      </c>
      <c r="AG17" s="113">
        <f t="shared" si="12"/>
        <v>0</v>
      </c>
      <c r="AH17" s="114">
        <f t="shared" si="13"/>
        <v>0</v>
      </c>
      <c r="AI17" s="12"/>
      <c r="AJ17" s="12"/>
      <c r="AK17" s="12"/>
      <c r="AL17" s="12"/>
    </row>
    <row r="18" spans="1:38" ht="16.5" thickBot="1">
      <c r="A18" s="117" t="s">
        <v>178</v>
      </c>
      <c r="B18" s="118" t="str">
        <f>IF(B9&gt;"",B9,"")</f>
        <v>Sabina Englund</v>
      </c>
      <c r="C18" s="119">
        <f>IF(B10&gt;"",B10,"")</f>
      </c>
      <c r="D18" s="120"/>
      <c r="E18" s="121"/>
      <c r="F18" s="137"/>
      <c r="G18" s="138"/>
      <c r="H18" s="137"/>
      <c r="I18" s="138"/>
      <c r="J18" s="137"/>
      <c r="K18" s="138"/>
      <c r="L18" s="137"/>
      <c r="M18" s="138"/>
      <c r="N18" s="137"/>
      <c r="O18" s="138"/>
      <c r="P18" s="122">
        <f t="shared" si="0"/>
      </c>
      <c r="Q18" s="123">
        <f t="shared" si="1"/>
      </c>
      <c r="R18" s="124"/>
      <c r="S18" s="125"/>
      <c r="U18" s="104">
        <f t="shared" si="2"/>
        <v>0</v>
      </c>
      <c r="V18" s="105">
        <f t="shared" si="2"/>
        <v>0</v>
      </c>
      <c r="W18" s="106">
        <f t="shared" si="3"/>
        <v>0</v>
      </c>
      <c r="Y18" s="126">
        <f t="shared" si="4"/>
        <v>0</v>
      </c>
      <c r="Z18" s="127">
        <f t="shared" si="5"/>
        <v>0</v>
      </c>
      <c r="AA18" s="126">
        <f t="shared" si="6"/>
        <v>0</v>
      </c>
      <c r="AB18" s="127">
        <f t="shared" si="7"/>
        <v>0</v>
      </c>
      <c r="AC18" s="126">
        <f t="shared" si="8"/>
        <v>0</v>
      </c>
      <c r="AD18" s="127">
        <f t="shared" si="9"/>
        <v>0</v>
      </c>
      <c r="AE18" s="126">
        <f t="shared" si="10"/>
        <v>0</v>
      </c>
      <c r="AF18" s="127">
        <f t="shared" si="11"/>
        <v>0</v>
      </c>
      <c r="AG18" s="126">
        <f t="shared" si="12"/>
        <v>0</v>
      </c>
      <c r="AH18" s="127">
        <f t="shared" si="13"/>
        <v>0</v>
      </c>
      <c r="AI18" s="12"/>
      <c r="AJ18" s="12"/>
      <c r="AK18" s="12"/>
      <c r="AL18" s="12"/>
    </row>
    <row r="19" spans="1:38" ht="13.5" thickTop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</row>
    <row r="20" spans="1:38" ht="13.5" thickBo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</row>
    <row r="21" spans="1:38" ht="16.5" thickTop="1">
      <c r="A21" s="29"/>
      <c r="B21" s="30"/>
      <c r="C21" s="31"/>
      <c r="D21" s="31"/>
      <c r="E21" s="31"/>
      <c r="F21" s="32"/>
      <c r="G21" s="31"/>
      <c r="H21" s="33" t="s">
        <v>158</v>
      </c>
      <c r="I21" s="34"/>
      <c r="J21" s="162" t="s">
        <v>26</v>
      </c>
      <c r="K21" s="163"/>
      <c r="L21" s="163"/>
      <c r="M21" s="164"/>
      <c r="N21" s="165" t="s">
        <v>159</v>
      </c>
      <c r="O21" s="166"/>
      <c r="P21" s="166"/>
      <c r="Q21" s="167" t="s">
        <v>8</v>
      </c>
      <c r="R21" s="168"/>
      <c r="S21" s="169"/>
      <c r="AI21" s="12"/>
      <c r="AJ21" s="12"/>
      <c r="AK21" s="12"/>
      <c r="AL21" s="12"/>
    </row>
    <row r="22" spans="1:38" ht="16.5" thickBot="1">
      <c r="A22" s="35"/>
      <c r="B22" s="36"/>
      <c r="C22" s="37" t="s">
        <v>160</v>
      </c>
      <c r="D22" s="172"/>
      <c r="E22" s="173"/>
      <c r="F22" s="174"/>
      <c r="G22" s="175" t="s">
        <v>161</v>
      </c>
      <c r="H22" s="176"/>
      <c r="I22" s="176"/>
      <c r="J22" s="177"/>
      <c r="K22" s="177"/>
      <c r="L22" s="177"/>
      <c r="M22" s="178"/>
      <c r="N22" s="38" t="s">
        <v>162</v>
      </c>
      <c r="O22" s="39"/>
      <c r="P22" s="39"/>
      <c r="Q22" s="170"/>
      <c r="R22" s="170"/>
      <c r="S22" s="171"/>
      <c r="AI22" s="12"/>
      <c r="AJ22" s="12"/>
      <c r="AK22" s="12"/>
      <c r="AL22" s="12"/>
    </row>
    <row r="23" spans="1:38" ht="15.75" thickTop="1">
      <c r="A23" s="40"/>
      <c r="B23" s="41" t="s">
        <v>163</v>
      </c>
      <c r="C23" s="42" t="s">
        <v>164</v>
      </c>
      <c r="D23" s="158" t="s">
        <v>114</v>
      </c>
      <c r="E23" s="159"/>
      <c r="F23" s="158" t="s">
        <v>132</v>
      </c>
      <c r="G23" s="159"/>
      <c r="H23" s="158" t="s">
        <v>165</v>
      </c>
      <c r="I23" s="159"/>
      <c r="J23" s="158" t="s">
        <v>115</v>
      </c>
      <c r="K23" s="159"/>
      <c r="L23" s="158"/>
      <c r="M23" s="159"/>
      <c r="N23" s="43" t="s">
        <v>152</v>
      </c>
      <c r="O23" s="44" t="s">
        <v>166</v>
      </c>
      <c r="P23" s="45" t="s">
        <v>167</v>
      </c>
      <c r="Q23" s="46"/>
      <c r="R23" s="160" t="s">
        <v>44</v>
      </c>
      <c r="S23" s="161"/>
      <c r="U23" s="47" t="s">
        <v>168</v>
      </c>
      <c r="V23" s="48"/>
      <c r="W23" s="49" t="s">
        <v>169</v>
      </c>
      <c r="AI23" s="12"/>
      <c r="AJ23" s="12"/>
      <c r="AK23" s="12"/>
      <c r="AL23" s="12"/>
    </row>
    <row r="24" spans="1:38" ht="12.75">
      <c r="A24" s="50" t="s">
        <v>114</v>
      </c>
      <c r="B24" s="51" t="s">
        <v>271</v>
      </c>
      <c r="C24" s="52" t="s">
        <v>272</v>
      </c>
      <c r="D24" s="53"/>
      <c r="E24" s="54"/>
      <c r="F24" s="55">
        <f>+P34</f>
      </c>
      <c r="G24" s="56">
        <f>+Q34</f>
      </c>
      <c r="H24" s="55">
        <f>P30</f>
      </c>
      <c r="I24" s="56">
        <f>Q30</f>
      </c>
      <c r="J24" s="55">
        <f>P32</f>
      </c>
      <c r="K24" s="56">
        <f>Q32</f>
      </c>
      <c r="L24" s="55"/>
      <c r="M24" s="56"/>
      <c r="N24" s="57">
        <f>IF(SUM(D24:M24)=0,"",COUNTIF(E24:E27,"3"))</f>
      </c>
      <c r="O24" s="58">
        <f>IF(SUM(E24:N24)=0,"",COUNTIF(D24:D27,"3"))</f>
      </c>
      <c r="P24" s="59">
        <f>IF(SUM(D24:M24)=0,"",SUM(E24:E27))</f>
      </c>
      <c r="Q24" s="60">
        <f>IF(SUM(D24:M24)=0,"",SUM(D24:D27))</f>
      </c>
      <c r="R24" s="152"/>
      <c r="S24" s="153"/>
      <c r="U24" s="61">
        <f>+U30+U32+U34</f>
        <v>0</v>
      </c>
      <c r="V24" s="62">
        <f>+V30+V32+V34</f>
        <v>0</v>
      </c>
      <c r="W24" s="63">
        <f>+U24-V24</f>
        <v>0</v>
      </c>
      <c r="AI24" s="12"/>
      <c r="AJ24" s="12"/>
      <c r="AK24" s="12"/>
      <c r="AL24" s="12"/>
    </row>
    <row r="25" spans="1:38" ht="12.75">
      <c r="A25" s="64" t="s">
        <v>132</v>
      </c>
      <c r="B25" s="51" t="s">
        <v>69</v>
      </c>
      <c r="C25" s="65" t="s">
        <v>38</v>
      </c>
      <c r="D25" s="66">
        <f>+Q34</f>
      </c>
      <c r="E25" s="67">
        <f>+P34</f>
      </c>
      <c r="F25" s="68"/>
      <c r="G25" s="69"/>
      <c r="H25" s="66">
        <f>P33</f>
      </c>
      <c r="I25" s="67">
        <f>Q33</f>
      </c>
      <c r="J25" s="66">
        <f>P31</f>
      </c>
      <c r="K25" s="67">
        <f>Q31</f>
      </c>
      <c r="L25" s="66"/>
      <c r="M25" s="67"/>
      <c r="N25" s="57">
        <f>IF(SUM(D25:M25)=0,"",COUNTIF(G24:G27,"3"))</f>
      </c>
      <c r="O25" s="58">
        <f>IF(SUM(E25:N25)=0,"",COUNTIF(F24:F27,"3"))</f>
      </c>
      <c r="P25" s="59">
        <f>IF(SUM(D25:M25)=0,"",SUM(G24:G27))</f>
      </c>
      <c r="Q25" s="60">
        <f>IF(SUM(D25:M25)=0,"",SUM(F24:F27))</f>
      </c>
      <c r="R25" s="152"/>
      <c r="S25" s="153"/>
      <c r="U25" s="61">
        <f>+U31+U33+V34</f>
        <v>0</v>
      </c>
      <c r="V25" s="62">
        <f>+V31+V33+U34</f>
        <v>0</v>
      </c>
      <c r="W25" s="63">
        <f>+U25-V25</f>
        <v>0</v>
      </c>
      <c r="AI25" s="12"/>
      <c r="AJ25" s="12"/>
      <c r="AK25" s="12"/>
      <c r="AL25" s="12"/>
    </row>
    <row r="26" spans="1:38" ht="13.5" thickBot="1">
      <c r="A26" s="64" t="s">
        <v>165</v>
      </c>
      <c r="B26" s="71" t="s">
        <v>75</v>
      </c>
      <c r="C26" s="72" t="s">
        <v>38</v>
      </c>
      <c r="D26" s="66">
        <f>+Q30</f>
      </c>
      <c r="E26" s="67">
        <f>+P30</f>
      </c>
      <c r="F26" s="66">
        <f>Q33</f>
      </c>
      <c r="G26" s="67">
        <f>P33</f>
      </c>
      <c r="H26" s="68"/>
      <c r="I26" s="69"/>
      <c r="J26" s="66">
        <f>P35</f>
      </c>
      <c r="K26" s="67">
        <f>Q35</f>
      </c>
      <c r="L26" s="66"/>
      <c r="M26" s="67"/>
      <c r="N26" s="57">
        <f>IF(SUM(D26:M26)=0,"",COUNTIF(I24:I27,"3"))</f>
      </c>
      <c r="O26" s="58">
        <f>IF(SUM(E26:N26)=0,"",COUNTIF(H24:H27,"3"))</f>
      </c>
      <c r="P26" s="59">
        <f>IF(SUM(D26:M26)=0,"",SUM(I24:I27))</f>
      </c>
      <c r="Q26" s="60">
        <f>IF(SUM(D26:M26)=0,"",SUM(H24:H27))</f>
      </c>
      <c r="R26" s="152"/>
      <c r="S26" s="153"/>
      <c r="U26" s="61">
        <f>+V30+V33+U35</f>
        <v>0</v>
      </c>
      <c r="V26" s="62">
        <f>+U30+U33+V35</f>
        <v>0</v>
      </c>
      <c r="W26" s="63">
        <f>+U26-V26</f>
        <v>0</v>
      </c>
      <c r="AI26" s="12"/>
      <c r="AJ26" s="12"/>
      <c r="AK26" s="12"/>
      <c r="AL26" s="12"/>
    </row>
    <row r="27" spans="1:38" ht="14.25" thickBot="1" thickTop="1">
      <c r="A27" s="70" t="s">
        <v>115</v>
      </c>
      <c r="B27" s="71" t="s">
        <v>142</v>
      </c>
      <c r="C27" s="72" t="s">
        <v>74</v>
      </c>
      <c r="D27" s="73">
        <f>Q32</f>
      </c>
      <c r="E27" s="74">
        <f>P32</f>
      </c>
      <c r="F27" s="73">
        <f>Q31</f>
      </c>
      <c r="G27" s="74">
        <f>P31</f>
      </c>
      <c r="H27" s="73">
        <f>Q35</f>
      </c>
      <c r="I27" s="74">
        <f>P35</f>
      </c>
      <c r="J27" s="75"/>
      <c r="K27" s="76"/>
      <c r="L27" s="73"/>
      <c r="M27" s="74"/>
      <c r="N27" s="77">
        <f>IF(SUM(D27:M27)=0,"",COUNTIF(K24:K27,"3"))</f>
      </c>
      <c r="O27" s="78">
        <f>IF(SUM(E27:N27)=0,"",COUNTIF(J24:J27,"3"))</f>
      </c>
      <c r="P27" s="79">
        <f>IF(SUM(D27:M28)=0,"",SUM(K24:K27))</f>
      </c>
      <c r="Q27" s="80">
        <f>IF(SUM(D27:M27)=0,"",SUM(J24:J27))</f>
      </c>
      <c r="R27" s="154"/>
      <c r="S27" s="155"/>
      <c r="U27" s="61">
        <f>+V31+V32+V35</f>
        <v>0</v>
      </c>
      <c r="V27" s="62">
        <f>+U31+U32+U35</f>
        <v>0</v>
      </c>
      <c r="W27" s="63">
        <f>+U27-V27</f>
        <v>0</v>
      </c>
      <c r="AI27" s="12"/>
      <c r="AJ27" s="12"/>
      <c r="AK27" s="12"/>
      <c r="AL27" s="12"/>
    </row>
    <row r="28" spans="1:38" ht="15.75" thickTop="1">
      <c r="A28" s="81"/>
      <c r="B28" s="82" t="s">
        <v>170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4"/>
      <c r="S28" s="85"/>
      <c r="U28" s="86"/>
      <c r="V28" s="87" t="s">
        <v>171</v>
      </c>
      <c r="W28" s="88">
        <f>SUM(W24:W27)</f>
        <v>0</v>
      </c>
      <c r="X28" s="87" t="str">
        <f>IF(W28=0,"OK","Virhe")</f>
        <v>OK</v>
      </c>
      <c r="AI28" s="12"/>
      <c r="AJ28" s="12"/>
      <c r="AK28" s="12"/>
      <c r="AL28" s="12"/>
    </row>
    <row r="29" spans="1:38" ht="15.75" thickBot="1">
      <c r="A29" s="89"/>
      <c r="B29" s="90" t="s">
        <v>172</v>
      </c>
      <c r="C29" s="91"/>
      <c r="D29" s="91"/>
      <c r="E29" s="92"/>
      <c r="F29" s="147" t="s">
        <v>45</v>
      </c>
      <c r="G29" s="148"/>
      <c r="H29" s="149" t="s">
        <v>46</v>
      </c>
      <c r="I29" s="148"/>
      <c r="J29" s="149" t="s">
        <v>47</v>
      </c>
      <c r="K29" s="148"/>
      <c r="L29" s="149" t="s">
        <v>54</v>
      </c>
      <c r="M29" s="148"/>
      <c r="N29" s="149" t="s">
        <v>55</v>
      </c>
      <c r="O29" s="148"/>
      <c r="P29" s="156" t="s">
        <v>43</v>
      </c>
      <c r="Q29" s="157"/>
      <c r="S29" s="93"/>
      <c r="U29" s="94" t="s">
        <v>168</v>
      </c>
      <c r="V29" s="95"/>
      <c r="W29" s="49" t="s">
        <v>169</v>
      </c>
      <c r="AI29" s="12"/>
      <c r="AJ29" s="12"/>
      <c r="AK29" s="12"/>
      <c r="AL29" s="12"/>
    </row>
    <row r="30" spans="1:38" ht="15.75">
      <c r="A30" s="96" t="s">
        <v>173</v>
      </c>
      <c r="B30" s="97" t="str">
        <f>IF(B24&gt;"",B24,"")</f>
        <v>Johanna Christjansson</v>
      </c>
      <c r="C30" s="98" t="str">
        <f>IF(B26&gt;"",B26,"")</f>
        <v>Pihla Eriksson</v>
      </c>
      <c r="D30" s="83"/>
      <c r="E30" s="99"/>
      <c r="F30" s="150"/>
      <c r="G30" s="151"/>
      <c r="H30" s="139"/>
      <c r="I30" s="140"/>
      <c r="J30" s="139"/>
      <c r="K30" s="140"/>
      <c r="L30" s="139"/>
      <c r="M30" s="140"/>
      <c r="N30" s="146"/>
      <c r="O30" s="140"/>
      <c r="P30" s="100">
        <f aca="true" t="shared" si="14" ref="P30:P35">IF(COUNT(F30:N30)=0,"",COUNTIF(F30:N30,"&gt;=0"))</f>
      </c>
      <c r="Q30" s="101">
        <f aca="true" t="shared" si="15" ref="Q30:Q35">IF(COUNT(F30:N30)=0,"",(IF(LEFT(F30,1)="-",1,0)+IF(LEFT(H30,1)="-",1,0)+IF(LEFT(J30,1)="-",1,0)+IF(LEFT(L30,1)="-",1,0)+IF(LEFT(N30,1)="-",1,0)))</f>
      </c>
      <c r="R30" s="102"/>
      <c r="S30" s="103"/>
      <c r="U30" s="104">
        <f aca="true" t="shared" si="16" ref="U30:V35">+Y30+AA30+AC30+AE30+AG30</f>
        <v>0</v>
      </c>
      <c r="V30" s="105">
        <f t="shared" si="16"/>
        <v>0</v>
      </c>
      <c r="W30" s="106">
        <f aca="true" t="shared" si="17" ref="W30:W35">+U30-V30</f>
        <v>0</v>
      </c>
      <c r="Y30" s="107">
        <f aca="true" t="shared" si="18" ref="Y30:Y35">IF(F30="",0,IF(LEFT(F30,1)="-",ABS(F30),(IF(F30&gt;9,F30+2,11))))</f>
        <v>0</v>
      </c>
      <c r="Z30" s="108">
        <f aca="true" t="shared" si="19" ref="Z30:Z35">IF(F30="",0,IF(LEFT(F30,1)="-",(IF(ABS(F30)&gt;9,(ABS(F30)+2),11)),F30))</f>
        <v>0</v>
      </c>
      <c r="AA30" s="107">
        <f aca="true" t="shared" si="20" ref="AA30:AA35">IF(H30="",0,IF(LEFT(H30,1)="-",ABS(H30),(IF(H30&gt;9,H30+2,11))))</f>
        <v>0</v>
      </c>
      <c r="AB30" s="108">
        <f aca="true" t="shared" si="21" ref="AB30:AB35">IF(H30="",0,IF(LEFT(H30,1)="-",(IF(ABS(H30)&gt;9,(ABS(H30)+2),11)),H30))</f>
        <v>0</v>
      </c>
      <c r="AC30" s="107">
        <f aca="true" t="shared" si="22" ref="AC30:AC35">IF(J30="",0,IF(LEFT(J30,1)="-",ABS(J30),(IF(J30&gt;9,J30+2,11))))</f>
        <v>0</v>
      </c>
      <c r="AD30" s="108">
        <f aca="true" t="shared" si="23" ref="AD30:AD35">IF(J30="",0,IF(LEFT(J30,1)="-",(IF(ABS(J30)&gt;9,(ABS(J30)+2),11)),J30))</f>
        <v>0</v>
      </c>
      <c r="AE30" s="107">
        <f aca="true" t="shared" si="24" ref="AE30:AE35">IF(L30="",0,IF(LEFT(L30,1)="-",ABS(L30),(IF(L30&gt;9,L30+2,11))))</f>
        <v>0</v>
      </c>
      <c r="AF30" s="108">
        <f aca="true" t="shared" si="25" ref="AF30:AF35">IF(L30="",0,IF(LEFT(L30,1)="-",(IF(ABS(L30)&gt;9,(ABS(L30)+2),11)),L30))</f>
        <v>0</v>
      </c>
      <c r="AG30" s="107">
        <f aca="true" t="shared" si="26" ref="AG30:AG35">IF(N30="",0,IF(LEFT(N30,1)="-",ABS(N30),(IF(N30&gt;9,N30+2,11))))</f>
        <v>0</v>
      </c>
      <c r="AH30" s="108">
        <f aca="true" t="shared" si="27" ref="AH30:AH35">IF(N30="",0,IF(LEFT(N30,1)="-",(IF(ABS(N30)&gt;9,(ABS(N30)+2),11)),N30))</f>
        <v>0</v>
      </c>
      <c r="AI30" s="12"/>
      <c r="AJ30" s="12"/>
      <c r="AK30" s="12"/>
      <c r="AL30" s="12"/>
    </row>
    <row r="31" spans="1:38" ht="15.75">
      <c r="A31" s="96" t="s">
        <v>174</v>
      </c>
      <c r="B31" s="97" t="str">
        <f>IF(B25&gt;"",B25,"")</f>
        <v>Paju Eriksson</v>
      </c>
      <c r="C31" s="109" t="str">
        <f>IF(B27&gt;"",B27,"")</f>
        <v>Sofie Eriksson</v>
      </c>
      <c r="D31" s="110"/>
      <c r="E31" s="99"/>
      <c r="F31" s="141"/>
      <c r="G31" s="142"/>
      <c r="H31" s="141"/>
      <c r="I31" s="142"/>
      <c r="J31" s="141"/>
      <c r="K31" s="142"/>
      <c r="L31" s="141"/>
      <c r="M31" s="142"/>
      <c r="N31" s="141"/>
      <c r="O31" s="142"/>
      <c r="P31" s="100">
        <f t="shared" si="14"/>
      </c>
      <c r="Q31" s="101">
        <f t="shared" si="15"/>
      </c>
      <c r="R31" s="111"/>
      <c r="S31" s="112"/>
      <c r="U31" s="104">
        <f t="shared" si="16"/>
        <v>0</v>
      </c>
      <c r="V31" s="105">
        <f t="shared" si="16"/>
        <v>0</v>
      </c>
      <c r="W31" s="106">
        <f t="shared" si="17"/>
        <v>0</v>
      </c>
      <c r="Y31" s="113">
        <f t="shared" si="18"/>
        <v>0</v>
      </c>
      <c r="Z31" s="114">
        <f t="shared" si="19"/>
        <v>0</v>
      </c>
      <c r="AA31" s="113">
        <f t="shared" si="20"/>
        <v>0</v>
      </c>
      <c r="AB31" s="114">
        <f t="shared" si="21"/>
        <v>0</v>
      </c>
      <c r="AC31" s="113">
        <f t="shared" si="22"/>
        <v>0</v>
      </c>
      <c r="AD31" s="114">
        <f t="shared" si="23"/>
        <v>0</v>
      </c>
      <c r="AE31" s="113">
        <f t="shared" si="24"/>
        <v>0</v>
      </c>
      <c r="AF31" s="114">
        <f t="shared" si="25"/>
        <v>0</v>
      </c>
      <c r="AG31" s="113">
        <f t="shared" si="26"/>
        <v>0</v>
      </c>
      <c r="AH31" s="114">
        <f t="shared" si="27"/>
        <v>0</v>
      </c>
      <c r="AI31" s="12"/>
      <c r="AJ31" s="12"/>
      <c r="AK31" s="12"/>
      <c r="AL31" s="12"/>
    </row>
    <row r="32" spans="1:38" ht="16.5" thickBot="1">
      <c r="A32" s="96" t="s">
        <v>175</v>
      </c>
      <c r="B32" s="115" t="str">
        <f>IF(B24&gt;"",B24,"")</f>
        <v>Johanna Christjansson</v>
      </c>
      <c r="C32" s="116" t="str">
        <f>IF(B27&gt;"",B27,"")</f>
        <v>Sofie Eriksson</v>
      </c>
      <c r="D32" s="91"/>
      <c r="E32" s="92"/>
      <c r="F32" s="144"/>
      <c r="G32" s="145"/>
      <c r="H32" s="144"/>
      <c r="I32" s="145"/>
      <c r="J32" s="144"/>
      <c r="K32" s="145"/>
      <c r="L32" s="144"/>
      <c r="M32" s="145"/>
      <c r="N32" s="144"/>
      <c r="O32" s="145"/>
      <c r="P32" s="100">
        <f t="shared" si="14"/>
      </c>
      <c r="Q32" s="101">
        <f t="shared" si="15"/>
      </c>
      <c r="R32" s="111"/>
      <c r="S32" s="112"/>
      <c r="U32" s="104">
        <f t="shared" si="16"/>
        <v>0</v>
      </c>
      <c r="V32" s="105">
        <f t="shared" si="16"/>
        <v>0</v>
      </c>
      <c r="W32" s="106">
        <f t="shared" si="17"/>
        <v>0</v>
      </c>
      <c r="Y32" s="113">
        <f t="shared" si="18"/>
        <v>0</v>
      </c>
      <c r="Z32" s="114">
        <f t="shared" si="19"/>
        <v>0</v>
      </c>
      <c r="AA32" s="113">
        <f t="shared" si="20"/>
        <v>0</v>
      </c>
      <c r="AB32" s="114">
        <f t="shared" si="21"/>
        <v>0</v>
      </c>
      <c r="AC32" s="113">
        <f t="shared" si="22"/>
        <v>0</v>
      </c>
      <c r="AD32" s="114">
        <f t="shared" si="23"/>
        <v>0</v>
      </c>
      <c r="AE32" s="113">
        <f t="shared" si="24"/>
        <v>0</v>
      </c>
      <c r="AF32" s="114">
        <f t="shared" si="25"/>
        <v>0</v>
      </c>
      <c r="AG32" s="113">
        <f t="shared" si="26"/>
        <v>0</v>
      </c>
      <c r="AH32" s="114">
        <f t="shared" si="27"/>
        <v>0</v>
      </c>
      <c r="AI32" s="12"/>
      <c r="AJ32" s="12"/>
      <c r="AK32" s="12"/>
      <c r="AL32" s="12"/>
    </row>
    <row r="33" spans="1:38" ht="15.75">
      <c r="A33" s="96" t="s">
        <v>176</v>
      </c>
      <c r="B33" s="97" t="str">
        <f>IF(B25&gt;"",B25,"")</f>
        <v>Paju Eriksson</v>
      </c>
      <c r="C33" s="109" t="str">
        <f>IF(B26&gt;"",B26,"")</f>
        <v>Pihla Eriksson</v>
      </c>
      <c r="D33" s="83"/>
      <c r="E33" s="99"/>
      <c r="F33" s="139"/>
      <c r="G33" s="140"/>
      <c r="H33" s="139"/>
      <c r="I33" s="140"/>
      <c r="J33" s="139"/>
      <c r="K33" s="140"/>
      <c r="L33" s="139"/>
      <c r="M33" s="140"/>
      <c r="N33" s="139"/>
      <c r="O33" s="140"/>
      <c r="P33" s="100">
        <f t="shared" si="14"/>
      </c>
      <c r="Q33" s="101">
        <f t="shared" si="15"/>
      </c>
      <c r="R33" s="111"/>
      <c r="S33" s="112"/>
      <c r="U33" s="104">
        <f t="shared" si="16"/>
        <v>0</v>
      </c>
      <c r="V33" s="105">
        <f t="shared" si="16"/>
        <v>0</v>
      </c>
      <c r="W33" s="106">
        <f t="shared" si="17"/>
        <v>0</v>
      </c>
      <c r="Y33" s="113">
        <f t="shared" si="18"/>
        <v>0</v>
      </c>
      <c r="Z33" s="114">
        <f t="shared" si="19"/>
        <v>0</v>
      </c>
      <c r="AA33" s="113">
        <f t="shared" si="20"/>
        <v>0</v>
      </c>
      <c r="AB33" s="114">
        <f t="shared" si="21"/>
        <v>0</v>
      </c>
      <c r="AC33" s="113">
        <f t="shared" si="22"/>
        <v>0</v>
      </c>
      <c r="AD33" s="114">
        <f t="shared" si="23"/>
        <v>0</v>
      </c>
      <c r="AE33" s="113">
        <f t="shared" si="24"/>
        <v>0</v>
      </c>
      <c r="AF33" s="114">
        <f t="shared" si="25"/>
        <v>0</v>
      </c>
      <c r="AG33" s="113">
        <f t="shared" si="26"/>
        <v>0</v>
      </c>
      <c r="AH33" s="114">
        <f t="shared" si="27"/>
        <v>0</v>
      </c>
      <c r="AI33" s="12"/>
      <c r="AJ33" s="12"/>
      <c r="AK33" s="12"/>
      <c r="AL33" s="12"/>
    </row>
    <row r="34" spans="1:38" ht="15.75">
      <c r="A34" s="96" t="s">
        <v>177</v>
      </c>
      <c r="B34" s="97" t="str">
        <f>IF(B24&gt;"",B24,"")</f>
        <v>Johanna Christjansson</v>
      </c>
      <c r="C34" s="109" t="str">
        <f>IF(B25&gt;"",B25,"")</f>
        <v>Paju Eriksson</v>
      </c>
      <c r="D34" s="110"/>
      <c r="E34" s="99"/>
      <c r="F34" s="141"/>
      <c r="G34" s="142"/>
      <c r="H34" s="141"/>
      <c r="I34" s="142"/>
      <c r="J34" s="143"/>
      <c r="K34" s="142"/>
      <c r="L34" s="141"/>
      <c r="M34" s="142"/>
      <c r="N34" s="141"/>
      <c r="O34" s="142"/>
      <c r="P34" s="100">
        <f t="shared" si="14"/>
      </c>
      <c r="Q34" s="101">
        <f t="shared" si="15"/>
      </c>
      <c r="R34" s="111"/>
      <c r="S34" s="112"/>
      <c r="U34" s="104">
        <f t="shared" si="16"/>
        <v>0</v>
      </c>
      <c r="V34" s="105">
        <f t="shared" si="16"/>
        <v>0</v>
      </c>
      <c r="W34" s="106">
        <f t="shared" si="17"/>
        <v>0</v>
      </c>
      <c r="Y34" s="113">
        <f t="shared" si="18"/>
        <v>0</v>
      </c>
      <c r="Z34" s="114">
        <f t="shared" si="19"/>
        <v>0</v>
      </c>
      <c r="AA34" s="113">
        <f t="shared" si="20"/>
        <v>0</v>
      </c>
      <c r="AB34" s="114">
        <f t="shared" si="21"/>
        <v>0</v>
      </c>
      <c r="AC34" s="113">
        <f t="shared" si="22"/>
        <v>0</v>
      </c>
      <c r="AD34" s="114">
        <f t="shared" si="23"/>
        <v>0</v>
      </c>
      <c r="AE34" s="113">
        <f t="shared" si="24"/>
        <v>0</v>
      </c>
      <c r="AF34" s="114">
        <f t="shared" si="25"/>
        <v>0</v>
      </c>
      <c r="AG34" s="113">
        <f t="shared" si="26"/>
        <v>0</v>
      </c>
      <c r="AH34" s="114">
        <f t="shared" si="27"/>
        <v>0</v>
      </c>
      <c r="AI34" s="12"/>
      <c r="AJ34" s="12"/>
      <c r="AK34" s="12"/>
      <c r="AL34" s="12"/>
    </row>
    <row r="35" spans="1:38" ht="16.5" thickBot="1">
      <c r="A35" s="117" t="s">
        <v>178</v>
      </c>
      <c r="B35" s="118" t="str">
        <f>IF(B26&gt;"",B26,"")</f>
        <v>Pihla Eriksson</v>
      </c>
      <c r="C35" s="119" t="str">
        <f>IF(B27&gt;"",B27,"")</f>
        <v>Sofie Eriksson</v>
      </c>
      <c r="D35" s="120"/>
      <c r="E35" s="121"/>
      <c r="F35" s="137"/>
      <c r="G35" s="138"/>
      <c r="H35" s="137"/>
      <c r="I35" s="138"/>
      <c r="J35" s="137"/>
      <c r="K35" s="138"/>
      <c r="L35" s="137"/>
      <c r="M35" s="138"/>
      <c r="N35" s="137"/>
      <c r="O35" s="138"/>
      <c r="P35" s="122">
        <f t="shared" si="14"/>
      </c>
      <c r="Q35" s="123">
        <f t="shared" si="15"/>
      </c>
      <c r="R35" s="124"/>
      <c r="S35" s="125"/>
      <c r="U35" s="104">
        <f t="shared" si="16"/>
        <v>0</v>
      </c>
      <c r="V35" s="105">
        <f t="shared" si="16"/>
        <v>0</v>
      </c>
      <c r="W35" s="106">
        <f t="shared" si="17"/>
        <v>0</v>
      </c>
      <c r="Y35" s="126">
        <f t="shared" si="18"/>
        <v>0</v>
      </c>
      <c r="Z35" s="127">
        <f t="shared" si="19"/>
        <v>0</v>
      </c>
      <c r="AA35" s="126">
        <f t="shared" si="20"/>
        <v>0</v>
      </c>
      <c r="AB35" s="127">
        <f t="shared" si="21"/>
        <v>0</v>
      </c>
      <c r="AC35" s="126">
        <f t="shared" si="22"/>
        <v>0</v>
      </c>
      <c r="AD35" s="127">
        <f t="shared" si="23"/>
        <v>0</v>
      </c>
      <c r="AE35" s="126">
        <f t="shared" si="24"/>
        <v>0</v>
      </c>
      <c r="AF35" s="127">
        <f t="shared" si="25"/>
        <v>0</v>
      </c>
      <c r="AG35" s="126">
        <f t="shared" si="26"/>
        <v>0</v>
      </c>
      <c r="AH35" s="127">
        <f t="shared" si="27"/>
        <v>0</v>
      </c>
      <c r="AI35" s="12"/>
      <c r="AJ35" s="12"/>
      <c r="AK35" s="12"/>
      <c r="AL35" s="12"/>
    </row>
    <row r="36" spans="1:38" ht="13.5" thickTop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</row>
  </sheetData>
  <mergeCells count="106">
    <mergeCell ref="N34:O34"/>
    <mergeCell ref="F35:G35"/>
    <mergeCell ref="H35:I35"/>
    <mergeCell ref="J35:K35"/>
    <mergeCell ref="L35:M35"/>
    <mergeCell ref="N35:O35"/>
    <mergeCell ref="F34:G34"/>
    <mergeCell ref="H34:I34"/>
    <mergeCell ref="J34:K34"/>
    <mergeCell ref="L34:M34"/>
    <mergeCell ref="N32:O32"/>
    <mergeCell ref="F33:G33"/>
    <mergeCell ref="H33:I33"/>
    <mergeCell ref="J33:K33"/>
    <mergeCell ref="L33:M33"/>
    <mergeCell ref="N33:O33"/>
    <mergeCell ref="F32:G32"/>
    <mergeCell ref="H32:I32"/>
    <mergeCell ref="J32:K32"/>
    <mergeCell ref="L32:M32"/>
    <mergeCell ref="N30:O30"/>
    <mergeCell ref="F31:G31"/>
    <mergeCell ref="H31:I31"/>
    <mergeCell ref="J31:K31"/>
    <mergeCell ref="L31:M31"/>
    <mergeCell ref="N31:O31"/>
    <mergeCell ref="F30:G30"/>
    <mergeCell ref="H30:I30"/>
    <mergeCell ref="J30:K30"/>
    <mergeCell ref="L30:M30"/>
    <mergeCell ref="R26:S26"/>
    <mergeCell ref="R27:S27"/>
    <mergeCell ref="F29:G29"/>
    <mergeCell ref="H29:I29"/>
    <mergeCell ref="J29:K29"/>
    <mergeCell ref="L29:M29"/>
    <mergeCell ref="N29:O29"/>
    <mergeCell ref="P29:Q29"/>
    <mergeCell ref="D23:E23"/>
    <mergeCell ref="R23:S23"/>
    <mergeCell ref="R24:S24"/>
    <mergeCell ref="R25:S25"/>
    <mergeCell ref="N21:P21"/>
    <mergeCell ref="Q21:S21"/>
    <mergeCell ref="D22:F22"/>
    <mergeCell ref="G22:I22"/>
    <mergeCell ref="J22:M22"/>
    <mergeCell ref="Q22:S22"/>
    <mergeCell ref="F12:G12"/>
    <mergeCell ref="H12:I12"/>
    <mergeCell ref="J12:K12"/>
    <mergeCell ref="L12:M12"/>
    <mergeCell ref="J4:M4"/>
    <mergeCell ref="N4:P4"/>
    <mergeCell ref="Q4:S4"/>
    <mergeCell ref="D5:F5"/>
    <mergeCell ref="G5:I5"/>
    <mergeCell ref="J5:M5"/>
    <mergeCell ref="Q5:S5"/>
    <mergeCell ref="R6:S6"/>
    <mergeCell ref="R7:S7"/>
    <mergeCell ref="D6:E6"/>
    <mergeCell ref="F6:G6"/>
    <mergeCell ref="H6:I6"/>
    <mergeCell ref="J6:K6"/>
    <mergeCell ref="N13:O13"/>
    <mergeCell ref="L6:M6"/>
    <mergeCell ref="N12:O12"/>
    <mergeCell ref="P12:Q12"/>
    <mergeCell ref="R8:S8"/>
    <mergeCell ref="R9:S9"/>
    <mergeCell ref="R10:S10"/>
    <mergeCell ref="F14:G14"/>
    <mergeCell ref="H14:I14"/>
    <mergeCell ref="J14:K14"/>
    <mergeCell ref="L14:M14"/>
    <mergeCell ref="N14:O14"/>
    <mergeCell ref="F13:G13"/>
    <mergeCell ref="H13:I13"/>
    <mergeCell ref="J13:K13"/>
    <mergeCell ref="L13:M13"/>
    <mergeCell ref="N15:O15"/>
    <mergeCell ref="F16:G16"/>
    <mergeCell ref="H16:I16"/>
    <mergeCell ref="J16:K16"/>
    <mergeCell ref="L16:M16"/>
    <mergeCell ref="N16:O16"/>
    <mergeCell ref="F15:G15"/>
    <mergeCell ref="H15:I15"/>
    <mergeCell ref="J15:K15"/>
    <mergeCell ref="L15:M15"/>
    <mergeCell ref="N17:O17"/>
    <mergeCell ref="F18:G18"/>
    <mergeCell ref="H18:I18"/>
    <mergeCell ref="J18:K18"/>
    <mergeCell ref="L18:M18"/>
    <mergeCell ref="N18:O18"/>
    <mergeCell ref="F17:G17"/>
    <mergeCell ref="H17:I17"/>
    <mergeCell ref="J17:K17"/>
    <mergeCell ref="L17:M17"/>
    <mergeCell ref="F23:G23"/>
    <mergeCell ref="H23:I23"/>
    <mergeCell ref="J23:K23"/>
    <mergeCell ref="L23:M23"/>
    <mergeCell ref="J21:M21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I7"/>
  <sheetViews>
    <sheetView view="pageBreakPreview" zoomScale="60" zoomScaleNormal="75" workbookViewId="0" topLeftCell="A1">
      <selection activeCell="H33" sqref="G33:H33"/>
    </sheetView>
  </sheetViews>
  <sheetFormatPr defaultColWidth="9.140625" defaultRowHeight="12.75"/>
  <cols>
    <col min="2" max="2" width="24.8515625" style="0" customWidth="1"/>
    <col min="3" max="3" width="16.00390625" style="0" customWidth="1"/>
  </cols>
  <sheetData>
    <row r="1" spans="2:9" ht="12.75">
      <c r="B1" t="s">
        <v>294</v>
      </c>
      <c r="E1" s="12"/>
      <c r="F1" s="12"/>
      <c r="G1" s="12"/>
      <c r="H1" s="12"/>
      <c r="I1" s="12"/>
    </row>
    <row r="2" spans="5:9" ht="12.75">
      <c r="E2" s="12"/>
      <c r="F2" s="12"/>
      <c r="G2" s="12"/>
      <c r="H2" s="12"/>
      <c r="I2" s="12"/>
    </row>
    <row r="3" spans="4:9" ht="12.75">
      <c r="D3" s="12"/>
      <c r="E3" s="12"/>
      <c r="F3" s="12"/>
      <c r="G3" s="12"/>
      <c r="I3" s="12"/>
    </row>
    <row r="4" spans="1:9" ht="12.75">
      <c r="A4" s="2">
        <v>1</v>
      </c>
      <c r="B4" s="2" t="s">
        <v>105</v>
      </c>
      <c r="C4" s="2"/>
      <c r="D4" s="12"/>
      <c r="E4" s="12"/>
      <c r="F4" s="12"/>
      <c r="G4" s="12"/>
      <c r="I4" s="12"/>
    </row>
    <row r="5" spans="1:9" s="3" customFormat="1" ht="12.75">
      <c r="A5" s="2">
        <f>A4+1</f>
        <v>2</v>
      </c>
      <c r="B5" s="2" t="s">
        <v>108</v>
      </c>
      <c r="C5" s="2"/>
      <c r="D5" s="13"/>
      <c r="E5" s="12"/>
      <c r="F5" s="12"/>
      <c r="G5" s="12"/>
      <c r="I5" s="10"/>
    </row>
    <row r="6" spans="1:9" s="3" customFormat="1" ht="12.75">
      <c r="A6" s="2">
        <f>A5+1</f>
        <v>3</v>
      </c>
      <c r="B6" s="2" t="s">
        <v>109</v>
      </c>
      <c r="C6" s="2"/>
      <c r="D6" s="12"/>
      <c r="E6" s="13"/>
      <c r="F6" s="12"/>
      <c r="G6" s="12"/>
      <c r="I6" s="10"/>
    </row>
    <row r="7" spans="1:9" s="3" customFormat="1" ht="12.75">
      <c r="A7" s="2">
        <f>A6+1</f>
        <v>4</v>
      </c>
      <c r="B7" s="2" t="s">
        <v>106</v>
      </c>
      <c r="C7" s="2"/>
      <c r="D7" s="14"/>
      <c r="E7" s="15"/>
      <c r="F7" s="12"/>
      <c r="G7" s="12"/>
      <c r="I7" s="10"/>
    </row>
  </sheetData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L35"/>
  <sheetViews>
    <sheetView view="pageBreakPreview" zoomScale="60" zoomScaleNormal="55" workbookViewId="0" topLeftCell="A1">
      <selection activeCell="F42" sqref="F42"/>
    </sheetView>
  </sheetViews>
  <sheetFormatPr defaultColWidth="9.140625" defaultRowHeight="12.75"/>
  <cols>
    <col min="1" max="1" width="25.7109375" style="0" customWidth="1"/>
    <col min="2" max="2" width="20.140625" style="0" customWidth="1"/>
    <col min="3" max="3" width="23.140625" style="0" customWidth="1"/>
  </cols>
  <sheetData>
    <row r="1" spans="2:3" ht="18">
      <c r="B1" s="11" t="s">
        <v>204</v>
      </c>
      <c r="C1" s="11" t="s">
        <v>329</v>
      </c>
    </row>
    <row r="2" spans="2:3" ht="20.25" customHeight="1" thickBot="1">
      <c r="B2" s="11"/>
      <c r="C2" s="11"/>
    </row>
    <row r="3" spans="1:38" ht="16.5" thickTop="1">
      <c r="A3" s="29"/>
      <c r="B3" s="30"/>
      <c r="C3" s="31"/>
      <c r="D3" s="31"/>
      <c r="E3" s="31"/>
      <c r="F3" s="32"/>
      <c r="G3" s="31"/>
      <c r="H3" s="33" t="s">
        <v>158</v>
      </c>
      <c r="I3" s="34"/>
      <c r="J3" s="162" t="s">
        <v>210</v>
      </c>
      <c r="K3" s="163"/>
      <c r="L3" s="163"/>
      <c r="M3" s="164"/>
      <c r="N3" s="165" t="s">
        <v>159</v>
      </c>
      <c r="O3" s="166"/>
      <c r="P3" s="166"/>
      <c r="Q3" s="167" t="s">
        <v>4</v>
      </c>
      <c r="R3" s="168"/>
      <c r="S3" s="169"/>
      <c r="AI3" s="12"/>
      <c r="AJ3" s="12"/>
      <c r="AK3" s="12"/>
      <c r="AL3" s="12"/>
    </row>
    <row r="4" spans="1:38" ht="16.5" thickBot="1">
      <c r="A4" s="35"/>
      <c r="B4" s="36"/>
      <c r="C4" s="37" t="s">
        <v>160</v>
      </c>
      <c r="D4" s="172"/>
      <c r="E4" s="173"/>
      <c r="F4" s="174"/>
      <c r="G4" s="175" t="s">
        <v>161</v>
      </c>
      <c r="H4" s="176"/>
      <c r="I4" s="176"/>
      <c r="J4" s="177"/>
      <c r="K4" s="177"/>
      <c r="L4" s="177"/>
      <c r="M4" s="178"/>
      <c r="N4" s="38" t="s">
        <v>162</v>
      </c>
      <c r="O4" s="39"/>
      <c r="P4" s="39"/>
      <c r="Q4" s="170"/>
      <c r="R4" s="170"/>
      <c r="S4" s="171"/>
      <c r="AI4" s="12"/>
      <c r="AJ4" s="12"/>
      <c r="AK4" s="12"/>
      <c r="AL4" s="12"/>
    </row>
    <row r="5" spans="1:38" ht="15.75" thickTop="1">
      <c r="A5" s="40"/>
      <c r="B5" s="41" t="s">
        <v>163</v>
      </c>
      <c r="C5" s="42" t="s">
        <v>164</v>
      </c>
      <c r="D5" s="158" t="s">
        <v>114</v>
      </c>
      <c r="E5" s="159"/>
      <c r="F5" s="158" t="s">
        <v>132</v>
      </c>
      <c r="G5" s="159"/>
      <c r="H5" s="158" t="s">
        <v>165</v>
      </c>
      <c r="I5" s="159"/>
      <c r="J5" s="158" t="s">
        <v>115</v>
      </c>
      <c r="K5" s="159"/>
      <c r="L5" s="158"/>
      <c r="M5" s="159"/>
      <c r="N5" s="43" t="s">
        <v>152</v>
      </c>
      <c r="O5" s="44" t="s">
        <v>166</v>
      </c>
      <c r="P5" s="45" t="s">
        <v>167</v>
      </c>
      <c r="Q5" s="46"/>
      <c r="R5" s="160" t="s">
        <v>44</v>
      </c>
      <c r="S5" s="161"/>
      <c r="U5" s="47" t="s">
        <v>168</v>
      </c>
      <c r="V5" s="48"/>
      <c r="W5" s="49" t="s">
        <v>169</v>
      </c>
      <c r="AI5" s="12"/>
      <c r="AJ5" s="12"/>
      <c r="AK5" s="12"/>
      <c r="AL5" s="12"/>
    </row>
    <row r="6" spans="1:38" ht="12.75">
      <c r="A6" s="50" t="s">
        <v>114</v>
      </c>
      <c r="B6" s="51" t="s">
        <v>237</v>
      </c>
      <c r="C6" s="52" t="s">
        <v>232</v>
      </c>
      <c r="D6" s="53"/>
      <c r="E6" s="54"/>
      <c r="F6" s="55">
        <f>+P16</f>
      </c>
      <c r="G6" s="56">
        <f>+Q16</f>
      </c>
      <c r="H6" s="55">
        <f>P12</f>
      </c>
      <c r="I6" s="56">
        <f>Q12</f>
      </c>
      <c r="J6" s="55">
        <f>P14</f>
      </c>
      <c r="K6" s="56">
        <f>Q14</f>
      </c>
      <c r="L6" s="55"/>
      <c r="M6" s="56"/>
      <c r="N6" s="57">
        <f>IF(SUM(D6:M6)=0,"",COUNTIF(E6:E9,"3"))</f>
      </c>
      <c r="O6" s="58">
        <f>IF(SUM(E6:N6)=0,"",COUNTIF(D6:D9,"3"))</f>
      </c>
      <c r="P6" s="59">
        <f>IF(SUM(D6:M6)=0,"",SUM(E6:E9))</f>
      </c>
      <c r="Q6" s="60">
        <f>IF(SUM(D6:M6)=0,"",SUM(D6:D9))</f>
      </c>
      <c r="R6" s="152"/>
      <c r="S6" s="153"/>
      <c r="U6" s="61">
        <f>+U12+U14+U16</f>
        <v>0</v>
      </c>
      <c r="V6" s="62">
        <f>+V12+V14+V16</f>
        <v>0</v>
      </c>
      <c r="W6" s="63">
        <f>+U6-V6</f>
        <v>0</v>
      </c>
      <c r="AI6" s="12"/>
      <c r="AJ6" s="12"/>
      <c r="AK6" s="12"/>
      <c r="AL6" s="12"/>
    </row>
    <row r="7" spans="1:38" ht="12.75">
      <c r="A7" s="64" t="s">
        <v>132</v>
      </c>
      <c r="B7" s="51" t="s">
        <v>224</v>
      </c>
      <c r="C7" s="65" t="s">
        <v>41</v>
      </c>
      <c r="D7" s="66">
        <f>+Q16</f>
      </c>
      <c r="E7" s="67">
        <f>+P16</f>
      </c>
      <c r="F7" s="68"/>
      <c r="G7" s="69"/>
      <c r="H7" s="66">
        <f>P15</f>
      </c>
      <c r="I7" s="67">
        <f>Q15</f>
      </c>
      <c r="J7" s="66">
        <f>P13</f>
      </c>
      <c r="K7" s="67">
        <f>Q13</f>
      </c>
      <c r="L7" s="66"/>
      <c r="M7" s="67"/>
      <c r="N7" s="57">
        <f>IF(SUM(D7:M7)=0,"",COUNTIF(G6:G9,"3"))</f>
      </c>
      <c r="O7" s="58">
        <f>IF(SUM(E7:N7)=0,"",COUNTIF(F6:F9,"3"))</f>
      </c>
      <c r="P7" s="59">
        <f>IF(SUM(D7:M7)=0,"",SUM(G6:G9))</f>
      </c>
      <c r="Q7" s="60">
        <f>IF(SUM(D7:M7)=0,"",SUM(F6:F9))</f>
      </c>
      <c r="R7" s="152"/>
      <c r="S7" s="153"/>
      <c r="U7" s="61">
        <f>+U13+U15+V16</f>
        <v>0</v>
      </c>
      <c r="V7" s="62">
        <f>+V13+V15+U16</f>
        <v>0</v>
      </c>
      <c r="W7" s="63">
        <f>+U7-V7</f>
        <v>0</v>
      </c>
      <c r="AI7" s="12"/>
      <c r="AJ7" s="12"/>
      <c r="AK7" s="12"/>
      <c r="AL7" s="12"/>
    </row>
    <row r="8" spans="1:38" ht="12.75">
      <c r="A8" s="64" t="s">
        <v>165</v>
      </c>
      <c r="B8" s="51" t="s">
        <v>239</v>
      </c>
      <c r="C8" s="65" t="s">
        <v>232</v>
      </c>
      <c r="D8" s="66">
        <f>+Q12</f>
      </c>
      <c r="E8" s="67">
        <f>+P12</f>
      </c>
      <c r="F8" s="66">
        <f>Q15</f>
      </c>
      <c r="G8" s="67">
        <f>P15</f>
      </c>
      <c r="H8" s="68"/>
      <c r="I8" s="69"/>
      <c r="J8" s="66">
        <f>P17</f>
      </c>
      <c r="K8" s="67">
        <f>Q17</f>
      </c>
      <c r="L8" s="66"/>
      <c r="M8" s="67"/>
      <c r="N8" s="57">
        <f>IF(SUM(D8:M8)=0,"",COUNTIF(I6:I9,"3"))</f>
      </c>
      <c r="O8" s="58">
        <f>IF(SUM(E8:N8)=0,"",COUNTIF(H6:H9,"3"))</f>
      </c>
      <c r="P8" s="59">
        <f>IF(SUM(D8:M8)=0,"",SUM(I6:I9))</f>
      </c>
      <c r="Q8" s="60">
        <f>IF(SUM(D8:M8)=0,"",SUM(H6:H9))</f>
      </c>
      <c r="R8" s="152"/>
      <c r="S8" s="153"/>
      <c r="U8" s="61">
        <f>+V12+V15+U17</f>
        <v>0</v>
      </c>
      <c r="V8" s="62">
        <f>+U12+U15+V17</f>
        <v>0</v>
      </c>
      <c r="W8" s="63">
        <f>+U8-V8</f>
        <v>0</v>
      </c>
      <c r="AI8" s="12"/>
      <c r="AJ8" s="12"/>
      <c r="AK8" s="12"/>
      <c r="AL8" s="12"/>
    </row>
    <row r="9" spans="1:38" ht="13.5" thickBot="1">
      <c r="A9" s="70" t="s">
        <v>115</v>
      </c>
      <c r="B9" s="71" t="s">
        <v>240</v>
      </c>
      <c r="C9" s="72" t="s">
        <v>232</v>
      </c>
      <c r="D9" s="73">
        <f>Q14</f>
      </c>
      <c r="E9" s="74">
        <f>P14</f>
      </c>
      <c r="F9" s="73">
        <f>Q13</f>
      </c>
      <c r="G9" s="74">
        <f>P13</f>
      </c>
      <c r="H9" s="73">
        <f>Q17</f>
      </c>
      <c r="I9" s="74">
        <f>P17</f>
      </c>
      <c r="J9" s="75"/>
      <c r="K9" s="76"/>
      <c r="L9" s="73"/>
      <c r="M9" s="74"/>
      <c r="N9" s="77">
        <f>IF(SUM(D9:M9)=0,"",COUNTIF(K6:K9,"3"))</f>
      </c>
      <c r="O9" s="78">
        <f>IF(SUM(E9:N9)=0,"",COUNTIF(J6:J9,"3"))</f>
      </c>
      <c r="P9" s="79">
        <f>IF(SUM(D9:M10)=0,"",SUM(K6:K9))</f>
      </c>
      <c r="Q9" s="80">
        <f>IF(SUM(D9:M9)=0,"",SUM(J6:J9))</f>
      </c>
      <c r="R9" s="154"/>
      <c r="S9" s="155"/>
      <c r="U9" s="61">
        <f>+V13+V14+V17</f>
        <v>0</v>
      </c>
      <c r="V9" s="62">
        <f>+U13+U14+U17</f>
        <v>0</v>
      </c>
      <c r="W9" s="63">
        <f>+U9-V9</f>
        <v>0</v>
      </c>
      <c r="AI9" s="12"/>
      <c r="AJ9" s="12"/>
      <c r="AK9" s="12"/>
      <c r="AL9" s="12"/>
    </row>
    <row r="10" spans="1:38" ht="15.75" thickTop="1">
      <c r="A10" s="81"/>
      <c r="B10" s="82" t="s">
        <v>170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4"/>
      <c r="S10" s="85"/>
      <c r="U10" s="86"/>
      <c r="V10" s="87" t="s">
        <v>171</v>
      </c>
      <c r="W10" s="88">
        <f>SUM(W6:W9)</f>
        <v>0</v>
      </c>
      <c r="X10" s="87" t="str">
        <f>IF(W10=0,"OK","Virhe")</f>
        <v>OK</v>
      </c>
      <c r="AI10" s="12"/>
      <c r="AJ10" s="12"/>
      <c r="AK10" s="12"/>
      <c r="AL10" s="12"/>
    </row>
    <row r="11" spans="1:38" ht="15.75" thickBot="1">
      <c r="A11" s="89"/>
      <c r="B11" s="90" t="s">
        <v>172</v>
      </c>
      <c r="C11" s="91"/>
      <c r="D11" s="91"/>
      <c r="E11" s="92"/>
      <c r="F11" s="147" t="s">
        <v>45</v>
      </c>
      <c r="G11" s="148"/>
      <c r="H11" s="149" t="s">
        <v>46</v>
      </c>
      <c r="I11" s="148"/>
      <c r="J11" s="149" t="s">
        <v>47</v>
      </c>
      <c r="K11" s="148"/>
      <c r="L11" s="149" t="s">
        <v>54</v>
      </c>
      <c r="M11" s="148"/>
      <c r="N11" s="149" t="s">
        <v>55</v>
      </c>
      <c r="O11" s="148"/>
      <c r="P11" s="156" t="s">
        <v>43</v>
      </c>
      <c r="Q11" s="157"/>
      <c r="S11" s="93"/>
      <c r="U11" s="94" t="s">
        <v>168</v>
      </c>
      <c r="V11" s="95"/>
      <c r="W11" s="49" t="s">
        <v>169</v>
      </c>
      <c r="AI11" s="12"/>
      <c r="AJ11" s="12"/>
      <c r="AK11" s="12"/>
      <c r="AL11" s="12"/>
    </row>
    <row r="12" spans="1:38" ht="15.75">
      <c r="A12" s="96" t="s">
        <v>173</v>
      </c>
      <c r="B12" s="97" t="str">
        <f>IF(B6&gt;"",B6,"")</f>
        <v>Ilja Mjasnikov</v>
      </c>
      <c r="C12" s="98" t="str">
        <f>IF(B8&gt;"",B8,"")</f>
        <v>Anna Gavrilova</v>
      </c>
      <c r="D12" s="83"/>
      <c r="E12" s="99"/>
      <c r="F12" s="150"/>
      <c r="G12" s="151"/>
      <c r="H12" s="139"/>
      <c r="I12" s="140"/>
      <c r="J12" s="139"/>
      <c r="K12" s="140"/>
      <c r="L12" s="139"/>
      <c r="M12" s="140"/>
      <c r="N12" s="146"/>
      <c r="O12" s="140"/>
      <c r="P12" s="100">
        <f aca="true" t="shared" si="0" ref="P12:P17">IF(COUNT(F12:N12)=0,"",COUNTIF(F12:N12,"&gt;=0"))</f>
      </c>
      <c r="Q12" s="101">
        <f aca="true" t="shared" si="1" ref="Q12:Q17">IF(COUNT(F12:N12)=0,"",(IF(LEFT(F12,1)="-",1,0)+IF(LEFT(H12,1)="-",1,0)+IF(LEFT(J12,1)="-",1,0)+IF(LEFT(L12,1)="-",1,0)+IF(LEFT(N12,1)="-",1,0)))</f>
      </c>
      <c r="R12" s="102"/>
      <c r="S12" s="103"/>
      <c r="U12" s="104">
        <f aca="true" t="shared" si="2" ref="U12:V17">+Y12+AA12+AC12+AE12+AG12</f>
        <v>0</v>
      </c>
      <c r="V12" s="105">
        <f t="shared" si="2"/>
        <v>0</v>
      </c>
      <c r="W12" s="106">
        <f aca="true" t="shared" si="3" ref="W12:W17">+U12-V12</f>
        <v>0</v>
      </c>
      <c r="Y12" s="107">
        <f aca="true" t="shared" si="4" ref="Y12:Y17">IF(F12="",0,IF(LEFT(F12,1)="-",ABS(F12),(IF(F12&gt;9,F12+2,11))))</f>
        <v>0</v>
      </c>
      <c r="Z12" s="108">
        <f aca="true" t="shared" si="5" ref="Z12:Z17">IF(F12="",0,IF(LEFT(F12,1)="-",(IF(ABS(F12)&gt;9,(ABS(F12)+2),11)),F12))</f>
        <v>0</v>
      </c>
      <c r="AA12" s="107">
        <f aca="true" t="shared" si="6" ref="AA12:AA17">IF(H12="",0,IF(LEFT(H12,1)="-",ABS(H12),(IF(H12&gt;9,H12+2,11))))</f>
        <v>0</v>
      </c>
      <c r="AB12" s="108">
        <f aca="true" t="shared" si="7" ref="AB12:AB17">IF(H12="",0,IF(LEFT(H12,1)="-",(IF(ABS(H12)&gt;9,(ABS(H12)+2),11)),H12))</f>
        <v>0</v>
      </c>
      <c r="AC12" s="107">
        <f aca="true" t="shared" si="8" ref="AC12:AC17">IF(J12="",0,IF(LEFT(J12,1)="-",ABS(J12),(IF(J12&gt;9,J12+2,11))))</f>
        <v>0</v>
      </c>
      <c r="AD12" s="108">
        <f aca="true" t="shared" si="9" ref="AD12:AD17">IF(J12="",0,IF(LEFT(J12,1)="-",(IF(ABS(J12)&gt;9,(ABS(J12)+2),11)),J12))</f>
        <v>0</v>
      </c>
      <c r="AE12" s="107">
        <f aca="true" t="shared" si="10" ref="AE12:AE17">IF(L12="",0,IF(LEFT(L12,1)="-",ABS(L12),(IF(L12&gt;9,L12+2,11))))</f>
        <v>0</v>
      </c>
      <c r="AF12" s="108">
        <f aca="true" t="shared" si="11" ref="AF12:AF17">IF(L12="",0,IF(LEFT(L12,1)="-",(IF(ABS(L12)&gt;9,(ABS(L12)+2),11)),L12))</f>
        <v>0</v>
      </c>
      <c r="AG12" s="107">
        <f aca="true" t="shared" si="12" ref="AG12:AG17">IF(N12="",0,IF(LEFT(N12,1)="-",ABS(N12),(IF(N12&gt;9,N12+2,11))))</f>
        <v>0</v>
      </c>
      <c r="AH12" s="108">
        <f aca="true" t="shared" si="13" ref="AH12:AH17">IF(N12="",0,IF(LEFT(N12,1)="-",(IF(ABS(N12)&gt;9,(ABS(N12)+2),11)),N12))</f>
        <v>0</v>
      </c>
      <c r="AI12" s="12"/>
      <c r="AJ12" s="12"/>
      <c r="AK12" s="12"/>
      <c r="AL12" s="12"/>
    </row>
    <row r="13" spans="1:38" ht="15.75">
      <c r="A13" s="96" t="s">
        <v>174</v>
      </c>
      <c r="B13" s="97" t="str">
        <f>IF(B7&gt;"",B7,"")</f>
        <v>Alex Naumi</v>
      </c>
      <c r="C13" s="109" t="str">
        <f>IF(B9&gt;"",B9,"")</f>
        <v>Nikita Zabrodin</v>
      </c>
      <c r="D13" s="110"/>
      <c r="E13" s="99"/>
      <c r="F13" s="141"/>
      <c r="G13" s="142"/>
      <c r="H13" s="141"/>
      <c r="I13" s="142"/>
      <c r="J13" s="141"/>
      <c r="K13" s="142"/>
      <c r="L13" s="141"/>
      <c r="M13" s="142"/>
      <c r="N13" s="141"/>
      <c r="O13" s="142"/>
      <c r="P13" s="100">
        <f t="shared" si="0"/>
      </c>
      <c r="Q13" s="101">
        <f t="shared" si="1"/>
      </c>
      <c r="R13" s="111"/>
      <c r="S13" s="112"/>
      <c r="U13" s="104">
        <f t="shared" si="2"/>
        <v>0</v>
      </c>
      <c r="V13" s="105">
        <f t="shared" si="2"/>
        <v>0</v>
      </c>
      <c r="W13" s="106">
        <f t="shared" si="3"/>
        <v>0</v>
      </c>
      <c r="Y13" s="113">
        <f t="shared" si="4"/>
        <v>0</v>
      </c>
      <c r="Z13" s="114">
        <f t="shared" si="5"/>
        <v>0</v>
      </c>
      <c r="AA13" s="113">
        <f t="shared" si="6"/>
        <v>0</v>
      </c>
      <c r="AB13" s="114">
        <f t="shared" si="7"/>
        <v>0</v>
      </c>
      <c r="AC13" s="113">
        <f t="shared" si="8"/>
        <v>0</v>
      </c>
      <c r="AD13" s="114">
        <f t="shared" si="9"/>
        <v>0</v>
      </c>
      <c r="AE13" s="113">
        <f t="shared" si="10"/>
        <v>0</v>
      </c>
      <c r="AF13" s="114">
        <f t="shared" si="11"/>
        <v>0</v>
      </c>
      <c r="AG13" s="113">
        <f t="shared" si="12"/>
        <v>0</v>
      </c>
      <c r="AH13" s="114">
        <f t="shared" si="13"/>
        <v>0</v>
      </c>
      <c r="AI13" s="12"/>
      <c r="AJ13" s="12"/>
      <c r="AK13" s="12"/>
      <c r="AL13" s="12"/>
    </row>
    <row r="14" spans="1:38" ht="16.5" thickBot="1">
      <c r="A14" s="96" t="s">
        <v>175</v>
      </c>
      <c r="B14" s="115" t="str">
        <f>IF(B6&gt;"",B6,"")</f>
        <v>Ilja Mjasnikov</v>
      </c>
      <c r="C14" s="116" t="str">
        <f>IF(B9&gt;"",B9,"")</f>
        <v>Nikita Zabrodin</v>
      </c>
      <c r="D14" s="91"/>
      <c r="E14" s="92"/>
      <c r="F14" s="144"/>
      <c r="G14" s="145"/>
      <c r="H14" s="144"/>
      <c r="I14" s="145"/>
      <c r="J14" s="144"/>
      <c r="K14" s="145"/>
      <c r="L14" s="144"/>
      <c r="M14" s="145"/>
      <c r="N14" s="144"/>
      <c r="O14" s="145"/>
      <c r="P14" s="100">
        <f t="shared" si="0"/>
      </c>
      <c r="Q14" s="101">
        <f t="shared" si="1"/>
      </c>
      <c r="R14" s="111"/>
      <c r="S14" s="112"/>
      <c r="U14" s="104">
        <f t="shared" si="2"/>
        <v>0</v>
      </c>
      <c r="V14" s="105">
        <f t="shared" si="2"/>
        <v>0</v>
      </c>
      <c r="W14" s="106">
        <f t="shared" si="3"/>
        <v>0</v>
      </c>
      <c r="Y14" s="113">
        <f t="shared" si="4"/>
        <v>0</v>
      </c>
      <c r="Z14" s="114">
        <f t="shared" si="5"/>
        <v>0</v>
      </c>
      <c r="AA14" s="113">
        <f t="shared" si="6"/>
        <v>0</v>
      </c>
      <c r="AB14" s="114">
        <f t="shared" si="7"/>
        <v>0</v>
      </c>
      <c r="AC14" s="113">
        <f t="shared" si="8"/>
        <v>0</v>
      </c>
      <c r="AD14" s="114">
        <f t="shared" si="9"/>
        <v>0</v>
      </c>
      <c r="AE14" s="113">
        <f t="shared" si="10"/>
        <v>0</v>
      </c>
      <c r="AF14" s="114">
        <f t="shared" si="11"/>
        <v>0</v>
      </c>
      <c r="AG14" s="113">
        <f t="shared" si="12"/>
        <v>0</v>
      </c>
      <c r="AH14" s="114">
        <f t="shared" si="13"/>
        <v>0</v>
      </c>
      <c r="AI14" s="12"/>
      <c r="AJ14" s="12"/>
      <c r="AK14" s="12"/>
      <c r="AL14" s="12"/>
    </row>
    <row r="15" spans="1:38" ht="15.75">
      <c r="A15" s="96" t="s">
        <v>176</v>
      </c>
      <c r="B15" s="97" t="str">
        <f>IF(B7&gt;"",B7,"")</f>
        <v>Alex Naumi</v>
      </c>
      <c r="C15" s="109" t="str">
        <f>IF(B8&gt;"",B8,"")</f>
        <v>Anna Gavrilova</v>
      </c>
      <c r="D15" s="83"/>
      <c r="E15" s="99"/>
      <c r="F15" s="139"/>
      <c r="G15" s="140"/>
      <c r="H15" s="139"/>
      <c r="I15" s="140"/>
      <c r="J15" s="139"/>
      <c r="K15" s="140"/>
      <c r="L15" s="139"/>
      <c r="M15" s="140"/>
      <c r="N15" s="139"/>
      <c r="O15" s="140"/>
      <c r="P15" s="100">
        <f t="shared" si="0"/>
      </c>
      <c r="Q15" s="101">
        <f t="shared" si="1"/>
      </c>
      <c r="R15" s="111"/>
      <c r="S15" s="112"/>
      <c r="U15" s="104">
        <f t="shared" si="2"/>
        <v>0</v>
      </c>
      <c r="V15" s="105">
        <f t="shared" si="2"/>
        <v>0</v>
      </c>
      <c r="W15" s="106">
        <f t="shared" si="3"/>
        <v>0</v>
      </c>
      <c r="Y15" s="113">
        <f t="shared" si="4"/>
        <v>0</v>
      </c>
      <c r="Z15" s="114">
        <f t="shared" si="5"/>
        <v>0</v>
      </c>
      <c r="AA15" s="113">
        <f t="shared" si="6"/>
        <v>0</v>
      </c>
      <c r="AB15" s="114">
        <f t="shared" si="7"/>
        <v>0</v>
      </c>
      <c r="AC15" s="113">
        <f t="shared" si="8"/>
        <v>0</v>
      </c>
      <c r="AD15" s="114">
        <f t="shared" si="9"/>
        <v>0</v>
      </c>
      <c r="AE15" s="113">
        <f t="shared" si="10"/>
        <v>0</v>
      </c>
      <c r="AF15" s="114">
        <f t="shared" si="11"/>
        <v>0</v>
      </c>
      <c r="AG15" s="113">
        <f t="shared" si="12"/>
        <v>0</v>
      </c>
      <c r="AH15" s="114">
        <f t="shared" si="13"/>
        <v>0</v>
      </c>
      <c r="AI15" s="12"/>
      <c r="AJ15" s="12"/>
      <c r="AK15" s="12"/>
      <c r="AL15" s="12"/>
    </row>
    <row r="16" spans="1:38" ht="15.75">
      <c r="A16" s="96" t="s">
        <v>177</v>
      </c>
      <c r="B16" s="97" t="str">
        <f>IF(B6&gt;"",B6,"")</f>
        <v>Ilja Mjasnikov</v>
      </c>
      <c r="C16" s="109" t="str">
        <f>IF(B7&gt;"",B7,"")</f>
        <v>Alex Naumi</v>
      </c>
      <c r="D16" s="110"/>
      <c r="E16" s="99"/>
      <c r="F16" s="141"/>
      <c r="G16" s="142"/>
      <c r="H16" s="141"/>
      <c r="I16" s="142"/>
      <c r="J16" s="143"/>
      <c r="K16" s="142"/>
      <c r="L16" s="141"/>
      <c r="M16" s="142"/>
      <c r="N16" s="141"/>
      <c r="O16" s="142"/>
      <c r="P16" s="100">
        <f t="shared" si="0"/>
      </c>
      <c r="Q16" s="101">
        <f t="shared" si="1"/>
      </c>
      <c r="R16" s="111"/>
      <c r="S16" s="112"/>
      <c r="U16" s="104">
        <f t="shared" si="2"/>
        <v>0</v>
      </c>
      <c r="V16" s="105">
        <f t="shared" si="2"/>
        <v>0</v>
      </c>
      <c r="W16" s="106">
        <f t="shared" si="3"/>
        <v>0</v>
      </c>
      <c r="Y16" s="113">
        <f t="shared" si="4"/>
        <v>0</v>
      </c>
      <c r="Z16" s="114">
        <f t="shared" si="5"/>
        <v>0</v>
      </c>
      <c r="AA16" s="113">
        <f t="shared" si="6"/>
        <v>0</v>
      </c>
      <c r="AB16" s="114">
        <f t="shared" si="7"/>
        <v>0</v>
      </c>
      <c r="AC16" s="113">
        <f t="shared" si="8"/>
        <v>0</v>
      </c>
      <c r="AD16" s="114">
        <f t="shared" si="9"/>
        <v>0</v>
      </c>
      <c r="AE16" s="113">
        <f t="shared" si="10"/>
        <v>0</v>
      </c>
      <c r="AF16" s="114">
        <f t="shared" si="11"/>
        <v>0</v>
      </c>
      <c r="AG16" s="113">
        <f t="shared" si="12"/>
        <v>0</v>
      </c>
      <c r="AH16" s="114">
        <f t="shared" si="13"/>
        <v>0</v>
      </c>
      <c r="AI16" s="12"/>
      <c r="AJ16" s="12"/>
      <c r="AK16" s="12"/>
      <c r="AL16" s="12"/>
    </row>
    <row r="17" spans="1:38" ht="16.5" thickBot="1">
      <c r="A17" s="117" t="s">
        <v>178</v>
      </c>
      <c r="B17" s="118" t="str">
        <f>IF(B8&gt;"",B8,"")</f>
        <v>Anna Gavrilova</v>
      </c>
      <c r="C17" s="119" t="str">
        <f>IF(B9&gt;"",B9,"")</f>
        <v>Nikita Zabrodin</v>
      </c>
      <c r="D17" s="120"/>
      <c r="E17" s="121"/>
      <c r="F17" s="137"/>
      <c r="G17" s="138"/>
      <c r="H17" s="137"/>
      <c r="I17" s="138"/>
      <c r="J17" s="137"/>
      <c r="K17" s="138"/>
      <c r="L17" s="137"/>
      <c r="M17" s="138"/>
      <c r="N17" s="137"/>
      <c r="O17" s="138"/>
      <c r="P17" s="122">
        <f t="shared" si="0"/>
      </c>
      <c r="Q17" s="123">
        <f t="shared" si="1"/>
      </c>
      <c r="R17" s="124"/>
      <c r="S17" s="125"/>
      <c r="U17" s="104">
        <f t="shared" si="2"/>
        <v>0</v>
      </c>
      <c r="V17" s="105">
        <f t="shared" si="2"/>
        <v>0</v>
      </c>
      <c r="W17" s="106">
        <f t="shared" si="3"/>
        <v>0</v>
      </c>
      <c r="Y17" s="126">
        <f t="shared" si="4"/>
        <v>0</v>
      </c>
      <c r="Z17" s="127">
        <f t="shared" si="5"/>
        <v>0</v>
      </c>
      <c r="AA17" s="126">
        <f t="shared" si="6"/>
        <v>0</v>
      </c>
      <c r="AB17" s="127">
        <f t="shared" si="7"/>
        <v>0</v>
      </c>
      <c r="AC17" s="126">
        <f t="shared" si="8"/>
        <v>0</v>
      </c>
      <c r="AD17" s="127">
        <f t="shared" si="9"/>
        <v>0</v>
      </c>
      <c r="AE17" s="126">
        <f t="shared" si="10"/>
        <v>0</v>
      </c>
      <c r="AF17" s="127">
        <f t="shared" si="11"/>
        <v>0</v>
      </c>
      <c r="AG17" s="126">
        <f t="shared" si="12"/>
        <v>0</v>
      </c>
      <c r="AH17" s="127">
        <f t="shared" si="13"/>
        <v>0</v>
      </c>
      <c r="AI17" s="12"/>
      <c r="AJ17" s="12"/>
      <c r="AK17" s="12"/>
      <c r="AL17" s="12"/>
    </row>
    <row r="18" spans="1:38" ht="13.5" thickTop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</row>
    <row r="19" spans="2:3" ht="20.25" customHeight="1" thickBot="1">
      <c r="B19" s="11"/>
      <c r="C19" s="11"/>
    </row>
    <row r="20" spans="1:38" ht="16.5" thickTop="1">
      <c r="A20" s="29"/>
      <c r="B20" s="30"/>
      <c r="C20" s="31"/>
      <c r="D20" s="31"/>
      <c r="E20" s="31"/>
      <c r="F20" s="32"/>
      <c r="G20" s="31"/>
      <c r="H20" s="33" t="s">
        <v>158</v>
      </c>
      <c r="I20" s="34"/>
      <c r="J20" s="162" t="s">
        <v>210</v>
      </c>
      <c r="K20" s="163"/>
      <c r="L20" s="163"/>
      <c r="M20" s="164"/>
      <c r="N20" s="165" t="s">
        <v>159</v>
      </c>
      <c r="O20" s="166"/>
      <c r="P20" s="166"/>
      <c r="Q20" s="167" t="s">
        <v>4</v>
      </c>
      <c r="R20" s="168"/>
      <c r="S20" s="169"/>
      <c r="AI20" s="12"/>
      <c r="AJ20" s="12"/>
      <c r="AK20" s="12"/>
      <c r="AL20" s="12"/>
    </row>
    <row r="21" spans="1:38" ht="16.5" thickBot="1">
      <c r="A21" s="35"/>
      <c r="B21" s="36"/>
      <c r="C21" s="37" t="s">
        <v>160</v>
      </c>
      <c r="D21" s="172"/>
      <c r="E21" s="173"/>
      <c r="F21" s="174"/>
      <c r="G21" s="175" t="s">
        <v>161</v>
      </c>
      <c r="H21" s="176"/>
      <c r="I21" s="176"/>
      <c r="J21" s="177"/>
      <c r="K21" s="177"/>
      <c r="L21" s="177"/>
      <c r="M21" s="178"/>
      <c r="N21" s="38" t="s">
        <v>162</v>
      </c>
      <c r="O21" s="39"/>
      <c r="P21" s="39"/>
      <c r="Q21" s="170"/>
      <c r="R21" s="170"/>
      <c r="S21" s="171"/>
      <c r="AI21" s="12"/>
      <c r="AJ21" s="12"/>
      <c r="AK21" s="12"/>
      <c r="AL21" s="12"/>
    </row>
    <row r="22" spans="1:38" ht="15.75" thickTop="1">
      <c r="A22" s="40"/>
      <c r="B22" s="41" t="s">
        <v>163</v>
      </c>
      <c r="C22" s="42" t="s">
        <v>164</v>
      </c>
      <c r="D22" s="158" t="s">
        <v>114</v>
      </c>
      <c r="E22" s="159"/>
      <c r="F22" s="158" t="s">
        <v>132</v>
      </c>
      <c r="G22" s="159"/>
      <c r="H22" s="158" t="s">
        <v>165</v>
      </c>
      <c r="I22" s="159"/>
      <c r="J22" s="158" t="s">
        <v>115</v>
      </c>
      <c r="K22" s="159"/>
      <c r="L22" s="158"/>
      <c r="M22" s="159"/>
      <c r="N22" s="43" t="s">
        <v>152</v>
      </c>
      <c r="O22" s="44" t="s">
        <v>166</v>
      </c>
      <c r="P22" s="45" t="s">
        <v>167</v>
      </c>
      <c r="Q22" s="46"/>
      <c r="R22" s="160" t="s">
        <v>44</v>
      </c>
      <c r="S22" s="161"/>
      <c r="U22" s="47" t="s">
        <v>168</v>
      </c>
      <c r="V22" s="48"/>
      <c r="W22" s="49" t="s">
        <v>169</v>
      </c>
      <c r="AI22" s="12"/>
      <c r="AJ22" s="12"/>
      <c r="AK22" s="12"/>
      <c r="AL22" s="12"/>
    </row>
    <row r="23" spans="1:38" ht="12.75">
      <c r="A23" s="50" t="s">
        <v>114</v>
      </c>
      <c r="B23" s="51" t="s">
        <v>238</v>
      </c>
      <c r="C23" s="52" t="s">
        <v>232</v>
      </c>
      <c r="D23" s="53"/>
      <c r="E23" s="54"/>
      <c r="F23" s="55">
        <f>+P33</f>
      </c>
      <c r="G23" s="56">
        <f>+Q33</f>
      </c>
      <c r="H23" s="55">
        <f>P29</f>
      </c>
      <c r="I23" s="56">
        <f>Q29</f>
      </c>
      <c r="J23" s="55">
        <f>P31</f>
      </c>
      <c r="K23" s="56">
        <f>Q31</f>
      </c>
      <c r="L23" s="55"/>
      <c r="M23" s="56"/>
      <c r="N23" s="57">
        <f>IF(SUM(D23:M23)=0,"",COUNTIF(E23:E26,"3"))</f>
      </c>
      <c r="O23" s="58">
        <f>IF(SUM(E23:N23)=0,"",COUNTIF(D23:D26,"3"))</f>
      </c>
      <c r="P23" s="59">
        <f>IF(SUM(D23:M23)=0,"",SUM(E23:E26))</f>
      </c>
      <c r="Q23" s="60">
        <f>IF(SUM(D23:M23)=0,"",SUM(D23:D26))</f>
      </c>
      <c r="R23" s="152"/>
      <c r="S23" s="153"/>
      <c r="U23" s="61">
        <f>+U29+U31+U33</f>
        <v>0</v>
      </c>
      <c r="V23" s="62">
        <f>+V29+V31+V33</f>
        <v>0</v>
      </c>
      <c r="W23" s="63">
        <f>+U23-V23</f>
        <v>0</v>
      </c>
      <c r="AI23" s="12"/>
      <c r="AJ23" s="12"/>
      <c r="AK23" s="12"/>
      <c r="AL23" s="12"/>
    </row>
    <row r="24" spans="1:38" ht="12.75">
      <c r="A24" s="64" t="s">
        <v>132</v>
      </c>
      <c r="B24" s="51" t="s">
        <v>236</v>
      </c>
      <c r="C24" s="65" t="s">
        <v>232</v>
      </c>
      <c r="D24" s="66">
        <f>+Q33</f>
      </c>
      <c r="E24" s="67">
        <f>+P33</f>
      </c>
      <c r="F24" s="68"/>
      <c r="G24" s="69"/>
      <c r="H24" s="66">
        <f>P32</f>
      </c>
      <c r="I24" s="67">
        <f>Q32</f>
      </c>
      <c r="J24" s="66">
        <f>P30</f>
      </c>
      <c r="K24" s="67">
        <f>Q30</f>
      </c>
      <c r="L24" s="66"/>
      <c r="M24" s="67"/>
      <c r="N24" s="57">
        <f>IF(SUM(D24:M24)=0,"",COUNTIF(G23:G26,"3"))</f>
      </c>
      <c r="O24" s="58">
        <f>IF(SUM(E24:N24)=0,"",COUNTIF(F23:F26,"3"))</f>
      </c>
      <c r="P24" s="59">
        <f>IF(SUM(D24:M24)=0,"",SUM(G23:G26))</f>
      </c>
      <c r="Q24" s="60">
        <f>IF(SUM(D24:M24)=0,"",SUM(F23:F26))</f>
      </c>
      <c r="R24" s="152"/>
      <c r="S24" s="153"/>
      <c r="U24" s="61">
        <f>+U30+U32+V33</f>
        <v>0</v>
      </c>
      <c r="V24" s="62">
        <f>+V30+V32+U33</f>
        <v>0</v>
      </c>
      <c r="W24" s="63">
        <f>+U24-V24</f>
        <v>0</v>
      </c>
      <c r="AI24" s="12"/>
      <c r="AJ24" s="12"/>
      <c r="AK24" s="12"/>
      <c r="AL24" s="12"/>
    </row>
    <row r="25" spans="1:38" ht="12.75">
      <c r="A25" s="64" t="s">
        <v>165</v>
      </c>
      <c r="B25" s="51" t="s">
        <v>223</v>
      </c>
      <c r="C25" s="65" t="s">
        <v>41</v>
      </c>
      <c r="D25" s="66">
        <f>+Q29</f>
      </c>
      <c r="E25" s="67">
        <f>+P29</f>
      </c>
      <c r="F25" s="66">
        <f>Q32</f>
      </c>
      <c r="G25" s="67">
        <f>P32</f>
      </c>
      <c r="H25" s="68"/>
      <c r="I25" s="69"/>
      <c r="J25" s="66">
        <f>P34</f>
      </c>
      <c r="K25" s="67">
        <f>Q34</f>
      </c>
      <c r="L25" s="66"/>
      <c r="M25" s="67"/>
      <c r="N25" s="57">
        <f>IF(SUM(D25:M25)=0,"",COUNTIF(I23:I26,"3"))</f>
      </c>
      <c r="O25" s="58">
        <f>IF(SUM(E25:N25)=0,"",COUNTIF(H23:H26,"3"))</f>
      </c>
      <c r="P25" s="59">
        <f>IF(SUM(D25:M25)=0,"",SUM(I23:I26))</f>
      </c>
      <c r="Q25" s="60">
        <f>IF(SUM(D25:M25)=0,"",SUM(H23:H26))</f>
      </c>
      <c r="R25" s="152"/>
      <c r="S25" s="153"/>
      <c r="U25" s="61">
        <f>+V29+V32+U34</f>
        <v>0</v>
      </c>
      <c r="V25" s="62">
        <f>+U29+U32+V34</f>
        <v>0</v>
      </c>
      <c r="W25" s="63">
        <f>+U25-V25</f>
        <v>0</v>
      </c>
      <c r="AI25" s="12"/>
      <c r="AJ25" s="12"/>
      <c r="AK25" s="12"/>
      <c r="AL25" s="12"/>
    </row>
    <row r="26" spans="1:38" ht="13.5" thickBot="1">
      <c r="A26" s="70" t="s">
        <v>115</v>
      </c>
      <c r="B26" s="71" t="s">
        <v>241</v>
      </c>
      <c r="C26" s="72" t="s">
        <v>232</v>
      </c>
      <c r="D26" s="73">
        <f>Q31</f>
      </c>
      <c r="E26" s="74">
        <f>P31</f>
      </c>
      <c r="F26" s="73">
        <f>Q30</f>
      </c>
      <c r="G26" s="74">
        <f>P30</f>
      </c>
      <c r="H26" s="73">
        <f>Q34</f>
      </c>
      <c r="I26" s="74">
        <f>P34</f>
      </c>
      <c r="J26" s="75"/>
      <c r="K26" s="76"/>
      <c r="L26" s="73"/>
      <c r="M26" s="74"/>
      <c r="N26" s="77">
        <f>IF(SUM(D26:M26)=0,"",COUNTIF(K23:K26,"3"))</f>
      </c>
      <c r="O26" s="78">
        <f>IF(SUM(E26:N26)=0,"",COUNTIF(J23:J26,"3"))</f>
      </c>
      <c r="P26" s="79">
        <f>IF(SUM(D26:M27)=0,"",SUM(K23:K26))</f>
      </c>
      <c r="Q26" s="80">
        <f>IF(SUM(D26:M26)=0,"",SUM(J23:J26))</f>
      </c>
      <c r="R26" s="154"/>
      <c r="S26" s="155"/>
      <c r="U26" s="61">
        <f>+V30+V31+V34</f>
        <v>0</v>
      </c>
      <c r="V26" s="62">
        <f>+U30+U31+U34</f>
        <v>0</v>
      </c>
      <c r="W26" s="63">
        <f>+U26-V26</f>
        <v>0</v>
      </c>
      <c r="AI26" s="12"/>
      <c r="AJ26" s="12"/>
      <c r="AK26" s="12"/>
      <c r="AL26" s="12"/>
    </row>
    <row r="27" spans="1:38" ht="15.75" thickTop="1">
      <c r="A27" s="81"/>
      <c r="B27" s="82" t="s">
        <v>170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4"/>
      <c r="S27" s="85"/>
      <c r="U27" s="86"/>
      <c r="V27" s="87" t="s">
        <v>171</v>
      </c>
      <c r="W27" s="88">
        <f>SUM(W23:W26)</f>
        <v>0</v>
      </c>
      <c r="X27" s="87" t="str">
        <f>IF(W27=0,"OK","Virhe")</f>
        <v>OK</v>
      </c>
      <c r="AI27" s="12"/>
      <c r="AJ27" s="12"/>
      <c r="AK27" s="12"/>
      <c r="AL27" s="12"/>
    </row>
    <row r="28" spans="1:38" ht="15.75" thickBot="1">
      <c r="A28" s="89"/>
      <c r="B28" s="90" t="s">
        <v>172</v>
      </c>
      <c r="C28" s="91"/>
      <c r="D28" s="91"/>
      <c r="E28" s="92"/>
      <c r="F28" s="147" t="s">
        <v>45</v>
      </c>
      <c r="G28" s="148"/>
      <c r="H28" s="149" t="s">
        <v>46</v>
      </c>
      <c r="I28" s="148"/>
      <c r="J28" s="149" t="s">
        <v>47</v>
      </c>
      <c r="K28" s="148"/>
      <c r="L28" s="149" t="s">
        <v>54</v>
      </c>
      <c r="M28" s="148"/>
      <c r="N28" s="149" t="s">
        <v>55</v>
      </c>
      <c r="O28" s="148"/>
      <c r="P28" s="156" t="s">
        <v>43</v>
      </c>
      <c r="Q28" s="157"/>
      <c r="S28" s="93"/>
      <c r="U28" s="94" t="s">
        <v>168</v>
      </c>
      <c r="V28" s="95"/>
      <c r="W28" s="49" t="s">
        <v>169</v>
      </c>
      <c r="AI28" s="12"/>
      <c r="AJ28" s="12"/>
      <c r="AK28" s="12"/>
      <c r="AL28" s="12"/>
    </row>
    <row r="29" spans="1:38" ht="15.75">
      <c r="A29" s="96" t="s">
        <v>173</v>
      </c>
      <c r="B29" s="97" t="str">
        <f>IF(B23&gt;"",B23,"")</f>
        <v>Pavel Stafeev</v>
      </c>
      <c r="C29" s="98" t="str">
        <f>IF(B25&gt;"",B25,"")</f>
        <v>Miro Seitz</v>
      </c>
      <c r="D29" s="83"/>
      <c r="E29" s="99"/>
      <c r="F29" s="150"/>
      <c r="G29" s="151"/>
      <c r="H29" s="139"/>
      <c r="I29" s="140"/>
      <c r="J29" s="139"/>
      <c r="K29" s="140"/>
      <c r="L29" s="139"/>
      <c r="M29" s="140"/>
      <c r="N29" s="146"/>
      <c r="O29" s="140"/>
      <c r="P29" s="100">
        <f aca="true" t="shared" si="14" ref="P29:P34">IF(COUNT(F29:N29)=0,"",COUNTIF(F29:N29,"&gt;=0"))</f>
      </c>
      <c r="Q29" s="101">
        <f aca="true" t="shared" si="15" ref="Q29:Q34">IF(COUNT(F29:N29)=0,"",(IF(LEFT(F29,1)="-",1,0)+IF(LEFT(H29,1)="-",1,0)+IF(LEFT(J29,1)="-",1,0)+IF(LEFT(L29,1)="-",1,0)+IF(LEFT(N29,1)="-",1,0)))</f>
      </c>
      <c r="R29" s="102"/>
      <c r="S29" s="103"/>
      <c r="U29" s="104">
        <f aca="true" t="shared" si="16" ref="U29:U34">+Y29+AA29+AC29+AE29+AG29</f>
        <v>0</v>
      </c>
      <c r="V29" s="105">
        <f aca="true" t="shared" si="17" ref="V29:V34">+Z29+AB29+AD29+AF29+AH29</f>
        <v>0</v>
      </c>
      <c r="W29" s="106">
        <f aca="true" t="shared" si="18" ref="W29:W34">+U29-V29</f>
        <v>0</v>
      </c>
      <c r="Y29" s="107">
        <f aca="true" t="shared" si="19" ref="Y29:Y34">IF(F29="",0,IF(LEFT(F29,1)="-",ABS(F29),(IF(F29&gt;9,F29+2,11))))</f>
        <v>0</v>
      </c>
      <c r="Z29" s="108">
        <f aca="true" t="shared" si="20" ref="Z29:Z34">IF(F29="",0,IF(LEFT(F29,1)="-",(IF(ABS(F29)&gt;9,(ABS(F29)+2),11)),F29))</f>
        <v>0</v>
      </c>
      <c r="AA29" s="107">
        <f aca="true" t="shared" si="21" ref="AA29:AA34">IF(H29="",0,IF(LEFT(H29,1)="-",ABS(H29),(IF(H29&gt;9,H29+2,11))))</f>
        <v>0</v>
      </c>
      <c r="AB29" s="108">
        <f aca="true" t="shared" si="22" ref="AB29:AB34">IF(H29="",0,IF(LEFT(H29,1)="-",(IF(ABS(H29)&gt;9,(ABS(H29)+2),11)),H29))</f>
        <v>0</v>
      </c>
      <c r="AC29" s="107">
        <f aca="true" t="shared" si="23" ref="AC29:AC34">IF(J29="",0,IF(LEFT(J29,1)="-",ABS(J29),(IF(J29&gt;9,J29+2,11))))</f>
        <v>0</v>
      </c>
      <c r="AD29" s="108">
        <f aca="true" t="shared" si="24" ref="AD29:AD34">IF(J29="",0,IF(LEFT(J29,1)="-",(IF(ABS(J29)&gt;9,(ABS(J29)+2),11)),J29))</f>
        <v>0</v>
      </c>
      <c r="AE29" s="107">
        <f aca="true" t="shared" si="25" ref="AE29:AE34">IF(L29="",0,IF(LEFT(L29,1)="-",ABS(L29),(IF(L29&gt;9,L29+2,11))))</f>
        <v>0</v>
      </c>
      <c r="AF29" s="108">
        <f aca="true" t="shared" si="26" ref="AF29:AF34">IF(L29="",0,IF(LEFT(L29,1)="-",(IF(ABS(L29)&gt;9,(ABS(L29)+2),11)),L29))</f>
        <v>0</v>
      </c>
      <c r="AG29" s="107">
        <f aca="true" t="shared" si="27" ref="AG29:AG34">IF(N29="",0,IF(LEFT(N29,1)="-",ABS(N29),(IF(N29&gt;9,N29+2,11))))</f>
        <v>0</v>
      </c>
      <c r="AH29" s="108">
        <f aca="true" t="shared" si="28" ref="AH29:AH34">IF(N29="",0,IF(LEFT(N29,1)="-",(IF(ABS(N29)&gt;9,(ABS(N29)+2),11)),N29))</f>
        <v>0</v>
      </c>
      <c r="AI29" s="12"/>
      <c r="AJ29" s="12"/>
      <c r="AK29" s="12"/>
      <c r="AL29" s="12"/>
    </row>
    <row r="30" spans="1:38" ht="15.75">
      <c r="A30" s="96" t="s">
        <v>174</v>
      </c>
      <c r="B30" s="97" t="str">
        <f>IF(B24&gt;"",B24,"")</f>
        <v>Pavel Lebedev</v>
      </c>
      <c r="C30" s="109" t="str">
        <f>IF(B26&gt;"",B26,"")</f>
        <v>Maria Balashova</v>
      </c>
      <c r="D30" s="110"/>
      <c r="E30" s="99"/>
      <c r="F30" s="141"/>
      <c r="G30" s="142"/>
      <c r="H30" s="141"/>
      <c r="I30" s="142"/>
      <c r="J30" s="141"/>
      <c r="K30" s="142"/>
      <c r="L30" s="141"/>
      <c r="M30" s="142"/>
      <c r="N30" s="141"/>
      <c r="O30" s="142"/>
      <c r="P30" s="100">
        <f t="shared" si="14"/>
      </c>
      <c r="Q30" s="101">
        <f t="shared" si="15"/>
      </c>
      <c r="R30" s="111"/>
      <c r="S30" s="112"/>
      <c r="U30" s="104">
        <f t="shared" si="16"/>
        <v>0</v>
      </c>
      <c r="V30" s="105">
        <f t="shared" si="17"/>
        <v>0</v>
      </c>
      <c r="W30" s="106">
        <f t="shared" si="18"/>
        <v>0</v>
      </c>
      <c r="Y30" s="113">
        <f t="shared" si="19"/>
        <v>0</v>
      </c>
      <c r="Z30" s="114">
        <f t="shared" si="20"/>
        <v>0</v>
      </c>
      <c r="AA30" s="113">
        <f t="shared" si="21"/>
        <v>0</v>
      </c>
      <c r="AB30" s="114">
        <f t="shared" si="22"/>
        <v>0</v>
      </c>
      <c r="AC30" s="113">
        <f t="shared" si="23"/>
        <v>0</v>
      </c>
      <c r="AD30" s="114">
        <f t="shared" si="24"/>
        <v>0</v>
      </c>
      <c r="AE30" s="113">
        <f t="shared" si="25"/>
        <v>0</v>
      </c>
      <c r="AF30" s="114">
        <f t="shared" si="26"/>
        <v>0</v>
      </c>
      <c r="AG30" s="113">
        <f t="shared" si="27"/>
        <v>0</v>
      </c>
      <c r="AH30" s="114">
        <f t="shared" si="28"/>
        <v>0</v>
      </c>
      <c r="AI30" s="12"/>
      <c r="AJ30" s="12"/>
      <c r="AK30" s="12"/>
      <c r="AL30" s="12"/>
    </row>
    <row r="31" spans="1:38" ht="16.5" thickBot="1">
      <c r="A31" s="96" t="s">
        <v>175</v>
      </c>
      <c r="B31" s="115" t="str">
        <f>IF(B23&gt;"",B23,"")</f>
        <v>Pavel Stafeev</v>
      </c>
      <c r="C31" s="116" t="str">
        <f>IF(B26&gt;"",B26,"")</f>
        <v>Maria Balashova</v>
      </c>
      <c r="D31" s="91"/>
      <c r="E31" s="92"/>
      <c r="F31" s="144"/>
      <c r="G31" s="145"/>
      <c r="H31" s="144"/>
      <c r="I31" s="145"/>
      <c r="J31" s="144"/>
      <c r="K31" s="145"/>
      <c r="L31" s="144"/>
      <c r="M31" s="145"/>
      <c r="N31" s="144"/>
      <c r="O31" s="145"/>
      <c r="P31" s="100">
        <f t="shared" si="14"/>
      </c>
      <c r="Q31" s="101">
        <f t="shared" si="15"/>
      </c>
      <c r="R31" s="111"/>
      <c r="S31" s="112"/>
      <c r="U31" s="104">
        <f t="shared" si="16"/>
        <v>0</v>
      </c>
      <c r="V31" s="105">
        <f t="shared" si="17"/>
        <v>0</v>
      </c>
      <c r="W31" s="106">
        <f t="shared" si="18"/>
        <v>0</v>
      </c>
      <c r="Y31" s="113">
        <f t="shared" si="19"/>
        <v>0</v>
      </c>
      <c r="Z31" s="114">
        <f t="shared" si="20"/>
        <v>0</v>
      </c>
      <c r="AA31" s="113">
        <f t="shared" si="21"/>
        <v>0</v>
      </c>
      <c r="AB31" s="114">
        <f t="shared" si="22"/>
        <v>0</v>
      </c>
      <c r="AC31" s="113">
        <f t="shared" si="23"/>
        <v>0</v>
      </c>
      <c r="AD31" s="114">
        <f t="shared" si="24"/>
        <v>0</v>
      </c>
      <c r="AE31" s="113">
        <f t="shared" si="25"/>
        <v>0</v>
      </c>
      <c r="AF31" s="114">
        <f t="shared" si="26"/>
        <v>0</v>
      </c>
      <c r="AG31" s="113">
        <f t="shared" si="27"/>
        <v>0</v>
      </c>
      <c r="AH31" s="114">
        <f t="shared" si="28"/>
        <v>0</v>
      </c>
      <c r="AI31" s="12"/>
      <c r="AJ31" s="12"/>
      <c r="AK31" s="12"/>
      <c r="AL31" s="12"/>
    </row>
    <row r="32" spans="1:38" ht="15.75">
      <c r="A32" s="96" t="s">
        <v>176</v>
      </c>
      <c r="B32" s="97" t="str">
        <f>IF(B24&gt;"",B24,"")</f>
        <v>Pavel Lebedev</v>
      </c>
      <c r="C32" s="109" t="str">
        <f>IF(B25&gt;"",B25,"")</f>
        <v>Miro Seitz</v>
      </c>
      <c r="D32" s="83"/>
      <c r="E32" s="99"/>
      <c r="F32" s="139"/>
      <c r="G32" s="140"/>
      <c r="H32" s="139"/>
      <c r="I32" s="140"/>
      <c r="J32" s="139"/>
      <c r="K32" s="140"/>
      <c r="L32" s="139"/>
      <c r="M32" s="140"/>
      <c r="N32" s="139"/>
      <c r="O32" s="140"/>
      <c r="P32" s="100">
        <f t="shared" si="14"/>
      </c>
      <c r="Q32" s="101">
        <f t="shared" si="15"/>
      </c>
      <c r="R32" s="111"/>
      <c r="S32" s="112"/>
      <c r="U32" s="104">
        <f t="shared" si="16"/>
        <v>0</v>
      </c>
      <c r="V32" s="105">
        <f t="shared" si="17"/>
        <v>0</v>
      </c>
      <c r="W32" s="106">
        <f t="shared" si="18"/>
        <v>0</v>
      </c>
      <c r="Y32" s="113">
        <f t="shared" si="19"/>
        <v>0</v>
      </c>
      <c r="Z32" s="114">
        <f t="shared" si="20"/>
        <v>0</v>
      </c>
      <c r="AA32" s="113">
        <f t="shared" si="21"/>
        <v>0</v>
      </c>
      <c r="AB32" s="114">
        <f t="shared" si="22"/>
        <v>0</v>
      </c>
      <c r="AC32" s="113">
        <f t="shared" si="23"/>
        <v>0</v>
      </c>
      <c r="AD32" s="114">
        <f t="shared" si="24"/>
        <v>0</v>
      </c>
      <c r="AE32" s="113">
        <f t="shared" si="25"/>
        <v>0</v>
      </c>
      <c r="AF32" s="114">
        <f t="shared" si="26"/>
        <v>0</v>
      </c>
      <c r="AG32" s="113">
        <f t="shared" si="27"/>
        <v>0</v>
      </c>
      <c r="AH32" s="114">
        <f t="shared" si="28"/>
        <v>0</v>
      </c>
      <c r="AI32" s="12"/>
      <c r="AJ32" s="12"/>
      <c r="AK32" s="12"/>
      <c r="AL32" s="12"/>
    </row>
    <row r="33" spans="1:38" ht="15.75">
      <c r="A33" s="96" t="s">
        <v>177</v>
      </c>
      <c r="B33" s="97" t="str">
        <f>IF(B23&gt;"",B23,"")</f>
        <v>Pavel Stafeev</v>
      </c>
      <c r="C33" s="109" t="str">
        <f>IF(B24&gt;"",B24,"")</f>
        <v>Pavel Lebedev</v>
      </c>
      <c r="D33" s="110"/>
      <c r="E33" s="99"/>
      <c r="F33" s="141"/>
      <c r="G33" s="142"/>
      <c r="H33" s="141"/>
      <c r="I33" s="142"/>
      <c r="J33" s="143"/>
      <c r="K33" s="142"/>
      <c r="L33" s="141"/>
      <c r="M33" s="142"/>
      <c r="N33" s="141"/>
      <c r="O33" s="142"/>
      <c r="P33" s="100">
        <f t="shared" si="14"/>
      </c>
      <c r="Q33" s="101">
        <f t="shared" si="15"/>
      </c>
      <c r="R33" s="111"/>
      <c r="S33" s="112"/>
      <c r="U33" s="104">
        <f t="shared" si="16"/>
        <v>0</v>
      </c>
      <c r="V33" s="105">
        <f t="shared" si="17"/>
        <v>0</v>
      </c>
      <c r="W33" s="106">
        <f t="shared" si="18"/>
        <v>0</v>
      </c>
      <c r="Y33" s="113">
        <f t="shared" si="19"/>
        <v>0</v>
      </c>
      <c r="Z33" s="114">
        <f t="shared" si="20"/>
        <v>0</v>
      </c>
      <c r="AA33" s="113">
        <f t="shared" si="21"/>
        <v>0</v>
      </c>
      <c r="AB33" s="114">
        <f t="shared" si="22"/>
        <v>0</v>
      </c>
      <c r="AC33" s="113">
        <f t="shared" si="23"/>
        <v>0</v>
      </c>
      <c r="AD33" s="114">
        <f t="shared" si="24"/>
        <v>0</v>
      </c>
      <c r="AE33" s="113">
        <f t="shared" si="25"/>
        <v>0</v>
      </c>
      <c r="AF33" s="114">
        <f t="shared" si="26"/>
        <v>0</v>
      </c>
      <c r="AG33" s="113">
        <f t="shared" si="27"/>
        <v>0</v>
      </c>
      <c r="AH33" s="114">
        <f t="shared" si="28"/>
        <v>0</v>
      </c>
      <c r="AI33" s="12"/>
      <c r="AJ33" s="12"/>
      <c r="AK33" s="12"/>
      <c r="AL33" s="12"/>
    </row>
    <row r="34" spans="1:38" ht="16.5" thickBot="1">
      <c r="A34" s="117" t="s">
        <v>178</v>
      </c>
      <c r="B34" s="118" t="str">
        <f>IF(B25&gt;"",B25,"")</f>
        <v>Miro Seitz</v>
      </c>
      <c r="C34" s="119" t="str">
        <f>IF(B26&gt;"",B26,"")</f>
        <v>Maria Balashova</v>
      </c>
      <c r="D34" s="120"/>
      <c r="E34" s="121"/>
      <c r="F34" s="137"/>
      <c r="G34" s="138"/>
      <c r="H34" s="137"/>
      <c r="I34" s="138"/>
      <c r="J34" s="137"/>
      <c r="K34" s="138"/>
      <c r="L34" s="137"/>
      <c r="M34" s="138"/>
      <c r="N34" s="137"/>
      <c r="O34" s="138"/>
      <c r="P34" s="122">
        <f t="shared" si="14"/>
      </c>
      <c r="Q34" s="123">
        <f t="shared" si="15"/>
      </c>
      <c r="R34" s="124"/>
      <c r="S34" s="125"/>
      <c r="U34" s="104">
        <f t="shared" si="16"/>
        <v>0</v>
      </c>
      <c r="V34" s="105">
        <f t="shared" si="17"/>
        <v>0</v>
      </c>
      <c r="W34" s="106">
        <f t="shared" si="18"/>
        <v>0</v>
      </c>
      <c r="Y34" s="126">
        <f t="shared" si="19"/>
        <v>0</v>
      </c>
      <c r="Z34" s="127">
        <f t="shared" si="20"/>
        <v>0</v>
      </c>
      <c r="AA34" s="126">
        <f t="shared" si="21"/>
        <v>0</v>
      </c>
      <c r="AB34" s="127">
        <f t="shared" si="22"/>
        <v>0</v>
      </c>
      <c r="AC34" s="126">
        <f t="shared" si="23"/>
        <v>0</v>
      </c>
      <c r="AD34" s="127">
        <f t="shared" si="24"/>
        <v>0</v>
      </c>
      <c r="AE34" s="126">
        <f t="shared" si="25"/>
        <v>0</v>
      </c>
      <c r="AF34" s="127">
        <f t="shared" si="26"/>
        <v>0</v>
      </c>
      <c r="AG34" s="126">
        <f t="shared" si="27"/>
        <v>0</v>
      </c>
      <c r="AH34" s="127">
        <f t="shared" si="28"/>
        <v>0</v>
      </c>
      <c r="AI34" s="12"/>
      <c r="AJ34" s="12"/>
      <c r="AK34" s="12"/>
      <c r="AL34" s="12"/>
    </row>
    <row r="35" spans="1:38" ht="13.5" thickTop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</row>
  </sheetData>
  <mergeCells count="106">
    <mergeCell ref="N33:O33"/>
    <mergeCell ref="F34:G34"/>
    <mergeCell ref="H34:I34"/>
    <mergeCell ref="J34:K34"/>
    <mergeCell ref="L34:M34"/>
    <mergeCell ref="N34:O34"/>
    <mergeCell ref="F33:G33"/>
    <mergeCell ref="H33:I33"/>
    <mergeCell ref="J33:K33"/>
    <mergeCell ref="L33:M33"/>
    <mergeCell ref="N31:O31"/>
    <mergeCell ref="F32:G32"/>
    <mergeCell ref="H32:I32"/>
    <mergeCell ref="J32:K32"/>
    <mergeCell ref="L32:M32"/>
    <mergeCell ref="N32:O32"/>
    <mergeCell ref="F31:G31"/>
    <mergeCell ref="H31:I31"/>
    <mergeCell ref="J31:K31"/>
    <mergeCell ref="L31:M31"/>
    <mergeCell ref="N29:O29"/>
    <mergeCell ref="F30:G30"/>
    <mergeCell ref="H30:I30"/>
    <mergeCell ref="J30:K30"/>
    <mergeCell ref="L30:M30"/>
    <mergeCell ref="N30:O30"/>
    <mergeCell ref="F29:G29"/>
    <mergeCell ref="H29:I29"/>
    <mergeCell ref="J29:K29"/>
    <mergeCell ref="L29:M29"/>
    <mergeCell ref="R25:S25"/>
    <mergeCell ref="R26:S26"/>
    <mergeCell ref="F28:G28"/>
    <mergeCell ref="H28:I28"/>
    <mergeCell ref="J28:K28"/>
    <mergeCell ref="L28:M28"/>
    <mergeCell ref="N28:O28"/>
    <mergeCell ref="P28:Q28"/>
    <mergeCell ref="L22:M22"/>
    <mergeCell ref="R22:S22"/>
    <mergeCell ref="R23:S23"/>
    <mergeCell ref="R24:S24"/>
    <mergeCell ref="D22:E22"/>
    <mergeCell ref="F22:G22"/>
    <mergeCell ref="H22:I22"/>
    <mergeCell ref="J22:K22"/>
    <mergeCell ref="J20:M20"/>
    <mergeCell ref="N20:P20"/>
    <mergeCell ref="Q20:S20"/>
    <mergeCell ref="D21:F21"/>
    <mergeCell ref="G21:I21"/>
    <mergeCell ref="J21:M21"/>
    <mergeCell ref="Q21:S21"/>
    <mergeCell ref="N16:O16"/>
    <mergeCell ref="F17:G17"/>
    <mergeCell ref="H17:I17"/>
    <mergeCell ref="J17:K17"/>
    <mergeCell ref="L17:M17"/>
    <mergeCell ref="N17:O17"/>
    <mergeCell ref="F16:G16"/>
    <mergeCell ref="H16:I16"/>
    <mergeCell ref="J16:K16"/>
    <mergeCell ref="L16:M16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R8:S8"/>
    <mergeCell ref="R9:S9"/>
    <mergeCell ref="F11:G11"/>
    <mergeCell ref="H11:I11"/>
    <mergeCell ref="J11:K11"/>
    <mergeCell ref="L11:M11"/>
    <mergeCell ref="N11:O11"/>
    <mergeCell ref="P11:Q11"/>
    <mergeCell ref="L5:M5"/>
    <mergeCell ref="R5:S5"/>
    <mergeCell ref="R6:S6"/>
    <mergeCell ref="R7:S7"/>
    <mergeCell ref="D5:E5"/>
    <mergeCell ref="F5:G5"/>
    <mergeCell ref="H5:I5"/>
    <mergeCell ref="J5:K5"/>
    <mergeCell ref="J3:M3"/>
    <mergeCell ref="N3:P3"/>
    <mergeCell ref="Q3:S3"/>
    <mergeCell ref="D4:F4"/>
    <mergeCell ref="G4:I4"/>
    <mergeCell ref="J4:M4"/>
    <mergeCell ref="Q4:S4"/>
  </mergeCells>
  <printOptions/>
  <pageMargins left="0.75" right="0.75" top="1" bottom="1" header="0.5" footer="0.5"/>
  <pageSetup fitToHeight="46" fitToWidth="1" horizontalDpi="600" verticalDpi="600" orientation="landscape" paperSize="9" scale="61" r:id="rId1"/>
  <colBreaks count="1" manualBreakCount="1">
    <brk id="19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I7"/>
  <sheetViews>
    <sheetView view="pageBreakPreview" zoomScale="60" zoomScaleNormal="75" workbookViewId="0" topLeftCell="A1">
      <selection activeCell="B1" sqref="B1"/>
    </sheetView>
  </sheetViews>
  <sheetFormatPr defaultColWidth="9.140625" defaultRowHeight="12.75"/>
  <cols>
    <col min="2" max="2" width="24.8515625" style="0" customWidth="1"/>
    <col min="3" max="3" width="16.00390625" style="0" customWidth="1"/>
  </cols>
  <sheetData>
    <row r="1" spans="2:9" ht="12.75">
      <c r="B1" t="s">
        <v>211</v>
      </c>
      <c r="E1" s="12"/>
      <c r="F1" s="12"/>
      <c r="G1" s="12"/>
      <c r="H1" s="12"/>
      <c r="I1" s="12"/>
    </row>
    <row r="2" spans="5:9" ht="12.75">
      <c r="E2" s="12"/>
      <c r="F2" s="12"/>
      <c r="G2" s="12"/>
      <c r="H2" s="12"/>
      <c r="I2" s="12"/>
    </row>
    <row r="3" spans="4:9" ht="12.75">
      <c r="D3" s="12"/>
      <c r="E3" s="12"/>
      <c r="F3" s="12"/>
      <c r="G3" s="12"/>
      <c r="I3" s="12"/>
    </row>
    <row r="4" spans="1:9" ht="12.75">
      <c r="A4" s="2">
        <v>1</v>
      </c>
      <c r="B4" s="2" t="s">
        <v>105</v>
      </c>
      <c r="C4" s="2"/>
      <c r="D4" s="12"/>
      <c r="E4" s="12"/>
      <c r="F4" s="12"/>
      <c r="G4" s="12"/>
      <c r="I4" s="12"/>
    </row>
    <row r="5" spans="1:9" s="3" customFormat="1" ht="12.75">
      <c r="A5" s="2">
        <f>A4+1</f>
        <v>2</v>
      </c>
      <c r="B5" s="2" t="s">
        <v>108</v>
      </c>
      <c r="C5" s="2"/>
      <c r="D5" s="13"/>
      <c r="E5" s="12"/>
      <c r="F5" s="12"/>
      <c r="G5" s="12"/>
      <c r="I5" s="10"/>
    </row>
    <row r="6" spans="1:9" s="3" customFormat="1" ht="12.75">
      <c r="A6" s="2">
        <f>A5+1</f>
        <v>3</v>
      </c>
      <c r="B6" s="2" t="s">
        <v>109</v>
      </c>
      <c r="C6" s="2"/>
      <c r="D6" s="12"/>
      <c r="E6" s="13"/>
      <c r="F6" s="12"/>
      <c r="G6" s="12"/>
      <c r="I6" s="10"/>
    </row>
    <row r="7" spans="1:9" s="3" customFormat="1" ht="12.75">
      <c r="A7" s="2">
        <f>A6+1</f>
        <v>4</v>
      </c>
      <c r="B7" s="2" t="s">
        <v>106</v>
      </c>
      <c r="C7" s="2"/>
      <c r="D7" s="14"/>
      <c r="E7" s="15"/>
      <c r="F7" s="12"/>
      <c r="G7" s="12"/>
      <c r="I7" s="10"/>
    </row>
  </sheetData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A3:AL20"/>
  <sheetViews>
    <sheetView view="pageBreakPreview" zoomScale="60" workbookViewId="0" topLeftCell="A1">
      <selection activeCell="F1" sqref="F1"/>
    </sheetView>
  </sheetViews>
  <sheetFormatPr defaultColWidth="9.140625" defaultRowHeight="12.75"/>
  <cols>
    <col min="1" max="1" width="6.8515625" style="0" customWidth="1"/>
    <col min="2" max="2" width="24.00390625" style="0" customWidth="1"/>
  </cols>
  <sheetData>
    <row r="3" ht="18">
      <c r="A3" s="11" t="s">
        <v>296</v>
      </c>
    </row>
    <row r="5" spans="4:8" ht="13.5" thickBot="1">
      <c r="D5" s="12"/>
      <c r="E5" s="12"/>
      <c r="F5" s="12"/>
      <c r="G5" s="12"/>
      <c r="H5" s="12"/>
    </row>
    <row r="6" spans="1:38" ht="16.5" thickTop="1">
      <c r="A6" s="29"/>
      <c r="B6" s="30"/>
      <c r="C6" s="31"/>
      <c r="D6" s="31"/>
      <c r="E6" s="31"/>
      <c r="F6" s="32"/>
      <c r="G6" s="31"/>
      <c r="H6" s="33" t="s">
        <v>158</v>
      </c>
      <c r="I6" s="34"/>
      <c r="J6" s="162" t="s">
        <v>295</v>
      </c>
      <c r="K6" s="163"/>
      <c r="L6" s="163"/>
      <c r="M6" s="164"/>
      <c r="N6" s="165" t="s">
        <v>159</v>
      </c>
      <c r="O6" s="166"/>
      <c r="P6" s="166"/>
      <c r="Q6" s="167" t="s">
        <v>4</v>
      </c>
      <c r="R6" s="168"/>
      <c r="S6" s="169"/>
      <c r="AI6" s="12"/>
      <c r="AJ6" s="12"/>
      <c r="AK6" s="12"/>
      <c r="AL6" s="12"/>
    </row>
    <row r="7" spans="1:38" ht="16.5" thickBot="1">
      <c r="A7" s="35"/>
      <c r="B7" s="36"/>
      <c r="C7" s="37" t="s">
        <v>160</v>
      </c>
      <c r="D7" s="172"/>
      <c r="E7" s="173"/>
      <c r="F7" s="174"/>
      <c r="G7" s="175" t="s">
        <v>161</v>
      </c>
      <c r="H7" s="176"/>
      <c r="I7" s="176"/>
      <c r="J7" s="177"/>
      <c r="K7" s="177"/>
      <c r="L7" s="177"/>
      <c r="M7" s="178"/>
      <c r="N7" s="38" t="s">
        <v>162</v>
      </c>
      <c r="O7" s="39"/>
      <c r="P7" s="39"/>
      <c r="Q7" s="170"/>
      <c r="R7" s="170"/>
      <c r="S7" s="171"/>
      <c r="AI7" s="12"/>
      <c r="AJ7" s="12"/>
      <c r="AK7" s="12"/>
      <c r="AL7" s="12"/>
    </row>
    <row r="8" spans="1:38" ht="15.75" thickTop="1">
      <c r="A8" s="40"/>
      <c r="B8" s="41" t="s">
        <v>163</v>
      </c>
      <c r="C8" s="42" t="s">
        <v>164</v>
      </c>
      <c r="D8" s="158" t="s">
        <v>114</v>
      </c>
      <c r="E8" s="159"/>
      <c r="F8" s="158" t="s">
        <v>132</v>
      </c>
      <c r="G8" s="159"/>
      <c r="H8" s="158" t="s">
        <v>165</v>
      </c>
      <c r="I8" s="159"/>
      <c r="J8" s="158" t="s">
        <v>115</v>
      </c>
      <c r="K8" s="159"/>
      <c r="L8" s="158"/>
      <c r="M8" s="159"/>
      <c r="N8" s="43" t="s">
        <v>152</v>
      </c>
      <c r="O8" s="44" t="s">
        <v>166</v>
      </c>
      <c r="P8" s="45" t="s">
        <v>167</v>
      </c>
      <c r="Q8" s="46"/>
      <c r="R8" s="160" t="s">
        <v>44</v>
      </c>
      <c r="S8" s="161"/>
      <c r="U8" s="47" t="s">
        <v>168</v>
      </c>
      <c r="V8" s="48"/>
      <c r="W8" s="49" t="s">
        <v>169</v>
      </c>
      <c r="AI8" s="12"/>
      <c r="AJ8" s="12"/>
      <c r="AK8" s="12"/>
      <c r="AL8" s="12"/>
    </row>
    <row r="9" spans="1:38" ht="12.75">
      <c r="A9" s="50" t="s">
        <v>114</v>
      </c>
      <c r="B9" s="51" t="s">
        <v>241</v>
      </c>
      <c r="C9" s="52" t="s">
        <v>232</v>
      </c>
      <c r="D9" s="53"/>
      <c r="E9" s="54"/>
      <c r="F9" s="55">
        <f>+P19</f>
      </c>
      <c r="G9" s="56">
        <f>+Q19</f>
      </c>
      <c r="H9" s="55">
        <f>P15</f>
      </c>
      <c r="I9" s="56">
        <f>Q15</f>
      </c>
      <c r="J9" s="55">
        <f>P17</f>
      </c>
      <c r="K9" s="56">
        <f>Q17</f>
      </c>
      <c r="L9" s="55"/>
      <c r="M9" s="56"/>
      <c r="N9" s="57">
        <f>IF(SUM(D9:M9)=0,"",COUNTIF(E9:E12,"3"))</f>
      </c>
      <c r="O9" s="58">
        <f>IF(SUM(E9:N9)=0,"",COUNTIF(D9:D12,"3"))</f>
      </c>
      <c r="P9" s="59">
        <f>IF(SUM(D9:M9)=0,"",SUM(E9:E12))</f>
      </c>
      <c r="Q9" s="60">
        <f>IF(SUM(D9:M9)=0,"",SUM(D9:D12))</f>
      </c>
      <c r="R9" s="152"/>
      <c r="S9" s="153"/>
      <c r="U9" s="61">
        <f>+U15+U17+U19</f>
        <v>0</v>
      </c>
      <c r="V9" s="62">
        <f>+V15+V17+V19</f>
        <v>0</v>
      </c>
      <c r="W9" s="63">
        <f>+U9-V9</f>
        <v>0</v>
      </c>
      <c r="AI9" s="12"/>
      <c r="AJ9" s="12"/>
      <c r="AK9" s="12"/>
      <c r="AL9" s="12"/>
    </row>
    <row r="10" spans="1:38" ht="12.75">
      <c r="A10" s="64" t="s">
        <v>132</v>
      </c>
      <c r="B10" s="51" t="s">
        <v>207</v>
      </c>
      <c r="C10" s="65" t="s">
        <v>74</v>
      </c>
      <c r="D10" s="66">
        <f>+Q19</f>
      </c>
      <c r="E10" s="67">
        <f>+P19</f>
      </c>
      <c r="F10" s="68"/>
      <c r="G10" s="69"/>
      <c r="H10" s="66">
        <f>P18</f>
      </c>
      <c r="I10" s="67">
        <f>Q18</f>
      </c>
      <c r="J10" s="66">
        <f>P16</f>
      </c>
      <c r="K10" s="67">
        <f>Q16</f>
      </c>
      <c r="L10" s="66"/>
      <c r="M10" s="67"/>
      <c r="N10" s="57">
        <f>IF(SUM(D10:M10)=0,"",COUNTIF(G9:G12,"3"))</f>
      </c>
      <c r="O10" s="58">
        <f>IF(SUM(E10:N10)=0,"",COUNTIF(F9:F12,"3"))</f>
      </c>
      <c r="P10" s="59">
        <f>IF(SUM(D10:M10)=0,"",SUM(G9:G12))</f>
      </c>
      <c r="Q10" s="60">
        <f>IF(SUM(D10:M10)=0,"",SUM(F9:F12))</f>
      </c>
      <c r="R10" s="152"/>
      <c r="S10" s="153"/>
      <c r="U10" s="61">
        <f>+U16+U18+V19</f>
        <v>0</v>
      </c>
      <c r="V10" s="62">
        <f>+V16+V18+U19</f>
        <v>0</v>
      </c>
      <c r="W10" s="63">
        <f>+U10-V10</f>
        <v>0</v>
      </c>
      <c r="AI10" s="12"/>
      <c r="AJ10" s="12"/>
      <c r="AK10" s="12"/>
      <c r="AL10" s="12"/>
    </row>
    <row r="11" spans="1:38" ht="12.75">
      <c r="A11" s="64" t="s">
        <v>165</v>
      </c>
      <c r="B11" s="51" t="s">
        <v>239</v>
      </c>
      <c r="C11" s="65" t="s">
        <v>232</v>
      </c>
      <c r="D11" s="66">
        <f>+Q15</f>
      </c>
      <c r="E11" s="67">
        <f>+P15</f>
      </c>
      <c r="F11" s="66">
        <f>Q18</f>
      </c>
      <c r="G11" s="67">
        <f>P18</f>
      </c>
      <c r="H11" s="68"/>
      <c r="I11" s="69"/>
      <c r="J11" s="66">
        <f>P20</f>
      </c>
      <c r="K11" s="67">
        <f>Q20</f>
      </c>
      <c r="L11" s="66"/>
      <c r="M11" s="67"/>
      <c r="N11" s="57">
        <f>IF(SUM(D11:M11)=0,"",COUNTIF(I9:I12,"3"))</f>
      </c>
      <c r="O11" s="58">
        <f>IF(SUM(E11:N11)=0,"",COUNTIF(H9:H12,"3"))</f>
      </c>
      <c r="P11" s="59">
        <f>IF(SUM(D11:M11)=0,"",SUM(I9:I12))</f>
      </c>
      <c r="Q11" s="60">
        <f>IF(SUM(D11:M11)=0,"",SUM(H9:H12))</f>
      </c>
      <c r="R11" s="152"/>
      <c r="S11" s="153"/>
      <c r="U11" s="61">
        <f>+V15+V18+U20</f>
        <v>0</v>
      </c>
      <c r="V11" s="62">
        <f>+U15+U18+V20</f>
        <v>0</v>
      </c>
      <c r="W11" s="63">
        <f>+U11-V11</f>
        <v>0</v>
      </c>
      <c r="AI11" s="12"/>
      <c r="AJ11" s="12"/>
      <c r="AK11" s="12"/>
      <c r="AL11" s="12"/>
    </row>
    <row r="12" spans="1:38" ht="13.5" thickBot="1">
      <c r="A12" s="70" t="s">
        <v>115</v>
      </c>
      <c r="B12" s="71"/>
      <c r="C12" s="72"/>
      <c r="D12" s="73">
        <f>Q17</f>
      </c>
      <c r="E12" s="74">
        <f>P17</f>
      </c>
      <c r="F12" s="73">
        <f>Q16</f>
      </c>
      <c r="G12" s="74">
        <f>P16</f>
      </c>
      <c r="H12" s="73">
        <f>Q20</f>
      </c>
      <c r="I12" s="74">
        <f>P20</f>
      </c>
      <c r="J12" s="75"/>
      <c r="K12" s="76"/>
      <c r="L12" s="73"/>
      <c r="M12" s="74"/>
      <c r="N12" s="77">
        <f>IF(SUM(D12:M12)=0,"",COUNTIF(K9:K12,"3"))</f>
      </c>
      <c r="O12" s="78">
        <f>IF(SUM(E12:N12)=0,"",COUNTIF(J9:J12,"3"))</f>
      </c>
      <c r="P12" s="79">
        <f>IF(SUM(D12:M13)=0,"",SUM(K9:K12))</f>
      </c>
      <c r="Q12" s="80">
        <f>IF(SUM(D12:M12)=0,"",SUM(J9:J12))</f>
      </c>
      <c r="R12" s="154"/>
      <c r="S12" s="155"/>
      <c r="U12" s="61">
        <f>+V16+V17+V20</f>
        <v>0</v>
      </c>
      <c r="V12" s="62">
        <f>+U16+U17+U20</f>
        <v>0</v>
      </c>
      <c r="W12" s="63">
        <f>+U12-V12</f>
        <v>0</v>
      </c>
      <c r="AI12" s="12"/>
      <c r="AJ12" s="12"/>
      <c r="AK12" s="12"/>
      <c r="AL12" s="12"/>
    </row>
    <row r="13" spans="1:38" ht="15.75" thickTop="1">
      <c r="A13" s="81"/>
      <c r="B13" s="82" t="s">
        <v>170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4"/>
      <c r="S13" s="85"/>
      <c r="U13" s="86"/>
      <c r="V13" s="87" t="s">
        <v>171</v>
      </c>
      <c r="W13" s="88">
        <f>SUM(W9:W12)</f>
        <v>0</v>
      </c>
      <c r="X13" s="87" t="str">
        <f>IF(W13=0,"OK","Virhe")</f>
        <v>OK</v>
      </c>
      <c r="AI13" s="12"/>
      <c r="AJ13" s="12"/>
      <c r="AK13" s="12"/>
      <c r="AL13" s="12"/>
    </row>
    <row r="14" spans="1:38" ht="15.75" thickBot="1">
      <c r="A14" s="89"/>
      <c r="B14" s="90" t="s">
        <v>172</v>
      </c>
      <c r="C14" s="91"/>
      <c r="D14" s="91"/>
      <c r="E14" s="92"/>
      <c r="F14" s="147" t="s">
        <v>45</v>
      </c>
      <c r="G14" s="148"/>
      <c r="H14" s="149" t="s">
        <v>46</v>
      </c>
      <c r="I14" s="148"/>
      <c r="J14" s="149" t="s">
        <v>47</v>
      </c>
      <c r="K14" s="148"/>
      <c r="L14" s="149" t="s">
        <v>54</v>
      </c>
      <c r="M14" s="148"/>
      <c r="N14" s="149" t="s">
        <v>55</v>
      </c>
      <c r="O14" s="148"/>
      <c r="P14" s="156" t="s">
        <v>43</v>
      </c>
      <c r="Q14" s="157"/>
      <c r="S14" s="93"/>
      <c r="U14" s="94" t="s">
        <v>168</v>
      </c>
      <c r="V14" s="95"/>
      <c r="W14" s="49" t="s">
        <v>169</v>
      </c>
      <c r="AI14" s="12"/>
      <c r="AJ14" s="12"/>
      <c r="AK14" s="12"/>
      <c r="AL14" s="12"/>
    </row>
    <row r="15" spans="1:38" ht="15.75">
      <c r="A15" s="96" t="s">
        <v>173</v>
      </c>
      <c r="B15" s="97" t="str">
        <f>IF(B9&gt;"",B9,"")</f>
        <v>Maria Balashova</v>
      </c>
      <c r="C15" s="98" t="str">
        <f>IF(B11&gt;"",B11,"")</f>
        <v>Anna Gavrilova</v>
      </c>
      <c r="D15" s="83"/>
      <c r="E15" s="99"/>
      <c r="F15" s="150"/>
      <c r="G15" s="151"/>
      <c r="H15" s="139"/>
      <c r="I15" s="140"/>
      <c r="J15" s="139"/>
      <c r="K15" s="140"/>
      <c r="L15" s="139"/>
      <c r="M15" s="140"/>
      <c r="N15" s="146"/>
      <c r="O15" s="140"/>
      <c r="P15" s="100">
        <f aca="true" t="shared" si="0" ref="P15:P20">IF(COUNT(F15:N15)=0,"",COUNTIF(F15:N15,"&gt;=0"))</f>
      </c>
      <c r="Q15" s="101">
        <f aca="true" t="shared" si="1" ref="Q15:Q20">IF(COUNT(F15:N15)=0,"",(IF(LEFT(F15,1)="-",1,0)+IF(LEFT(H15,1)="-",1,0)+IF(LEFT(J15,1)="-",1,0)+IF(LEFT(L15,1)="-",1,0)+IF(LEFT(N15,1)="-",1,0)))</f>
      </c>
      <c r="R15" s="102"/>
      <c r="S15" s="103"/>
      <c r="U15" s="104">
        <f aca="true" t="shared" si="2" ref="U15:V20">+Y15+AA15+AC15+AE15+AG15</f>
        <v>0</v>
      </c>
      <c r="V15" s="105">
        <f t="shared" si="2"/>
        <v>0</v>
      </c>
      <c r="W15" s="106">
        <f aca="true" t="shared" si="3" ref="W15:W20">+U15-V15</f>
        <v>0</v>
      </c>
      <c r="Y15" s="107">
        <f aca="true" t="shared" si="4" ref="Y15:Y20">IF(F15="",0,IF(LEFT(F15,1)="-",ABS(F15),(IF(F15&gt;9,F15+2,11))))</f>
        <v>0</v>
      </c>
      <c r="Z15" s="108">
        <f aca="true" t="shared" si="5" ref="Z15:Z20">IF(F15="",0,IF(LEFT(F15,1)="-",(IF(ABS(F15)&gt;9,(ABS(F15)+2),11)),F15))</f>
        <v>0</v>
      </c>
      <c r="AA15" s="107">
        <f aca="true" t="shared" si="6" ref="AA15:AA20">IF(H15="",0,IF(LEFT(H15,1)="-",ABS(H15),(IF(H15&gt;9,H15+2,11))))</f>
        <v>0</v>
      </c>
      <c r="AB15" s="108">
        <f aca="true" t="shared" si="7" ref="AB15:AB20">IF(H15="",0,IF(LEFT(H15,1)="-",(IF(ABS(H15)&gt;9,(ABS(H15)+2),11)),H15))</f>
        <v>0</v>
      </c>
      <c r="AC15" s="107">
        <f aca="true" t="shared" si="8" ref="AC15:AC20">IF(J15="",0,IF(LEFT(J15,1)="-",ABS(J15),(IF(J15&gt;9,J15+2,11))))</f>
        <v>0</v>
      </c>
      <c r="AD15" s="108">
        <f aca="true" t="shared" si="9" ref="AD15:AD20">IF(J15="",0,IF(LEFT(J15,1)="-",(IF(ABS(J15)&gt;9,(ABS(J15)+2),11)),J15))</f>
        <v>0</v>
      </c>
      <c r="AE15" s="107">
        <f aca="true" t="shared" si="10" ref="AE15:AE20">IF(L15="",0,IF(LEFT(L15,1)="-",ABS(L15),(IF(L15&gt;9,L15+2,11))))</f>
        <v>0</v>
      </c>
      <c r="AF15" s="108">
        <f aca="true" t="shared" si="11" ref="AF15:AF20">IF(L15="",0,IF(LEFT(L15,1)="-",(IF(ABS(L15)&gt;9,(ABS(L15)+2),11)),L15))</f>
        <v>0</v>
      </c>
      <c r="AG15" s="107">
        <f aca="true" t="shared" si="12" ref="AG15:AG20">IF(N15="",0,IF(LEFT(N15,1)="-",ABS(N15),(IF(N15&gt;9,N15+2,11))))</f>
        <v>0</v>
      </c>
      <c r="AH15" s="108">
        <f aca="true" t="shared" si="13" ref="AH15:AH20">IF(N15="",0,IF(LEFT(N15,1)="-",(IF(ABS(N15)&gt;9,(ABS(N15)+2),11)),N15))</f>
        <v>0</v>
      </c>
      <c r="AI15" s="12"/>
      <c r="AJ15" s="12"/>
      <c r="AK15" s="12"/>
      <c r="AL15" s="12"/>
    </row>
    <row r="16" spans="1:38" ht="15.75">
      <c r="A16" s="96" t="s">
        <v>174</v>
      </c>
      <c r="B16" s="97" t="str">
        <f>IF(B10&gt;"",B10,"")</f>
        <v>Carina Englund</v>
      </c>
      <c r="C16" s="109">
        <f>IF(B12&gt;"",B12,"")</f>
      </c>
      <c r="D16" s="110"/>
      <c r="E16" s="99"/>
      <c r="F16" s="141"/>
      <c r="G16" s="142"/>
      <c r="H16" s="141"/>
      <c r="I16" s="142"/>
      <c r="J16" s="141"/>
      <c r="K16" s="142"/>
      <c r="L16" s="141"/>
      <c r="M16" s="142"/>
      <c r="N16" s="141"/>
      <c r="O16" s="142"/>
      <c r="P16" s="100">
        <f t="shared" si="0"/>
      </c>
      <c r="Q16" s="101">
        <f t="shared" si="1"/>
      </c>
      <c r="R16" s="111"/>
      <c r="S16" s="112"/>
      <c r="U16" s="104">
        <f t="shared" si="2"/>
        <v>0</v>
      </c>
      <c r="V16" s="105">
        <f t="shared" si="2"/>
        <v>0</v>
      </c>
      <c r="W16" s="106">
        <f t="shared" si="3"/>
        <v>0</v>
      </c>
      <c r="Y16" s="113">
        <f t="shared" si="4"/>
        <v>0</v>
      </c>
      <c r="Z16" s="114">
        <f t="shared" si="5"/>
        <v>0</v>
      </c>
      <c r="AA16" s="113">
        <f t="shared" si="6"/>
        <v>0</v>
      </c>
      <c r="AB16" s="114">
        <f t="shared" si="7"/>
        <v>0</v>
      </c>
      <c r="AC16" s="113">
        <f t="shared" si="8"/>
        <v>0</v>
      </c>
      <c r="AD16" s="114">
        <f t="shared" si="9"/>
        <v>0</v>
      </c>
      <c r="AE16" s="113">
        <f t="shared" si="10"/>
        <v>0</v>
      </c>
      <c r="AF16" s="114">
        <f t="shared" si="11"/>
        <v>0</v>
      </c>
      <c r="AG16" s="113">
        <f t="shared" si="12"/>
        <v>0</v>
      </c>
      <c r="AH16" s="114">
        <f t="shared" si="13"/>
        <v>0</v>
      </c>
      <c r="AI16" s="12"/>
      <c r="AJ16" s="12"/>
      <c r="AK16" s="12"/>
      <c r="AL16" s="12"/>
    </row>
    <row r="17" spans="1:38" ht="16.5" thickBot="1">
      <c r="A17" s="96" t="s">
        <v>175</v>
      </c>
      <c r="B17" s="115" t="str">
        <f>IF(B9&gt;"",B9,"")</f>
        <v>Maria Balashova</v>
      </c>
      <c r="C17" s="116">
        <f>IF(B12&gt;"",B12,"")</f>
      </c>
      <c r="D17" s="91"/>
      <c r="E17" s="92"/>
      <c r="F17" s="144"/>
      <c r="G17" s="145"/>
      <c r="H17" s="144"/>
      <c r="I17" s="145"/>
      <c r="J17" s="144"/>
      <c r="K17" s="145"/>
      <c r="L17" s="144"/>
      <c r="M17" s="145"/>
      <c r="N17" s="144"/>
      <c r="O17" s="145"/>
      <c r="P17" s="100">
        <f t="shared" si="0"/>
      </c>
      <c r="Q17" s="101">
        <f t="shared" si="1"/>
      </c>
      <c r="R17" s="111"/>
      <c r="S17" s="112"/>
      <c r="U17" s="104">
        <f t="shared" si="2"/>
        <v>0</v>
      </c>
      <c r="V17" s="105">
        <f t="shared" si="2"/>
        <v>0</v>
      </c>
      <c r="W17" s="106">
        <f t="shared" si="3"/>
        <v>0</v>
      </c>
      <c r="Y17" s="113">
        <f t="shared" si="4"/>
        <v>0</v>
      </c>
      <c r="Z17" s="114">
        <f t="shared" si="5"/>
        <v>0</v>
      </c>
      <c r="AA17" s="113">
        <f t="shared" si="6"/>
        <v>0</v>
      </c>
      <c r="AB17" s="114">
        <f t="shared" si="7"/>
        <v>0</v>
      </c>
      <c r="AC17" s="113">
        <f t="shared" si="8"/>
        <v>0</v>
      </c>
      <c r="AD17" s="114">
        <f t="shared" si="9"/>
        <v>0</v>
      </c>
      <c r="AE17" s="113">
        <f t="shared" si="10"/>
        <v>0</v>
      </c>
      <c r="AF17" s="114">
        <f t="shared" si="11"/>
        <v>0</v>
      </c>
      <c r="AG17" s="113">
        <f t="shared" si="12"/>
        <v>0</v>
      </c>
      <c r="AH17" s="114">
        <f t="shared" si="13"/>
        <v>0</v>
      </c>
      <c r="AI17" s="12"/>
      <c r="AJ17" s="12"/>
      <c r="AK17" s="12"/>
      <c r="AL17" s="12"/>
    </row>
    <row r="18" spans="1:38" ht="15.75">
      <c r="A18" s="96" t="s">
        <v>176</v>
      </c>
      <c r="B18" s="97" t="str">
        <f>IF(B10&gt;"",B10,"")</f>
        <v>Carina Englund</v>
      </c>
      <c r="C18" s="109" t="str">
        <f>IF(B11&gt;"",B11,"")</f>
        <v>Anna Gavrilova</v>
      </c>
      <c r="D18" s="83"/>
      <c r="E18" s="99"/>
      <c r="F18" s="139"/>
      <c r="G18" s="140"/>
      <c r="H18" s="139"/>
      <c r="I18" s="140"/>
      <c r="J18" s="139"/>
      <c r="K18" s="140"/>
      <c r="L18" s="139"/>
      <c r="M18" s="140"/>
      <c r="N18" s="139"/>
      <c r="O18" s="140"/>
      <c r="P18" s="100">
        <f t="shared" si="0"/>
      </c>
      <c r="Q18" s="101">
        <f t="shared" si="1"/>
      </c>
      <c r="R18" s="111"/>
      <c r="S18" s="112"/>
      <c r="U18" s="104">
        <f t="shared" si="2"/>
        <v>0</v>
      </c>
      <c r="V18" s="105">
        <f t="shared" si="2"/>
        <v>0</v>
      </c>
      <c r="W18" s="106">
        <f t="shared" si="3"/>
        <v>0</v>
      </c>
      <c r="Y18" s="113">
        <f t="shared" si="4"/>
        <v>0</v>
      </c>
      <c r="Z18" s="114">
        <f t="shared" si="5"/>
        <v>0</v>
      </c>
      <c r="AA18" s="113">
        <f t="shared" si="6"/>
        <v>0</v>
      </c>
      <c r="AB18" s="114">
        <f t="shared" si="7"/>
        <v>0</v>
      </c>
      <c r="AC18" s="113">
        <f t="shared" si="8"/>
        <v>0</v>
      </c>
      <c r="AD18" s="114">
        <f t="shared" si="9"/>
        <v>0</v>
      </c>
      <c r="AE18" s="113">
        <f t="shared" si="10"/>
        <v>0</v>
      </c>
      <c r="AF18" s="114">
        <f t="shared" si="11"/>
        <v>0</v>
      </c>
      <c r="AG18" s="113">
        <f t="shared" si="12"/>
        <v>0</v>
      </c>
      <c r="AH18" s="114">
        <f t="shared" si="13"/>
        <v>0</v>
      </c>
      <c r="AI18" s="12"/>
      <c r="AJ18" s="12"/>
      <c r="AK18" s="12"/>
      <c r="AL18" s="12"/>
    </row>
    <row r="19" spans="1:38" ht="15.75">
      <c r="A19" s="96" t="s">
        <v>177</v>
      </c>
      <c r="B19" s="97" t="str">
        <f>IF(B9&gt;"",B9,"")</f>
        <v>Maria Balashova</v>
      </c>
      <c r="C19" s="109" t="str">
        <f>IF(B10&gt;"",B10,"")</f>
        <v>Carina Englund</v>
      </c>
      <c r="D19" s="110"/>
      <c r="E19" s="99"/>
      <c r="F19" s="141"/>
      <c r="G19" s="142"/>
      <c r="H19" s="141"/>
      <c r="I19" s="142"/>
      <c r="J19" s="143"/>
      <c r="K19" s="142"/>
      <c r="L19" s="141"/>
      <c r="M19" s="142"/>
      <c r="N19" s="141"/>
      <c r="O19" s="142"/>
      <c r="P19" s="100">
        <f t="shared" si="0"/>
      </c>
      <c r="Q19" s="101">
        <f t="shared" si="1"/>
      </c>
      <c r="R19" s="111"/>
      <c r="S19" s="112"/>
      <c r="U19" s="104">
        <f t="shared" si="2"/>
        <v>0</v>
      </c>
      <c r="V19" s="105">
        <f t="shared" si="2"/>
        <v>0</v>
      </c>
      <c r="W19" s="106">
        <f t="shared" si="3"/>
        <v>0</v>
      </c>
      <c r="Y19" s="113">
        <f t="shared" si="4"/>
        <v>0</v>
      </c>
      <c r="Z19" s="114">
        <f t="shared" si="5"/>
        <v>0</v>
      </c>
      <c r="AA19" s="113">
        <f t="shared" si="6"/>
        <v>0</v>
      </c>
      <c r="AB19" s="114">
        <f t="shared" si="7"/>
        <v>0</v>
      </c>
      <c r="AC19" s="113">
        <f t="shared" si="8"/>
        <v>0</v>
      </c>
      <c r="AD19" s="114">
        <f t="shared" si="9"/>
        <v>0</v>
      </c>
      <c r="AE19" s="113">
        <f t="shared" si="10"/>
        <v>0</v>
      </c>
      <c r="AF19" s="114">
        <f t="shared" si="11"/>
        <v>0</v>
      </c>
      <c r="AG19" s="113">
        <f t="shared" si="12"/>
        <v>0</v>
      </c>
      <c r="AH19" s="114">
        <f t="shared" si="13"/>
        <v>0</v>
      </c>
      <c r="AI19" s="12"/>
      <c r="AJ19" s="12"/>
      <c r="AK19" s="12"/>
      <c r="AL19" s="12"/>
    </row>
    <row r="20" spans="1:38" ht="16.5" thickBot="1">
      <c r="A20" s="117" t="s">
        <v>178</v>
      </c>
      <c r="B20" s="118" t="str">
        <f>IF(B11&gt;"",B11,"")</f>
        <v>Anna Gavrilova</v>
      </c>
      <c r="C20" s="119">
        <f>IF(B12&gt;"",B12,"")</f>
      </c>
      <c r="D20" s="120"/>
      <c r="E20" s="121"/>
      <c r="F20" s="137"/>
      <c r="G20" s="138"/>
      <c r="H20" s="137"/>
      <c r="I20" s="138"/>
      <c r="J20" s="137"/>
      <c r="K20" s="138"/>
      <c r="L20" s="137"/>
      <c r="M20" s="138"/>
      <c r="N20" s="137"/>
      <c r="O20" s="138"/>
      <c r="P20" s="122">
        <f t="shared" si="0"/>
      </c>
      <c r="Q20" s="123">
        <f t="shared" si="1"/>
      </c>
      <c r="R20" s="124"/>
      <c r="S20" s="125"/>
      <c r="U20" s="104">
        <f t="shared" si="2"/>
        <v>0</v>
      </c>
      <c r="V20" s="105">
        <f t="shared" si="2"/>
        <v>0</v>
      </c>
      <c r="W20" s="106">
        <f t="shared" si="3"/>
        <v>0</v>
      </c>
      <c r="Y20" s="126">
        <f t="shared" si="4"/>
        <v>0</v>
      </c>
      <c r="Z20" s="127">
        <f t="shared" si="5"/>
        <v>0</v>
      </c>
      <c r="AA20" s="126">
        <f t="shared" si="6"/>
        <v>0</v>
      </c>
      <c r="AB20" s="127">
        <f t="shared" si="7"/>
        <v>0</v>
      </c>
      <c r="AC20" s="126">
        <f t="shared" si="8"/>
        <v>0</v>
      </c>
      <c r="AD20" s="127">
        <f t="shared" si="9"/>
        <v>0</v>
      </c>
      <c r="AE20" s="126">
        <f t="shared" si="10"/>
        <v>0</v>
      </c>
      <c r="AF20" s="127">
        <f t="shared" si="11"/>
        <v>0</v>
      </c>
      <c r="AG20" s="126">
        <f t="shared" si="12"/>
        <v>0</v>
      </c>
      <c r="AH20" s="127">
        <f t="shared" si="13"/>
        <v>0</v>
      </c>
      <c r="AI20" s="12"/>
      <c r="AJ20" s="12"/>
      <c r="AK20" s="12"/>
      <c r="AL20" s="12"/>
    </row>
    <row r="21" ht="13.5" thickTop="1"/>
  </sheetData>
  <mergeCells count="53">
    <mergeCell ref="N19:O19"/>
    <mergeCell ref="F20:G20"/>
    <mergeCell ref="H20:I20"/>
    <mergeCell ref="J20:K20"/>
    <mergeCell ref="L20:M20"/>
    <mergeCell ref="N20:O20"/>
    <mergeCell ref="F19:G19"/>
    <mergeCell ref="H19:I19"/>
    <mergeCell ref="J19:K19"/>
    <mergeCell ref="L19:M19"/>
    <mergeCell ref="N17:O17"/>
    <mergeCell ref="F18:G18"/>
    <mergeCell ref="H18:I18"/>
    <mergeCell ref="J18:K18"/>
    <mergeCell ref="L18:M18"/>
    <mergeCell ref="N18:O18"/>
    <mergeCell ref="F17:G17"/>
    <mergeCell ref="H17:I17"/>
    <mergeCell ref="J17:K17"/>
    <mergeCell ref="L17:M17"/>
    <mergeCell ref="N15:O15"/>
    <mergeCell ref="F16:G16"/>
    <mergeCell ref="H16:I16"/>
    <mergeCell ref="J16:K16"/>
    <mergeCell ref="L16:M16"/>
    <mergeCell ref="N16:O16"/>
    <mergeCell ref="F15:G15"/>
    <mergeCell ref="H15:I15"/>
    <mergeCell ref="J15:K15"/>
    <mergeCell ref="L15:M15"/>
    <mergeCell ref="R11:S11"/>
    <mergeCell ref="R12:S12"/>
    <mergeCell ref="F14:G14"/>
    <mergeCell ref="H14:I14"/>
    <mergeCell ref="J14:K14"/>
    <mergeCell ref="L14:M14"/>
    <mergeCell ref="N14:O14"/>
    <mergeCell ref="P14:Q14"/>
    <mergeCell ref="L8:M8"/>
    <mergeCell ref="R8:S8"/>
    <mergeCell ref="R9:S9"/>
    <mergeCell ref="R10:S10"/>
    <mergeCell ref="D8:E8"/>
    <mergeCell ref="F8:G8"/>
    <mergeCell ref="H8:I8"/>
    <mergeCell ref="J8:K8"/>
    <mergeCell ref="J6:M6"/>
    <mergeCell ref="N6:P6"/>
    <mergeCell ref="Q6:S6"/>
    <mergeCell ref="D7:F7"/>
    <mergeCell ref="G7:I7"/>
    <mergeCell ref="J7:M7"/>
    <mergeCell ref="Q7:S7"/>
  </mergeCells>
  <printOptions/>
  <pageMargins left="0.75" right="0.75" top="1" bottom="1" header="0.5" footer="0.5"/>
  <pageSetup fitToHeight="2" horizontalDpi="600" verticalDpi="600" orientation="portrait" paperSize="9" scale="4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/>
  <dimension ref="A1:H18"/>
  <sheetViews>
    <sheetView view="pageBreakPreview" zoomScale="60" workbookViewId="0" topLeftCell="A1">
      <selection activeCell="F15" sqref="F15"/>
    </sheetView>
  </sheetViews>
  <sheetFormatPr defaultColWidth="9.140625" defaultRowHeight="12.75"/>
  <cols>
    <col min="2" max="2" width="24.57421875" style="0" customWidth="1"/>
    <col min="3" max="3" width="15.28125" style="0" customWidth="1"/>
    <col min="4" max="7" width="9.140625" style="12" customWidth="1"/>
  </cols>
  <sheetData>
    <row r="1" ht="12.75">
      <c r="A1" t="s">
        <v>300</v>
      </c>
    </row>
    <row r="3" spans="1:3" ht="12.75">
      <c r="A3" s="2">
        <v>1</v>
      </c>
      <c r="B3" s="2" t="s">
        <v>263</v>
      </c>
      <c r="C3" s="2" t="s">
        <v>38</v>
      </c>
    </row>
    <row r="4" spans="1:4" ht="12.75">
      <c r="A4" s="2">
        <f aca="true" t="shared" si="0" ref="A4:A18">A3+1</f>
        <v>2</v>
      </c>
      <c r="B4" s="2"/>
      <c r="C4" s="2"/>
      <c r="D4" s="13"/>
    </row>
    <row r="5" spans="1:5" ht="12.75">
      <c r="A5" s="2">
        <f t="shared" si="0"/>
        <v>3</v>
      </c>
      <c r="B5" s="2"/>
      <c r="C5" s="2"/>
      <c r="E5" s="13"/>
    </row>
    <row r="6" spans="1:5" ht="12.75">
      <c r="A6" s="2">
        <f t="shared" si="0"/>
        <v>4</v>
      </c>
      <c r="B6" s="2" t="s">
        <v>95</v>
      </c>
      <c r="C6" s="2" t="s">
        <v>32</v>
      </c>
      <c r="D6" s="14"/>
      <c r="E6" s="15"/>
    </row>
    <row r="7" spans="1:6" ht="12.75">
      <c r="A7" s="2">
        <f t="shared" si="0"/>
        <v>5</v>
      </c>
      <c r="B7" s="2" t="s">
        <v>78</v>
      </c>
      <c r="C7" s="2" t="s">
        <v>74</v>
      </c>
      <c r="E7" s="15"/>
      <c r="F7" s="16"/>
    </row>
    <row r="8" spans="1:6" ht="12.75">
      <c r="A8" s="2">
        <f t="shared" si="0"/>
        <v>6</v>
      </c>
      <c r="B8" s="2" t="s">
        <v>261</v>
      </c>
      <c r="C8" s="2" t="s">
        <v>37</v>
      </c>
      <c r="D8" s="13"/>
      <c r="E8" s="17"/>
      <c r="F8" s="15"/>
    </row>
    <row r="9" spans="1:6" ht="12.75">
      <c r="A9" s="2">
        <f t="shared" si="0"/>
        <v>7</v>
      </c>
      <c r="B9" s="2"/>
      <c r="C9" s="2"/>
      <c r="E9" s="14"/>
      <c r="F9" s="15"/>
    </row>
    <row r="10" spans="1:6" ht="12.75">
      <c r="A10" s="2">
        <f t="shared" si="0"/>
        <v>8</v>
      </c>
      <c r="B10" s="2" t="s">
        <v>268</v>
      </c>
      <c r="C10" s="2" t="s">
        <v>272</v>
      </c>
      <c r="D10" s="14"/>
      <c r="F10" s="15"/>
    </row>
    <row r="11" spans="1:8" ht="12.75">
      <c r="A11" s="2">
        <f t="shared" si="0"/>
        <v>9</v>
      </c>
      <c r="B11" s="2" t="s">
        <v>274</v>
      </c>
      <c r="C11" s="2" t="s">
        <v>38</v>
      </c>
      <c r="F11" s="15"/>
      <c r="G11" s="20"/>
      <c r="H11" s="3"/>
    </row>
    <row r="12" spans="1:8" ht="12.75">
      <c r="A12" s="2">
        <f t="shared" si="0"/>
        <v>10</v>
      </c>
      <c r="B12" s="2"/>
      <c r="C12" s="2"/>
      <c r="D12" s="13"/>
      <c r="F12" s="15"/>
      <c r="G12" s="10"/>
      <c r="H12" s="3"/>
    </row>
    <row r="13" spans="1:8" ht="12.75">
      <c r="A13" s="2">
        <f t="shared" si="0"/>
        <v>11</v>
      </c>
      <c r="B13" s="2" t="s">
        <v>209</v>
      </c>
      <c r="C13" s="2" t="s">
        <v>32</v>
      </c>
      <c r="E13" s="13"/>
      <c r="F13" s="15"/>
      <c r="G13" s="10"/>
      <c r="H13" s="3"/>
    </row>
    <row r="14" spans="1:8" ht="12.75">
      <c r="A14" s="2">
        <f t="shared" si="0"/>
        <v>12</v>
      </c>
      <c r="B14" s="2" t="s">
        <v>243</v>
      </c>
      <c r="C14" s="2" t="s">
        <v>222</v>
      </c>
      <c r="D14" s="14"/>
      <c r="E14" s="15"/>
      <c r="F14" s="17"/>
      <c r="G14" s="10"/>
      <c r="H14" s="3"/>
    </row>
    <row r="15" spans="1:8" ht="12.75">
      <c r="A15" s="2">
        <f t="shared" si="0"/>
        <v>13</v>
      </c>
      <c r="B15" s="2" t="s">
        <v>279</v>
      </c>
      <c r="C15" s="2" t="s">
        <v>143</v>
      </c>
      <c r="F15" s="14"/>
      <c r="G15" s="10"/>
      <c r="H15" s="3"/>
    </row>
    <row r="16" spans="1:8" ht="12.75">
      <c r="A16" s="2">
        <f t="shared" si="0"/>
        <v>14</v>
      </c>
      <c r="B16" s="2" t="s">
        <v>285</v>
      </c>
      <c r="C16" s="2" t="s">
        <v>286</v>
      </c>
      <c r="D16" s="13"/>
      <c r="E16" s="18"/>
      <c r="G16" s="10"/>
      <c r="H16" s="3"/>
    </row>
    <row r="17" spans="1:8" ht="12.75">
      <c r="A17" s="2">
        <f t="shared" si="0"/>
        <v>15</v>
      </c>
      <c r="B17" s="2"/>
      <c r="C17" s="2"/>
      <c r="E17" s="14"/>
      <c r="G17" s="10"/>
      <c r="H17" s="3"/>
    </row>
    <row r="18" spans="1:8" ht="12.75">
      <c r="A18" s="2">
        <f t="shared" si="0"/>
        <v>16</v>
      </c>
      <c r="B18" s="2" t="s">
        <v>148</v>
      </c>
      <c r="C18" s="2" t="s">
        <v>331</v>
      </c>
      <c r="D18" s="14"/>
      <c r="G18" s="10"/>
      <c r="H18" s="3"/>
    </row>
  </sheetData>
  <printOptions/>
  <pageMargins left="0.75" right="0.75" top="1" bottom="1" header="0.5" footer="0.5"/>
  <pageSetup horizontalDpi="600" verticalDpi="600" orientation="portrait" paperSize="9" scale="92" r:id="rId1"/>
  <colBreaks count="1" manualBreakCount="1">
    <brk id="7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28"/>
  <sheetViews>
    <sheetView workbookViewId="0" topLeftCell="A1">
      <selection activeCell="D31" sqref="D31"/>
    </sheetView>
  </sheetViews>
  <sheetFormatPr defaultColWidth="9.140625" defaultRowHeight="12.75"/>
  <sheetData>
    <row r="1" spans="2:10" ht="12.75">
      <c r="B1" t="s">
        <v>20</v>
      </c>
      <c r="J1" t="s">
        <v>21</v>
      </c>
    </row>
    <row r="2" spans="1:15" ht="12.75">
      <c r="A2" t="s">
        <v>155</v>
      </c>
      <c r="E2" t="s">
        <v>61</v>
      </c>
      <c r="F2" t="s">
        <v>62</v>
      </c>
      <c r="G2" t="s">
        <v>63</v>
      </c>
      <c r="I2" t="s">
        <v>155</v>
      </c>
      <c r="M2" t="s">
        <v>61</v>
      </c>
      <c r="N2" t="s">
        <v>64</v>
      </c>
      <c r="O2" t="s">
        <v>63</v>
      </c>
    </row>
    <row r="3" spans="1:15" ht="12.75">
      <c r="A3">
        <v>21</v>
      </c>
      <c r="B3" s="6">
        <v>0.375</v>
      </c>
      <c r="C3" t="s">
        <v>12</v>
      </c>
      <c r="D3" t="s">
        <v>153</v>
      </c>
      <c r="E3">
        <v>27</v>
      </c>
      <c r="F3">
        <v>11</v>
      </c>
      <c r="G3">
        <f aca="true" t="shared" si="0" ref="G3:G13">E3+F3</f>
        <v>38</v>
      </c>
      <c r="I3">
        <v>15</v>
      </c>
      <c r="J3" s="6">
        <v>0.375</v>
      </c>
      <c r="K3" t="s">
        <v>11</v>
      </c>
      <c r="L3" t="s">
        <v>88</v>
      </c>
      <c r="M3">
        <v>28</v>
      </c>
      <c r="N3">
        <v>7</v>
      </c>
      <c r="O3">
        <f aca="true" t="shared" si="1" ref="O3:O10">M3+N3</f>
        <v>35</v>
      </c>
    </row>
    <row r="4" spans="1:15" ht="12.75">
      <c r="A4">
        <v>4</v>
      </c>
      <c r="B4" s="6">
        <v>0.375</v>
      </c>
      <c r="C4" t="s">
        <v>16</v>
      </c>
      <c r="D4" t="s">
        <v>154</v>
      </c>
      <c r="E4">
        <v>6</v>
      </c>
      <c r="F4">
        <v>0</v>
      </c>
      <c r="G4">
        <f t="shared" si="0"/>
        <v>6</v>
      </c>
      <c r="I4">
        <v>6</v>
      </c>
      <c r="J4" s="6">
        <v>0.375</v>
      </c>
      <c r="K4" t="s">
        <v>4</v>
      </c>
      <c r="L4">
        <v>43</v>
      </c>
      <c r="N4">
        <v>42</v>
      </c>
      <c r="O4">
        <f t="shared" si="1"/>
        <v>42</v>
      </c>
    </row>
    <row r="5" spans="1:15" ht="12.75">
      <c r="A5">
        <v>25</v>
      </c>
      <c r="B5" s="6">
        <v>0.375</v>
      </c>
      <c r="C5" t="s">
        <v>5</v>
      </c>
      <c r="D5">
        <v>27</v>
      </c>
      <c r="E5">
        <v>0</v>
      </c>
      <c r="F5">
        <v>26</v>
      </c>
      <c r="G5">
        <f t="shared" si="0"/>
        <v>26</v>
      </c>
      <c r="I5">
        <v>43</v>
      </c>
      <c r="J5" s="6">
        <v>0.4166666666666667</v>
      </c>
      <c r="K5" t="s">
        <v>18</v>
      </c>
      <c r="L5" t="s">
        <v>89</v>
      </c>
      <c r="M5">
        <v>6</v>
      </c>
      <c r="N5">
        <v>3</v>
      </c>
      <c r="O5">
        <f>M5+N5</f>
        <v>9</v>
      </c>
    </row>
    <row r="6" spans="1:15" ht="12.75">
      <c r="A6">
        <v>4</v>
      </c>
      <c r="B6" s="6">
        <v>0.4166666666666667</v>
      </c>
      <c r="C6" t="s">
        <v>17</v>
      </c>
      <c r="D6">
        <v>33</v>
      </c>
      <c r="E6">
        <v>6</v>
      </c>
      <c r="F6">
        <v>0</v>
      </c>
      <c r="G6">
        <f t="shared" si="0"/>
        <v>6</v>
      </c>
      <c r="I6">
        <v>12</v>
      </c>
      <c r="J6" s="6">
        <v>0.4375</v>
      </c>
      <c r="K6" t="s">
        <v>3</v>
      </c>
      <c r="L6">
        <v>12</v>
      </c>
      <c r="N6">
        <v>11</v>
      </c>
      <c r="O6">
        <f t="shared" si="1"/>
        <v>11</v>
      </c>
    </row>
    <row r="7" spans="1:15" ht="12.75">
      <c r="A7">
        <v>2</v>
      </c>
      <c r="B7" s="6">
        <v>0.4166666666666667</v>
      </c>
      <c r="C7" t="s">
        <v>29</v>
      </c>
      <c r="D7" t="s">
        <v>88</v>
      </c>
      <c r="E7">
        <v>2</v>
      </c>
      <c r="F7">
        <v>0</v>
      </c>
      <c r="G7">
        <f t="shared" si="0"/>
        <v>2</v>
      </c>
      <c r="I7">
        <v>54</v>
      </c>
      <c r="J7" s="6">
        <v>0.4791666666666667</v>
      </c>
      <c r="K7" t="s">
        <v>2</v>
      </c>
      <c r="L7" t="s">
        <v>157</v>
      </c>
      <c r="M7">
        <v>78</v>
      </c>
      <c r="N7">
        <v>27</v>
      </c>
      <c r="O7">
        <f t="shared" si="1"/>
        <v>105</v>
      </c>
    </row>
    <row r="8" spans="1:15" ht="12.75">
      <c r="A8">
        <v>45</v>
      </c>
      <c r="B8" s="6">
        <v>0.4583333333333333</v>
      </c>
      <c r="C8" t="s">
        <v>8</v>
      </c>
      <c r="D8" t="s">
        <v>59</v>
      </c>
      <c r="E8">
        <v>44</v>
      </c>
      <c r="F8">
        <v>0</v>
      </c>
      <c r="G8">
        <f t="shared" si="0"/>
        <v>44</v>
      </c>
      <c r="I8">
        <v>6</v>
      </c>
      <c r="J8" s="6">
        <v>0.5208333333333334</v>
      </c>
      <c r="K8" t="s">
        <v>27</v>
      </c>
      <c r="L8" t="s">
        <v>89</v>
      </c>
      <c r="M8">
        <v>6</v>
      </c>
      <c r="N8">
        <v>3</v>
      </c>
      <c r="O8">
        <f t="shared" si="1"/>
        <v>9</v>
      </c>
    </row>
    <row r="9" spans="1:15" ht="12.75">
      <c r="A9">
        <v>4</v>
      </c>
      <c r="B9" s="6">
        <v>0.5208333333333334</v>
      </c>
      <c r="C9" t="s">
        <v>28</v>
      </c>
      <c r="D9" t="s">
        <v>58</v>
      </c>
      <c r="E9">
        <v>6</v>
      </c>
      <c r="F9">
        <v>0</v>
      </c>
      <c r="G9">
        <f t="shared" si="0"/>
        <v>6</v>
      </c>
      <c r="I9">
        <v>15</v>
      </c>
      <c r="J9" s="6">
        <v>0.5625</v>
      </c>
      <c r="K9" t="s">
        <v>10</v>
      </c>
      <c r="L9" t="s">
        <v>56</v>
      </c>
      <c r="M9">
        <v>36</v>
      </c>
      <c r="N9">
        <v>7</v>
      </c>
      <c r="O9">
        <f t="shared" si="1"/>
        <v>43</v>
      </c>
    </row>
    <row r="10" spans="1:15" ht="12.75">
      <c r="A10">
        <v>4</v>
      </c>
      <c r="B10" s="6">
        <v>0.5208333333333334</v>
      </c>
      <c r="C10" t="s">
        <v>22</v>
      </c>
      <c r="D10" t="s">
        <v>60</v>
      </c>
      <c r="E10">
        <v>6</v>
      </c>
      <c r="F10">
        <v>0</v>
      </c>
      <c r="G10">
        <f t="shared" si="0"/>
        <v>6</v>
      </c>
      <c r="I10">
        <v>3</v>
      </c>
      <c r="J10" s="6">
        <v>0.5833333333333334</v>
      </c>
      <c r="K10" t="s">
        <v>6</v>
      </c>
      <c r="L10" t="s">
        <v>60</v>
      </c>
      <c r="M10">
        <v>3</v>
      </c>
      <c r="O10">
        <f t="shared" si="1"/>
        <v>3</v>
      </c>
    </row>
    <row r="11" spans="1:10" ht="12.75">
      <c r="A11">
        <v>37</v>
      </c>
      <c r="B11" s="6">
        <v>0.5416666666666666</v>
      </c>
      <c r="C11" t="s">
        <v>7</v>
      </c>
      <c r="D11" t="s">
        <v>57</v>
      </c>
      <c r="E11">
        <v>0</v>
      </c>
      <c r="F11">
        <v>36</v>
      </c>
      <c r="G11">
        <f t="shared" si="0"/>
        <v>36</v>
      </c>
      <c r="J11" s="6"/>
    </row>
    <row r="12" spans="1:10" ht="12.75">
      <c r="A12">
        <v>24</v>
      </c>
      <c r="B12" s="6">
        <v>0.5625</v>
      </c>
      <c r="C12" t="s">
        <v>14</v>
      </c>
      <c r="D12" t="s">
        <v>156</v>
      </c>
      <c r="E12">
        <v>36</v>
      </c>
      <c r="F12">
        <v>11</v>
      </c>
      <c r="G12">
        <f t="shared" si="0"/>
        <v>47</v>
      </c>
      <c r="J12" s="6"/>
    </row>
    <row r="13" spans="1:10" ht="12.75">
      <c r="A13">
        <v>5</v>
      </c>
      <c r="B13" s="6">
        <v>0.5625</v>
      </c>
      <c r="C13" t="s">
        <v>15</v>
      </c>
      <c r="D13" t="s">
        <v>57</v>
      </c>
      <c r="E13">
        <v>10</v>
      </c>
      <c r="F13">
        <v>0</v>
      </c>
      <c r="G13">
        <f t="shared" si="0"/>
        <v>10</v>
      </c>
      <c r="J13" s="6"/>
    </row>
    <row r="14" spans="2:15" ht="12.75">
      <c r="B14" s="6"/>
      <c r="F14" s="21">
        <f>SUM(F3:F13)</f>
        <v>84</v>
      </c>
      <c r="G14" s="21">
        <f>SUM(G3:G13)</f>
        <v>227</v>
      </c>
      <c r="H14" s="21"/>
      <c r="I14" s="21"/>
      <c r="N14" s="21">
        <f>SUM(N3:N13)</f>
        <v>100</v>
      </c>
      <c r="O14" s="21">
        <f>SUM(O3:O13)</f>
        <v>257</v>
      </c>
    </row>
    <row r="18" spans="3:10" ht="12.75">
      <c r="C18" t="s">
        <v>12</v>
      </c>
      <c r="J18" s="6"/>
    </row>
    <row r="19" spans="3:11" ht="12.75">
      <c r="C19" t="s">
        <v>16</v>
      </c>
      <c r="K19" s="6"/>
    </row>
    <row r="20" ht="12.75">
      <c r="C20" t="s">
        <v>5</v>
      </c>
    </row>
    <row r="21" ht="12.75">
      <c r="C21" t="s">
        <v>7</v>
      </c>
    </row>
    <row r="22" ht="12.75">
      <c r="C22" t="s">
        <v>14</v>
      </c>
    </row>
    <row r="23" ht="12.75">
      <c r="C23" t="s">
        <v>15</v>
      </c>
    </row>
    <row r="24" ht="12.75">
      <c r="C24" t="s">
        <v>17</v>
      </c>
    </row>
    <row r="25" ht="12.75">
      <c r="C25" t="s">
        <v>29</v>
      </c>
    </row>
    <row r="26" ht="12.75">
      <c r="C26" t="s">
        <v>22</v>
      </c>
    </row>
    <row r="27" ht="12.75">
      <c r="C27" t="s">
        <v>28</v>
      </c>
    </row>
    <row r="28" ht="12.75">
      <c r="C28" t="s">
        <v>8</v>
      </c>
    </row>
  </sheetData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/>
  <dimension ref="A1:AL70"/>
  <sheetViews>
    <sheetView view="pageBreakPreview" zoomScale="60" zoomScaleNormal="60" workbookViewId="0" topLeftCell="A1">
      <selection activeCell="D43" sqref="D43"/>
    </sheetView>
  </sheetViews>
  <sheetFormatPr defaultColWidth="9.140625" defaultRowHeight="12.75"/>
  <cols>
    <col min="1" max="1" width="19.140625" style="0" customWidth="1"/>
    <col min="2" max="2" width="19.28125" style="0" customWidth="1"/>
    <col min="3" max="3" width="12.421875" style="0" customWidth="1"/>
  </cols>
  <sheetData>
    <row r="1" ht="12.75">
      <c r="A1" t="s">
        <v>301</v>
      </c>
    </row>
    <row r="3" spans="1:38" ht="13.5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38" ht="16.5" thickTop="1">
      <c r="A4" s="29"/>
      <c r="B4" s="30"/>
      <c r="C4" s="31"/>
      <c r="D4" s="31"/>
      <c r="E4" s="31"/>
      <c r="F4" s="32"/>
      <c r="G4" s="31"/>
      <c r="H4" s="33" t="s">
        <v>158</v>
      </c>
      <c r="I4" s="34"/>
      <c r="J4" s="162" t="s">
        <v>185</v>
      </c>
      <c r="K4" s="163"/>
      <c r="L4" s="163"/>
      <c r="M4" s="164"/>
      <c r="N4" s="165" t="s">
        <v>159</v>
      </c>
      <c r="O4" s="166"/>
      <c r="P4" s="166"/>
      <c r="Q4" s="167" t="s">
        <v>4</v>
      </c>
      <c r="R4" s="168"/>
      <c r="S4" s="169"/>
      <c r="AI4" s="12"/>
      <c r="AJ4" s="12"/>
      <c r="AK4" s="12"/>
      <c r="AL4" s="12"/>
    </row>
    <row r="5" spans="1:38" ht="16.5" thickBot="1">
      <c r="A5" s="35"/>
      <c r="B5" s="36"/>
      <c r="C5" s="37" t="s">
        <v>160</v>
      </c>
      <c r="D5" s="172"/>
      <c r="E5" s="173"/>
      <c r="F5" s="174"/>
      <c r="G5" s="175" t="s">
        <v>161</v>
      </c>
      <c r="H5" s="176"/>
      <c r="I5" s="176"/>
      <c r="J5" s="177"/>
      <c r="K5" s="177"/>
      <c r="L5" s="177"/>
      <c r="M5" s="178"/>
      <c r="N5" s="38" t="s">
        <v>162</v>
      </c>
      <c r="O5" s="39"/>
      <c r="P5" s="39"/>
      <c r="Q5" s="170"/>
      <c r="R5" s="170"/>
      <c r="S5" s="171"/>
      <c r="AI5" s="12"/>
      <c r="AJ5" s="12"/>
      <c r="AK5" s="12"/>
      <c r="AL5" s="12"/>
    </row>
    <row r="6" spans="1:38" ht="15.75" thickTop="1">
      <c r="A6" s="40"/>
      <c r="B6" s="41" t="s">
        <v>163</v>
      </c>
      <c r="C6" s="42" t="s">
        <v>164</v>
      </c>
      <c r="D6" s="158" t="s">
        <v>114</v>
      </c>
      <c r="E6" s="159"/>
      <c r="F6" s="158" t="s">
        <v>132</v>
      </c>
      <c r="G6" s="159"/>
      <c r="H6" s="158" t="s">
        <v>165</v>
      </c>
      <c r="I6" s="159"/>
      <c r="J6" s="158" t="s">
        <v>115</v>
      </c>
      <c r="K6" s="159"/>
      <c r="L6" s="158"/>
      <c r="M6" s="159"/>
      <c r="N6" s="43" t="s">
        <v>152</v>
      </c>
      <c r="O6" s="44" t="s">
        <v>166</v>
      </c>
      <c r="P6" s="45" t="s">
        <v>167</v>
      </c>
      <c r="Q6" s="46"/>
      <c r="R6" s="160" t="s">
        <v>44</v>
      </c>
      <c r="S6" s="161"/>
      <c r="U6" s="47" t="s">
        <v>168</v>
      </c>
      <c r="V6" s="48"/>
      <c r="W6" s="49" t="s">
        <v>169</v>
      </c>
      <c r="AI6" s="12"/>
      <c r="AJ6" s="12"/>
      <c r="AK6" s="12"/>
      <c r="AL6" s="12"/>
    </row>
    <row r="7" spans="1:38" ht="12.75">
      <c r="A7" s="50" t="s">
        <v>114</v>
      </c>
      <c r="B7" s="51" t="s">
        <v>206</v>
      </c>
      <c r="C7" s="52" t="s">
        <v>32</v>
      </c>
      <c r="D7" s="53"/>
      <c r="E7" s="54"/>
      <c r="F7" s="55">
        <f>+P17</f>
      </c>
      <c r="G7" s="56">
        <f>+Q17</f>
      </c>
      <c r="H7" s="55">
        <f>P13</f>
      </c>
      <c r="I7" s="56">
        <f>Q13</f>
      </c>
      <c r="J7" s="55">
        <f>P15</f>
      </c>
      <c r="K7" s="56">
        <f>Q15</f>
      </c>
      <c r="L7" s="55"/>
      <c r="M7" s="56"/>
      <c r="N7" s="57">
        <f>IF(SUM(D7:M7)=0,"",COUNTIF(E7:E10,"3"))</f>
      </c>
      <c r="O7" s="58">
        <f>IF(SUM(E7:N7)=0,"",COUNTIF(D7:D10,"3"))</f>
      </c>
      <c r="P7" s="59">
        <f>IF(SUM(D7:M7)=0,"",SUM(E7:E10))</f>
      </c>
      <c r="Q7" s="60">
        <f>IF(SUM(D7:M7)=0,"",SUM(D7:D10))</f>
      </c>
      <c r="R7" s="152"/>
      <c r="S7" s="153"/>
      <c r="U7" s="61">
        <f>+U13+U15+U17</f>
        <v>0</v>
      </c>
      <c r="V7" s="62">
        <f>+V13+V15+V17</f>
        <v>0</v>
      </c>
      <c r="W7" s="63">
        <f>+U7-V7</f>
        <v>0</v>
      </c>
      <c r="AI7" s="12"/>
      <c r="AJ7" s="12"/>
      <c r="AK7" s="12"/>
      <c r="AL7" s="12"/>
    </row>
    <row r="8" spans="1:38" ht="12.75">
      <c r="A8" s="64" t="s">
        <v>132</v>
      </c>
      <c r="B8" s="51" t="s">
        <v>81</v>
      </c>
      <c r="C8" s="65" t="s">
        <v>143</v>
      </c>
      <c r="D8" s="66">
        <f>+Q17</f>
      </c>
      <c r="E8" s="67">
        <f>+P17</f>
      </c>
      <c r="F8" s="68"/>
      <c r="G8" s="69"/>
      <c r="H8" s="66">
        <f>P16</f>
      </c>
      <c r="I8" s="67">
        <f>Q16</f>
      </c>
      <c r="J8" s="66">
        <f>P14</f>
      </c>
      <c r="K8" s="67">
        <f>Q14</f>
      </c>
      <c r="L8" s="66"/>
      <c r="M8" s="67"/>
      <c r="N8" s="57">
        <f>IF(SUM(D8:M8)=0,"",COUNTIF(G7:G10,"3"))</f>
      </c>
      <c r="O8" s="58">
        <f>IF(SUM(E8:N8)=0,"",COUNTIF(F7:F10,"3"))</f>
      </c>
      <c r="P8" s="59">
        <f>IF(SUM(D8:M8)=0,"",SUM(G7:G10))</f>
      </c>
      <c r="Q8" s="60">
        <f>IF(SUM(D8:M8)=0,"",SUM(F7:F10))</f>
      </c>
      <c r="R8" s="152"/>
      <c r="S8" s="153"/>
      <c r="U8" s="61">
        <f>+U14+U16+V17</f>
        <v>0</v>
      </c>
      <c r="V8" s="62">
        <f>+V14+V16+U17</f>
        <v>0</v>
      </c>
      <c r="W8" s="63">
        <f>+U8-V8</f>
        <v>0</v>
      </c>
      <c r="AI8" s="12"/>
      <c r="AJ8" s="12"/>
      <c r="AK8" s="12"/>
      <c r="AL8" s="12"/>
    </row>
    <row r="9" spans="1:38" ht="12.75">
      <c r="A9" s="64" t="s">
        <v>165</v>
      </c>
      <c r="B9" s="51" t="s">
        <v>271</v>
      </c>
      <c r="C9" s="65" t="s">
        <v>272</v>
      </c>
      <c r="D9" s="66">
        <f>+Q13</f>
      </c>
      <c r="E9" s="67">
        <f>+P13</f>
      </c>
      <c r="F9" s="66">
        <f>Q16</f>
      </c>
      <c r="G9" s="67">
        <f>P16</f>
      </c>
      <c r="H9" s="68"/>
      <c r="I9" s="69"/>
      <c r="J9" s="66">
        <f>P18</f>
      </c>
      <c r="K9" s="67">
        <f>Q18</f>
      </c>
      <c r="L9" s="66"/>
      <c r="M9" s="67"/>
      <c r="N9" s="57">
        <f>IF(SUM(D9:M9)=0,"",COUNTIF(I7:I10,"3"))</f>
      </c>
      <c r="O9" s="58">
        <f>IF(SUM(E9:N9)=0,"",COUNTIF(H7:H10,"3"))</f>
      </c>
      <c r="P9" s="59">
        <f>IF(SUM(D9:M9)=0,"",SUM(I7:I10))</f>
      </c>
      <c r="Q9" s="60">
        <f>IF(SUM(D9:M9)=0,"",SUM(H7:H10))</f>
      </c>
      <c r="R9" s="152"/>
      <c r="S9" s="153"/>
      <c r="U9" s="61">
        <f>+V13+V16+U18</f>
        <v>0</v>
      </c>
      <c r="V9" s="62">
        <f>+U13+U16+V18</f>
        <v>0</v>
      </c>
      <c r="W9" s="63">
        <f>+U9-V9</f>
        <v>0</v>
      </c>
      <c r="AI9" s="12"/>
      <c r="AJ9" s="12"/>
      <c r="AK9" s="12"/>
      <c r="AL9" s="12"/>
    </row>
    <row r="10" spans="1:38" ht="13.5" thickBot="1">
      <c r="A10" s="70" t="s">
        <v>115</v>
      </c>
      <c r="B10" s="71"/>
      <c r="C10" s="72"/>
      <c r="D10" s="73">
        <f>Q15</f>
      </c>
      <c r="E10" s="74">
        <f>P15</f>
      </c>
      <c r="F10" s="73">
        <f>Q14</f>
      </c>
      <c r="G10" s="74">
        <f>P14</f>
      </c>
      <c r="H10" s="73">
        <f>Q18</f>
      </c>
      <c r="I10" s="74">
        <f>P18</f>
      </c>
      <c r="J10" s="75"/>
      <c r="K10" s="76"/>
      <c r="L10" s="73"/>
      <c r="M10" s="74"/>
      <c r="N10" s="77">
        <f>IF(SUM(D10:M10)=0,"",COUNTIF(K7:K10,"3"))</f>
      </c>
      <c r="O10" s="78">
        <f>IF(SUM(E10:N10)=0,"",COUNTIF(J7:J10,"3"))</f>
      </c>
      <c r="P10" s="79">
        <f>IF(SUM(D10:M11)=0,"",SUM(K7:K10))</f>
      </c>
      <c r="Q10" s="80">
        <f>IF(SUM(D10:M10)=0,"",SUM(J7:J10))</f>
      </c>
      <c r="R10" s="154"/>
      <c r="S10" s="155"/>
      <c r="U10" s="61">
        <f>+V14+V15+V18</f>
        <v>0</v>
      </c>
      <c r="V10" s="62">
        <f>+U14+U15+U18</f>
        <v>0</v>
      </c>
      <c r="W10" s="63">
        <f>+U10-V10</f>
        <v>0</v>
      </c>
      <c r="AI10" s="12"/>
      <c r="AJ10" s="12"/>
      <c r="AK10" s="12"/>
      <c r="AL10" s="12"/>
    </row>
    <row r="11" spans="1:38" ht="15.75" thickTop="1">
      <c r="A11" s="81"/>
      <c r="B11" s="82" t="s">
        <v>170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4"/>
      <c r="S11" s="85"/>
      <c r="U11" s="86"/>
      <c r="V11" s="87" t="s">
        <v>171</v>
      </c>
      <c r="W11" s="88">
        <f>SUM(W7:W10)</f>
        <v>0</v>
      </c>
      <c r="X11" s="87" t="str">
        <f>IF(W11=0,"OK","Virhe")</f>
        <v>OK</v>
      </c>
      <c r="AI11" s="12"/>
      <c r="AJ11" s="12"/>
      <c r="AK11" s="12"/>
      <c r="AL11" s="12"/>
    </row>
    <row r="12" spans="1:38" ht="15.75" thickBot="1">
      <c r="A12" s="89"/>
      <c r="B12" s="90" t="s">
        <v>172</v>
      </c>
      <c r="C12" s="91"/>
      <c r="D12" s="91"/>
      <c r="E12" s="92"/>
      <c r="F12" s="147" t="s">
        <v>45</v>
      </c>
      <c r="G12" s="148"/>
      <c r="H12" s="149" t="s">
        <v>46</v>
      </c>
      <c r="I12" s="148"/>
      <c r="J12" s="149" t="s">
        <v>47</v>
      </c>
      <c r="K12" s="148"/>
      <c r="L12" s="149" t="s">
        <v>54</v>
      </c>
      <c r="M12" s="148"/>
      <c r="N12" s="149" t="s">
        <v>55</v>
      </c>
      <c r="O12" s="148"/>
      <c r="P12" s="156" t="s">
        <v>43</v>
      </c>
      <c r="Q12" s="157"/>
      <c r="S12" s="93"/>
      <c r="U12" s="94" t="s">
        <v>168</v>
      </c>
      <c r="V12" s="95"/>
      <c r="W12" s="49" t="s">
        <v>169</v>
      </c>
      <c r="AI12" s="12"/>
      <c r="AJ12" s="12"/>
      <c r="AK12" s="12"/>
      <c r="AL12" s="12"/>
    </row>
    <row r="13" spans="1:38" ht="15.75">
      <c r="A13" s="96" t="s">
        <v>173</v>
      </c>
      <c r="B13" s="97" t="str">
        <f>IF(B7&gt;"",B7,"")</f>
        <v>Jan Nyberg</v>
      </c>
      <c r="C13" s="98" t="str">
        <f>IF(B9&gt;"",B9,"")</f>
        <v>Johanna Christjansson</v>
      </c>
      <c r="D13" s="83"/>
      <c r="E13" s="99"/>
      <c r="F13" s="150"/>
      <c r="G13" s="151"/>
      <c r="H13" s="139"/>
      <c r="I13" s="140"/>
      <c r="J13" s="139"/>
      <c r="K13" s="140"/>
      <c r="L13" s="139"/>
      <c r="M13" s="140"/>
      <c r="N13" s="146"/>
      <c r="O13" s="140"/>
      <c r="P13" s="100">
        <f aca="true" t="shared" si="0" ref="P13:P18">IF(COUNT(F13:N13)=0,"",COUNTIF(F13:N13,"&gt;=0"))</f>
      </c>
      <c r="Q13" s="101">
        <f aca="true" t="shared" si="1" ref="Q13:Q18">IF(COUNT(F13:N13)=0,"",(IF(LEFT(F13,1)="-",1,0)+IF(LEFT(H13,1)="-",1,0)+IF(LEFT(J13,1)="-",1,0)+IF(LEFT(L13,1)="-",1,0)+IF(LEFT(N13,1)="-",1,0)))</f>
      </c>
      <c r="R13" s="102"/>
      <c r="S13" s="103"/>
      <c r="U13" s="104">
        <f aca="true" t="shared" si="2" ref="U13:V18">+Y13+AA13+AC13+AE13+AG13</f>
        <v>0</v>
      </c>
      <c r="V13" s="105">
        <f t="shared" si="2"/>
        <v>0</v>
      </c>
      <c r="W13" s="106">
        <f aca="true" t="shared" si="3" ref="W13:W18">+U13-V13</f>
        <v>0</v>
      </c>
      <c r="Y13" s="107">
        <f aca="true" t="shared" si="4" ref="Y13:Y18">IF(F13="",0,IF(LEFT(F13,1)="-",ABS(F13),(IF(F13&gt;9,F13+2,11))))</f>
        <v>0</v>
      </c>
      <c r="Z13" s="108">
        <f aca="true" t="shared" si="5" ref="Z13:Z18">IF(F13="",0,IF(LEFT(F13,1)="-",(IF(ABS(F13)&gt;9,(ABS(F13)+2),11)),F13))</f>
        <v>0</v>
      </c>
      <c r="AA13" s="107">
        <f aca="true" t="shared" si="6" ref="AA13:AA18">IF(H13="",0,IF(LEFT(H13,1)="-",ABS(H13),(IF(H13&gt;9,H13+2,11))))</f>
        <v>0</v>
      </c>
      <c r="AB13" s="108">
        <f aca="true" t="shared" si="7" ref="AB13:AB18">IF(H13="",0,IF(LEFT(H13,1)="-",(IF(ABS(H13)&gt;9,(ABS(H13)+2),11)),H13))</f>
        <v>0</v>
      </c>
      <c r="AC13" s="107">
        <f aca="true" t="shared" si="8" ref="AC13:AC18">IF(J13="",0,IF(LEFT(J13,1)="-",ABS(J13),(IF(J13&gt;9,J13+2,11))))</f>
        <v>0</v>
      </c>
      <c r="AD13" s="108">
        <f aca="true" t="shared" si="9" ref="AD13:AD18">IF(J13="",0,IF(LEFT(J13,1)="-",(IF(ABS(J13)&gt;9,(ABS(J13)+2),11)),J13))</f>
        <v>0</v>
      </c>
      <c r="AE13" s="107">
        <f aca="true" t="shared" si="10" ref="AE13:AE18">IF(L13="",0,IF(LEFT(L13,1)="-",ABS(L13),(IF(L13&gt;9,L13+2,11))))</f>
        <v>0</v>
      </c>
      <c r="AF13" s="108">
        <f aca="true" t="shared" si="11" ref="AF13:AF18">IF(L13="",0,IF(LEFT(L13,1)="-",(IF(ABS(L13)&gt;9,(ABS(L13)+2),11)),L13))</f>
        <v>0</v>
      </c>
      <c r="AG13" s="107">
        <f aca="true" t="shared" si="12" ref="AG13:AG18">IF(N13="",0,IF(LEFT(N13,1)="-",ABS(N13),(IF(N13&gt;9,N13+2,11))))</f>
        <v>0</v>
      </c>
      <c r="AH13" s="108">
        <f aca="true" t="shared" si="13" ref="AH13:AH18">IF(N13="",0,IF(LEFT(N13,1)="-",(IF(ABS(N13)&gt;9,(ABS(N13)+2),11)),N13))</f>
        <v>0</v>
      </c>
      <c r="AI13" s="12"/>
      <c r="AJ13" s="12"/>
      <c r="AK13" s="12"/>
      <c r="AL13" s="12"/>
    </row>
    <row r="14" spans="1:38" ht="15.75">
      <c r="A14" s="96" t="s">
        <v>174</v>
      </c>
      <c r="B14" s="97" t="str">
        <f>IF(B8&gt;"",B8,"")</f>
        <v>Henri Kuusjärvi</v>
      </c>
      <c r="C14" s="109">
        <f>IF(B10&gt;"",B10,"")</f>
      </c>
      <c r="D14" s="110"/>
      <c r="E14" s="99"/>
      <c r="F14" s="141"/>
      <c r="G14" s="142"/>
      <c r="H14" s="141"/>
      <c r="I14" s="142"/>
      <c r="J14" s="141"/>
      <c r="K14" s="142"/>
      <c r="L14" s="141"/>
      <c r="M14" s="142"/>
      <c r="N14" s="141"/>
      <c r="O14" s="142"/>
      <c r="P14" s="100">
        <f t="shared" si="0"/>
      </c>
      <c r="Q14" s="101">
        <f t="shared" si="1"/>
      </c>
      <c r="R14" s="111"/>
      <c r="S14" s="112"/>
      <c r="U14" s="104">
        <f t="shared" si="2"/>
        <v>0</v>
      </c>
      <c r="V14" s="105">
        <f t="shared" si="2"/>
        <v>0</v>
      </c>
      <c r="W14" s="106">
        <f t="shared" si="3"/>
        <v>0</v>
      </c>
      <c r="Y14" s="113">
        <f t="shared" si="4"/>
        <v>0</v>
      </c>
      <c r="Z14" s="114">
        <f t="shared" si="5"/>
        <v>0</v>
      </c>
      <c r="AA14" s="113">
        <f t="shared" si="6"/>
        <v>0</v>
      </c>
      <c r="AB14" s="114">
        <f t="shared" si="7"/>
        <v>0</v>
      </c>
      <c r="AC14" s="113">
        <f t="shared" si="8"/>
        <v>0</v>
      </c>
      <c r="AD14" s="114">
        <f t="shared" si="9"/>
        <v>0</v>
      </c>
      <c r="AE14" s="113">
        <f t="shared" si="10"/>
        <v>0</v>
      </c>
      <c r="AF14" s="114">
        <f t="shared" si="11"/>
        <v>0</v>
      </c>
      <c r="AG14" s="113">
        <f t="shared" si="12"/>
        <v>0</v>
      </c>
      <c r="AH14" s="114">
        <f t="shared" si="13"/>
        <v>0</v>
      </c>
      <c r="AI14" s="12"/>
      <c r="AJ14" s="12"/>
      <c r="AK14" s="12"/>
      <c r="AL14" s="12"/>
    </row>
    <row r="15" spans="1:38" ht="16.5" thickBot="1">
      <c r="A15" s="96" t="s">
        <v>175</v>
      </c>
      <c r="B15" s="115" t="str">
        <f>IF(B7&gt;"",B7,"")</f>
        <v>Jan Nyberg</v>
      </c>
      <c r="C15" s="116">
        <f>IF(B10&gt;"",B10,"")</f>
      </c>
      <c r="D15" s="91"/>
      <c r="E15" s="92"/>
      <c r="F15" s="144"/>
      <c r="G15" s="145"/>
      <c r="H15" s="144"/>
      <c r="I15" s="145"/>
      <c r="J15" s="144"/>
      <c r="K15" s="145"/>
      <c r="L15" s="144"/>
      <c r="M15" s="145"/>
      <c r="N15" s="144"/>
      <c r="O15" s="145"/>
      <c r="P15" s="100">
        <f t="shared" si="0"/>
      </c>
      <c r="Q15" s="101">
        <f t="shared" si="1"/>
      </c>
      <c r="R15" s="111"/>
      <c r="S15" s="112"/>
      <c r="U15" s="104">
        <f t="shared" si="2"/>
        <v>0</v>
      </c>
      <c r="V15" s="105">
        <f t="shared" si="2"/>
        <v>0</v>
      </c>
      <c r="W15" s="106">
        <f t="shared" si="3"/>
        <v>0</v>
      </c>
      <c r="Y15" s="113">
        <f t="shared" si="4"/>
        <v>0</v>
      </c>
      <c r="Z15" s="114">
        <f t="shared" si="5"/>
        <v>0</v>
      </c>
      <c r="AA15" s="113">
        <f t="shared" si="6"/>
        <v>0</v>
      </c>
      <c r="AB15" s="114">
        <f t="shared" si="7"/>
        <v>0</v>
      </c>
      <c r="AC15" s="113">
        <f t="shared" si="8"/>
        <v>0</v>
      </c>
      <c r="AD15" s="114">
        <f t="shared" si="9"/>
        <v>0</v>
      </c>
      <c r="AE15" s="113">
        <f t="shared" si="10"/>
        <v>0</v>
      </c>
      <c r="AF15" s="114">
        <f t="shared" si="11"/>
        <v>0</v>
      </c>
      <c r="AG15" s="113">
        <f t="shared" si="12"/>
        <v>0</v>
      </c>
      <c r="AH15" s="114">
        <f t="shared" si="13"/>
        <v>0</v>
      </c>
      <c r="AI15" s="12"/>
      <c r="AJ15" s="12"/>
      <c r="AK15" s="12"/>
      <c r="AL15" s="12"/>
    </row>
    <row r="16" spans="1:38" ht="15.75">
      <c r="A16" s="96" t="s">
        <v>176</v>
      </c>
      <c r="B16" s="97" t="str">
        <f>IF(B8&gt;"",B8,"")</f>
        <v>Henri Kuusjärvi</v>
      </c>
      <c r="C16" s="109" t="str">
        <f>IF(B9&gt;"",B9,"")</f>
        <v>Johanna Christjansson</v>
      </c>
      <c r="D16" s="83"/>
      <c r="E16" s="99"/>
      <c r="F16" s="139"/>
      <c r="G16" s="140"/>
      <c r="H16" s="139"/>
      <c r="I16" s="140"/>
      <c r="J16" s="139"/>
      <c r="K16" s="140"/>
      <c r="L16" s="139"/>
      <c r="M16" s="140"/>
      <c r="N16" s="139"/>
      <c r="O16" s="140"/>
      <c r="P16" s="100">
        <f t="shared" si="0"/>
      </c>
      <c r="Q16" s="101">
        <f t="shared" si="1"/>
      </c>
      <c r="R16" s="111"/>
      <c r="S16" s="112"/>
      <c r="U16" s="104">
        <f t="shared" si="2"/>
        <v>0</v>
      </c>
      <c r="V16" s="105">
        <f t="shared" si="2"/>
        <v>0</v>
      </c>
      <c r="W16" s="106">
        <f t="shared" si="3"/>
        <v>0</v>
      </c>
      <c r="Y16" s="113">
        <f t="shared" si="4"/>
        <v>0</v>
      </c>
      <c r="Z16" s="114">
        <f t="shared" si="5"/>
        <v>0</v>
      </c>
      <c r="AA16" s="113">
        <f t="shared" si="6"/>
        <v>0</v>
      </c>
      <c r="AB16" s="114">
        <f t="shared" si="7"/>
        <v>0</v>
      </c>
      <c r="AC16" s="113">
        <f t="shared" si="8"/>
        <v>0</v>
      </c>
      <c r="AD16" s="114">
        <f t="shared" si="9"/>
        <v>0</v>
      </c>
      <c r="AE16" s="113">
        <f t="shared" si="10"/>
        <v>0</v>
      </c>
      <c r="AF16" s="114">
        <f t="shared" si="11"/>
        <v>0</v>
      </c>
      <c r="AG16" s="113">
        <f t="shared" si="12"/>
        <v>0</v>
      </c>
      <c r="AH16" s="114">
        <f t="shared" si="13"/>
        <v>0</v>
      </c>
      <c r="AI16" s="12"/>
      <c r="AJ16" s="12"/>
      <c r="AK16" s="12"/>
      <c r="AL16" s="12"/>
    </row>
    <row r="17" spans="1:38" ht="15.75">
      <c r="A17" s="96" t="s">
        <v>177</v>
      </c>
      <c r="B17" s="97" t="str">
        <f>IF(B7&gt;"",B7,"")</f>
        <v>Jan Nyberg</v>
      </c>
      <c r="C17" s="109" t="str">
        <f>IF(B8&gt;"",B8,"")</f>
        <v>Henri Kuusjärvi</v>
      </c>
      <c r="D17" s="110"/>
      <c r="E17" s="99"/>
      <c r="F17" s="141"/>
      <c r="G17" s="142"/>
      <c r="H17" s="141"/>
      <c r="I17" s="142"/>
      <c r="J17" s="143"/>
      <c r="K17" s="142"/>
      <c r="L17" s="141"/>
      <c r="M17" s="142"/>
      <c r="N17" s="141"/>
      <c r="O17" s="142"/>
      <c r="P17" s="100">
        <f t="shared" si="0"/>
      </c>
      <c r="Q17" s="101">
        <f t="shared" si="1"/>
      </c>
      <c r="R17" s="111"/>
      <c r="S17" s="112"/>
      <c r="U17" s="104">
        <f t="shared" si="2"/>
        <v>0</v>
      </c>
      <c r="V17" s="105">
        <f t="shared" si="2"/>
        <v>0</v>
      </c>
      <c r="W17" s="106">
        <f t="shared" si="3"/>
        <v>0</v>
      </c>
      <c r="Y17" s="113">
        <f t="shared" si="4"/>
        <v>0</v>
      </c>
      <c r="Z17" s="114">
        <f t="shared" si="5"/>
        <v>0</v>
      </c>
      <c r="AA17" s="113">
        <f t="shared" si="6"/>
        <v>0</v>
      </c>
      <c r="AB17" s="114">
        <f t="shared" si="7"/>
        <v>0</v>
      </c>
      <c r="AC17" s="113">
        <f t="shared" si="8"/>
        <v>0</v>
      </c>
      <c r="AD17" s="114">
        <f t="shared" si="9"/>
        <v>0</v>
      </c>
      <c r="AE17" s="113">
        <f t="shared" si="10"/>
        <v>0</v>
      </c>
      <c r="AF17" s="114">
        <f t="shared" si="11"/>
        <v>0</v>
      </c>
      <c r="AG17" s="113">
        <f t="shared" si="12"/>
        <v>0</v>
      </c>
      <c r="AH17" s="114">
        <f t="shared" si="13"/>
        <v>0</v>
      </c>
      <c r="AI17" s="12"/>
      <c r="AJ17" s="12"/>
      <c r="AK17" s="12"/>
      <c r="AL17" s="12"/>
    </row>
    <row r="18" spans="1:38" ht="16.5" thickBot="1">
      <c r="A18" s="117" t="s">
        <v>178</v>
      </c>
      <c r="B18" s="118" t="str">
        <f>IF(B9&gt;"",B9,"")</f>
        <v>Johanna Christjansson</v>
      </c>
      <c r="C18" s="119">
        <f>IF(B10&gt;"",B10,"")</f>
      </c>
      <c r="D18" s="120"/>
      <c r="E18" s="121"/>
      <c r="F18" s="137"/>
      <c r="G18" s="138"/>
      <c r="H18" s="137"/>
      <c r="I18" s="138"/>
      <c r="J18" s="137"/>
      <c r="K18" s="138"/>
      <c r="L18" s="137"/>
      <c r="M18" s="138"/>
      <c r="N18" s="137"/>
      <c r="O18" s="138"/>
      <c r="P18" s="122">
        <f t="shared" si="0"/>
      </c>
      <c r="Q18" s="123">
        <f t="shared" si="1"/>
      </c>
      <c r="R18" s="124"/>
      <c r="S18" s="125"/>
      <c r="U18" s="104">
        <f t="shared" si="2"/>
        <v>0</v>
      </c>
      <c r="V18" s="105">
        <f t="shared" si="2"/>
        <v>0</v>
      </c>
      <c r="W18" s="106">
        <f t="shared" si="3"/>
        <v>0</v>
      </c>
      <c r="Y18" s="126">
        <f t="shared" si="4"/>
        <v>0</v>
      </c>
      <c r="Z18" s="127">
        <f t="shared" si="5"/>
        <v>0</v>
      </c>
      <c r="AA18" s="126">
        <f t="shared" si="6"/>
        <v>0</v>
      </c>
      <c r="AB18" s="127">
        <f t="shared" si="7"/>
        <v>0</v>
      </c>
      <c r="AC18" s="126">
        <f t="shared" si="8"/>
        <v>0</v>
      </c>
      <c r="AD18" s="127">
        <f t="shared" si="9"/>
        <v>0</v>
      </c>
      <c r="AE18" s="126">
        <f t="shared" si="10"/>
        <v>0</v>
      </c>
      <c r="AF18" s="127">
        <f t="shared" si="11"/>
        <v>0</v>
      </c>
      <c r="AG18" s="126">
        <f t="shared" si="12"/>
        <v>0</v>
      </c>
      <c r="AH18" s="127">
        <f t="shared" si="13"/>
        <v>0</v>
      </c>
      <c r="AI18" s="12"/>
      <c r="AJ18" s="12"/>
      <c r="AK18" s="12"/>
      <c r="AL18" s="12"/>
    </row>
    <row r="19" spans="1:38" ht="13.5" thickTop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</row>
    <row r="20" spans="1:38" ht="13.5" thickBo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</row>
    <row r="21" spans="1:38" ht="16.5" thickTop="1">
      <c r="A21" s="29"/>
      <c r="B21" s="30"/>
      <c r="C21" s="31"/>
      <c r="D21" s="31"/>
      <c r="E21" s="31"/>
      <c r="F21" s="32"/>
      <c r="G21" s="31"/>
      <c r="H21" s="33" t="s">
        <v>158</v>
      </c>
      <c r="I21" s="34"/>
      <c r="J21" s="162" t="s">
        <v>185</v>
      </c>
      <c r="K21" s="163"/>
      <c r="L21" s="163"/>
      <c r="M21" s="164"/>
      <c r="N21" s="165" t="s">
        <v>159</v>
      </c>
      <c r="O21" s="166"/>
      <c r="P21" s="166"/>
      <c r="Q21" s="167" t="s">
        <v>8</v>
      </c>
      <c r="R21" s="168"/>
      <c r="S21" s="169"/>
      <c r="AI21" s="12"/>
      <c r="AJ21" s="12"/>
      <c r="AK21" s="12"/>
      <c r="AL21" s="12"/>
    </row>
    <row r="22" spans="1:38" ht="16.5" thickBot="1">
      <c r="A22" s="35"/>
      <c r="B22" s="36"/>
      <c r="C22" s="37" t="s">
        <v>160</v>
      </c>
      <c r="D22" s="172"/>
      <c r="E22" s="173"/>
      <c r="F22" s="174"/>
      <c r="G22" s="175" t="s">
        <v>161</v>
      </c>
      <c r="H22" s="176"/>
      <c r="I22" s="176"/>
      <c r="J22" s="177"/>
      <c r="K22" s="177"/>
      <c r="L22" s="177"/>
      <c r="M22" s="178"/>
      <c r="N22" s="38" t="s">
        <v>162</v>
      </c>
      <c r="O22" s="39"/>
      <c r="P22" s="39"/>
      <c r="Q22" s="170"/>
      <c r="R22" s="170"/>
      <c r="S22" s="171"/>
      <c r="AI22" s="12"/>
      <c r="AJ22" s="12"/>
      <c r="AK22" s="12"/>
      <c r="AL22" s="12"/>
    </row>
    <row r="23" spans="1:38" ht="15.75" thickTop="1">
      <c r="A23" s="40"/>
      <c r="B23" s="41" t="s">
        <v>163</v>
      </c>
      <c r="C23" s="42" t="s">
        <v>164</v>
      </c>
      <c r="D23" s="158" t="s">
        <v>114</v>
      </c>
      <c r="E23" s="159"/>
      <c r="F23" s="158" t="s">
        <v>132</v>
      </c>
      <c r="G23" s="159"/>
      <c r="H23" s="158" t="s">
        <v>165</v>
      </c>
      <c r="I23" s="159"/>
      <c r="J23" s="158" t="s">
        <v>115</v>
      </c>
      <c r="K23" s="159"/>
      <c r="L23" s="158"/>
      <c r="M23" s="159"/>
      <c r="N23" s="43" t="s">
        <v>152</v>
      </c>
      <c r="O23" s="44" t="s">
        <v>166</v>
      </c>
      <c r="P23" s="45" t="s">
        <v>167</v>
      </c>
      <c r="Q23" s="46"/>
      <c r="R23" s="160" t="s">
        <v>44</v>
      </c>
      <c r="S23" s="161"/>
      <c r="U23" s="47" t="s">
        <v>168</v>
      </c>
      <c r="V23" s="48"/>
      <c r="W23" s="49" t="s">
        <v>169</v>
      </c>
      <c r="AI23" s="12"/>
      <c r="AJ23" s="12"/>
      <c r="AK23" s="12"/>
      <c r="AL23" s="12"/>
    </row>
    <row r="24" spans="1:38" ht="12.75">
      <c r="A24" s="50" t="s">
        <v>114</v>
      </c>
      <c r="B24" s="51" t="s">
        <v>90</v>
      </c>
      <c r="C24" s="52" t="s">
        <v>31</v>
      </c>
      <c r="D24" s="53"/>
      <c r="E24" s="54"/>
      <c r="F24" s="55">
        <f>+P34</f>
      </c>
      <c r="G24" s="56">
        <f>+Q34</f>
      </c>
      <c r="H24" s="55">
        <f>P30</f>
      </c>
      <c r="I24" s="56">
        <f>Q30</f>
      </c>
      <c r="J24" s="55">
        <f>P32</f>
      </c>
      <c r="K24" s="56">
        <f>Q32</f>
      </c>
      <c r="L24" s="55"/>
      <c r="M24" s="56"/>
      <c r="N24" s="57">
        <f>IF(SUM(D24:M24)=0,"",COUNTIF(E24:E27,"3"))</f>
      </c>
      <c r="O24" s="58">
        <f>IF(SUM(E24:N24)=0,"",COUNTIF(D24:D27,"3"))</f>
      </c>
      <c r="P24" s="59">
        <f>IF(SUM(D24:M24)=0,"",SUM(E24:E27))</f>
      </c>
      <c r="Q24" s="60">
        <f>IF(SUM(D24:M24)=0,"",SUM(D24:D27))</f>
      </c>
      <c r="R24" s="152"/>
      <c r="S24" s="153"/>
      <c r="U24" s="61">
        <f>+U30+U32+U34</f>
        <v>0</v>
      </c>
      <c r="V24" s="62">
        <f>+V30+V32+V34</f>
        <v>0</v>
      </c>
      <c r="W24" s="63">
        <f>+U24-V24</f>
        <v>0</v>
      </c>
      <c r="AI24" s="12"/>
      <c r="AJ24" s="12"/>
      <c r="AK24" s="12"/>
      <c r="AL24" s="12"/>
    </row>
    <row r="25" spans="1:38" ht="12.75">
      <c r="A25" s="64" t="s">
        <v>132</v>
      </c>
      <c r="B25" s="51" t="s">
        <v>270</v>
      </c>
      <c r="C25" s="65" t="s">
        <v>272</v>
      </c>
      <c r="D25" s="66">
        <f>+Q34</f>
      </c>
      <c r="E25" s="67">
        <f>+P34</f>
      </c>
      <c r="F25" s="68"/>
      <c r="G25" s="69"/>
      <c r="H25" s="66">
        <f>P33</f>
      </c>
      <c r="I25" s="67">
        <f>Q33</f>
      </c>
      <c r="J25" s="66">
        <f>P31</f>
      </c>
      <c r="K25" s="67">
        <f>Q31</f>
      </c>
      <c r="L25" s="66"/>
      <c r="M25" s="67"/>
      <c r="N25" s="57">
        <f>IF(SUM(D25:M25)=0,"",COUNTIF(G24:G27,"3"))</f>
      </c>
      <c r="O25" s="58">
        <f>IF(SUM(E25:N25)=0,"",COUNTIF(F24:F27,"3"))</f>
      </c>
      <c r="P25" s="59">
        <f>IF(SUM(D25:M25)=0,"",SUM(G24:G27))</f>
      </c>
      <c r="Q25" s="60">
        <f>IF(SUM(D25:M25)=0,"",SUM(F24:F27))</f>
      </c>
      <c r="R25" s="152"/>
      <c r="S25" s="153"/>
      <c r="U25" s="61">
        <f>+U31+U33+V34</f>
        <v>0</v>
      </c>
      <c r="V25" s="62">
        <f>+V31+V33+U34</f>
        <v>0</v>
      </c>
      <c r="W25" s="63">
        <f>+U25-V25</f>
        <v>0</v>
      </c>
      <c r="AI25" s="12"/>
      <c r="AJ25" s="12"/>
      <c r="AK25" s="12"/>
      <c r="AL25" s="12"/>
    </row>
    <row r="26" spans="1:38" ht="13.5" thickBot="1">
      <c r="A26" s="64" t="s">
        <v>165</v>
      </c>
      <c r="B26" s="71" t="s">
        <v>235</v>
      </c>
      <c r="C26" s="72" t="s">
        <v>232</v>
      </c>
      <c r="D26" s="66">
        <f>+Q30</f>
      </c>
      <c r="E26" s="67">
        <f>+P30</f>
      </c>
      <c r="F26" s="66">
        <f>Q33</f>
      </c>
      <c r="G26" s="67">
        <f>P33</f>
      </c>
      <c r="H26" s="68"/>
      <c r="I26" s="69"/>
      <c r="J26" s="66">
        <f>P35</f>
      </c>
      <c r="K26" s="67">
        <f>Q35</f>
      </c>
      <c r="L26" s="66"/>
      <c r="M26" s="67"/>
      <c r="N26" s="57">
        <f>IF(SUM(D26:M26)=0,"",COUNTIF(I24:I27,"3"))</f>
      </c>
      <c r="O26" s="58">
        <f>IF(SUM(E26:N26)=0,"",COUNTIF(H24:H27,"3"))</f>
      </c>
      <c r="P26" s="59">
        <f>IF(SUM(D26:M26)=0,"",SUM(I24:I27))</f>
      </c>
      <c r="Q26" s="60">
        <f>IF(SUM(D26:M26)=0,"",SUM(H24:H27))</f>
      </c>
      <c r="R26" s="152"/>
      <c r="S26" s="153"/>
      <c r="U26" s="61">
        <f>+V30+V33+U35</f>
        <v>0</v>
      </c>
      <c r="V26" s="62">
        <f>+U30+U33+V35</f>
        <v>0</v>
      </c>
      <c r="W26" s="63">
        <f>+U26-V26</f>
        <v>0</v>
      </c>
      <c r="AI26" s="12"/>
      <c r="AJ26" s="12"/>
      <c r="AK26" s="12"/>
      <c r="AL26" s="12"/>
    </row>
    <row r="27" spans="1:38" ht="14.25" thickBot="1" thickTop="1">
      <c r="A27" s="70" t="s">
        <v>115</v>
      </c>
      <c r="B27" s="51"/>
      <c r="C27" s="65"/>
      <c r="D27" s="73">
        <f>Q32</f>
      </c>
      <c r="E27" s="74">
        <f>P32</f>
      </c>
      <c r="F27" s="73">
        <f>Q31</f>
      </c>
      <c r="G27" s="74">
        <f>P31</f>
      </c>
      <c r="H27" s="73">
        <f>Q35</f>
      </c>
      <c r="I27" s="74">
        <f>P35</f>
      </c>
      <c r="J27" s="75"/>
      <c r="K27" s="76"/>
      <c r="L27" s="73"/>
      <c r="M27" s="74"/>
      <c r="N27" s="77">
        <f>IF(SUM(D27:M27)=0,"",COUNTIF(K24:K27,"3"))</f>
      </c>
      <c r="O27" s="78">
        <f>IF(SUM(E27:N27)=0,"",COUNTIF(J24:J27,"3"))</f>
      </c>
      <c r="P27" s="79">
        <f>IF(SUM(D27:M28)=0,"",SUM(K24:K27))</f>
      </c>
      <c r="Q27" s="80">
        <f>IF(SUM(D27:M27)=0,"",SUM(J24:J27))</f>
      </c>
      <c r="R27" s="154"/>
      <c r="S27" s="155"/>
      <c r="U27" s="61">
        <f>+V31+V32+V35</f>
        <v>0</v>
      </c>
      <c r="V27" s="62">
        <f>+U31+U32+U35</f>
        <v>0</v>
      </c>
      <c r="W27" s="63">
        <f>+U27-V27</f>
        <v>0</v>
      </c>
      <c r="AI27" s="12"/>
      <c r="AJ27" s="12"/>
      <c r="AK27" s="12"/>
      <c r="AL27" s="12"/>
    </row>
    <row r="28" spans="1:38" ht="15.75" thickTop="1">
      <c r="A28" s="81"/>
      <c r="B28" s="82" t="s">
        <v>170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4"/>
      <c r="S28" s="85"/>
      <c r="U28" s="86"/>
      <c r="V28" s="87" t="s">
        <v>171</v>
      </c>
      <c r="W28" s="88">
        <f>SUM(W24:W27)</f>
        <v>0</v>
      </c>
      <c r="X28" s="87" t="str">
        <f>IF(W28=0,"OK","Virhe")</f>
        <v>OK</v>
      </c>
      <c r="AI28" s="12"/>
      <c r="AJ28" s="12"/>
      <c r="AK28" s="12"/>
      <c r="AL28" s="12"/>
    </row>
    <row r="29" spans="1:38" ht="15.75" thickBot="1">
      <c r="A29" s="89"/>
      <c r="B29" s="90" t="s">
        <v>172</v>
      </c>
      <c r="C29" s="91"/>
      <c r="D29" s="91"/>
      <c r="E29" s="92"/>
      <c r="F29" s="147" t="s">
        <v>45</v>
      </c>
      <c r="G29" s="148"/>
      <c r="H29" s="149" t="s">
        <v>46</v>
      </c>
      <c r="I29" s="148"/>
      <c r="J29" s="149" t="s">
        <v>47</v>
      </c>
      <c r="K29" s="148"/>
      <c r="L29" s="149" t="s">
        <v>54</v>
      </c>
      <c r="M29" s="148"/>
      <c r="N29" s="149" t="s">
        <v>55</v>
      </c>
      <c r="O29" s="148"/>
      <c r="P29" s="156" t="s">
        <v>43</v>
      </c>
      <c r="Q29" s="157"/>
      <c r="S29" s="93"/>
      <c r="U29" s="94" t="s">
        <v>168</v>
      </c>
      <c r="V29" s="95"/>
      <c r="W29" s="49" t="s">
        <v>169</v>
      </c>
      <c r="AI29" s="12"/>
      <c r="AJ29" s="12"/>
      <c r="AK29" s="12"/>
      <c r="AL29" s="12"/>
    </row>
    <row r="30" spans="1:38" ht="15.75">
      <c r="A30" s="96" t="s">
        <v>173</v>
      </c>
      <c r="B30" s="97" t="str">
        <f>IF(B24&gt;"",B24,"")</f>
        <v>Aleksi Mustonen</v>
      </c>
      <c r="C30" s="98" t="str">
        <f>IF(B26&gt;"",B26,"")</f>
        <v>Egor Ljadvig</v>
      </c>
      <c r="D30" s="83"/>
      <c r="E30" s="99"/>
      <c r="F30" s="150"/>
      <c r="G30" s="151"/>
      <c r="H30" s="139"/>
      <c r="I30" s="140"/>
      <c r="J30" s="139"/>
      <c r="K30" s="140"/>
      <c r="L30" s="139"/>
      <c r="M30" s="140"/>
      <c r="N30" s="146"/>
      <c r="O30" s="140"/>
      <c r="P30" s="100">
        <f aca="true" t="shared" si="14" ref="P30:P35">IF(COUNT(F30:N30)=0,"",COUNTIF(F30:N30,"&gt;=0"))</f>
      </c>
      <c r="Q30" s="101">
        <f aca="true" t="shared" si="15" ref="Q30:Q35">IF(COUNT(F30:N30)=0,"",(IF(LEFT(F30,1)="-",1,0)+IF(LEFT(H30,1)="-",1,0)+IF(LEFT(J30,1)="-",1,0)+IF(LEFT(L30,1)="-",1,0)+IF(LEFT(N30,1)="-",1,0)))</f>
      </c>
      <c r="R30" s="102"/>
      <c r="S30" s="103"/>
      <c r="U30" s="104">
        <f aca="true" t="shared" si="16" ref="U30:V35">+Y30+AA30+AC30+AE30+AG30</f>
        <v>0</v>
      </c>
      <c r="V30" s="105">
        <f t="shared" si="16"/>
        <v>0</v>
      </c>
      <c r="W30" s="106">
        <f aca="true" t="shared" si="17" ref="W30:W35">+U30-V30</f>
        <v>0</v>
      </c>
      <c r="Y30" s="107">
        <f aca="true" t="shared" si="18" ref="Y30:Y35">IF(F30="",0,IF(LEFT(F30,1)="-",ABS(F30),(IF(F30&gt;9,F30+2,11))))</f>
        <v>0</v>
      </c>
      <c r="Z30" s="108">
        <f aca="true" t="shared" si="19" ref="Z30:Z35">IF(F30="",0,IF(LEFT(F30,1)="-",(IF(ABS(F30)&gt;9,(ABS(F30)+2),11)),F30))</f>
        <v>0</v>
      </c>
      <c r="AA30" s="107">
        <f aca="true" t="shared" si="20" ref="AA30:AA35">IF(H30="",0,IF(LEFT(H30,1)="-",ABS(H30),(IF(H30&gt;9,H30+2,11))))</f>
        <v>0</v>
      </c>
      <c r="AB30" s="108">
        <f aca="true" t="shared" si="21" ref="AB30:AB35">IF(H30="",0,IF(LEFT(H30,1)="-",(IF(ABS(H30)&gt;9,(ABS(H30)+2),11)),H30))</f>
        <v>0</v>
      </c>
      <c r="AC30" s="107">
        <f aca="true" t="shared" si="22" ref="AC30:AC35">IF(J30="",0,IF(LEFT(J30,1)="-",ABS(J30),(IF(J30&gt;9,J30+2,11))))</f>
        <v>0</v>
      </c>
      <c r="AD30" s="108">
        <f aca="true" t="shared" si="23" ref="AD30:AD35">IF(J30="",0,IF(LEFT(J30,1)="-",(IF(ABS(J30)&gt;9,(ABS(J30)+2),11)),J30))</f>
        <v>0</v>
      </c>
      <c r="AE30" s="107">
        <f aca="true" t="shared" si="24" ref="AE30:AE35">IF(L30="",0,IF(LEFT(L30,1)="-",ABS(L30),(IF(L30&gt;9,L30+2,11))))</f>
        <v>0</v>
      </c>
      <c r="AF30" s="108">
        <f aca="true" t="shared" si="25" ref="AF30:AF35">IF(L30="",0,IF(LEFT(L30,1)="-",(IF(ABS(L30)&gt;9,(ABS(L30)+2),11)),L30))</f>
        <v>0</v>
      </c>
      <c r="AG30" s="107">
        <f aca="true" t="shared" si="26" ref="AG30:AG35">IF(N30="",0,IF(LEFT(N30,1)="-",ABS(N30),(IF(N30&gt;9,N30+2,11))))</f>
        <v>0</v>
      </c>
      <c r="AH30" s="108">
        <f aca="true" t="shared" si="27" ref="AH30:AH35">IF(N30="",0,IF(LEFT(N30,1)="-",(IF(ABS(N30)&gt;9,(ABS(N30)+2),11)),N30))</f>
        <v>0</v>
      </c>
      <c r="AI30" s="12"/>
      <c r="AJ30" s="12"/>
      <c r="AK30" s="12"/>
      <c r="AL30" s="12"/>
    </row>
    <row r="31" spans="1:38" ht="15.75">
      <c r="A31" s="96" t="s">
        <v>174</v>
      </c>
      <c r="B31" s="97" t="str">
        <f>IF(B25&gt;"",B25,"")</f>
        <v>Kristel Treiman</v>
      </c>
      <c r="C31" s="109">
        <f>IF(B27&gt;"",B27,"")</f>
      </c>
      <c r="D31" s="110"/>
      <c r="E31" s="99"/>
      <c r="F31" s="141"/>
      <c r="G31" s="142"/>
      <c r="H31" s="141"/>
      <c r="I31" s="142"/>
      <c r="J31" s="141"/>
      <c r="K31" s="142"/>
      <c r="L31" s="141"/>
      <c r="M31" s="142"/>
      <c r="N31" s="141"/>
      <c r="O31" s="142"/>
      <c r="P31" s="100">
        <f t="shared" si="14"/>
      </c>
      <c r="Q31" s="101">
        <f t="shared" si="15"/>
      </c>
      <c r="R31" s="111"/>
      <c r="S31" s="112"/>
      <c r="U31" s="104">
        <f t="shared" si="16"/>
        <v>0</v>
      </c>
      <c r="V31" s="105">
        <f t="shared" si="16"/>
        <v>0</v>
      </c>
      <c r="W31" s="106">
        <f t="shared" si="17"/>
        <v>0</v>
      </c>
      <c r="Y31" s="113">
        <f t="shared" si="18"/>
        <v>0</v>
      </c>
      <c r="Z31" s="114">
        <f t="shared" si="19"/>
        <v>0</v>
      </c>
      <c r="AA31" s="113">
        <f t="shared" si="20"/>
        <v>0</v>
      </c>
      <c r="AB31" s="114">
        <f t="shared" si="21"/>
        <v>0</v>
      </c>
      <c r="AC31" s="113">
        <f t="shared" si="22"/>
        <v>0</v>
      </c>
      <c r="AD31" s="114">
        <f t="shared" si="23"/>
        <v>0</v>
      </c>
      <c r="AE31" s="113">
        <f t="shared" si="24"/>
        <v>0</v>
      </c>
      <c r="AF31" s="114">
        <f t="shared" si="25"/>
        <v>0</v>
      </c>
      <c r="AG31" s="113">
        <f t="shared" si="26"/>
        <v>0</v>
      </c>
      <c r="AH31" s="114">
        <f t="shared" si="27"/>
        <v>0</v>
      </c>
      <c r="AI31" s="12"/>
      <c r="AJ31" s="12"/>
      <c r="AK31" s="12"/>
      <c r="AL31" s="12"/>
    </row>
    <row r="32" spans="1:38" ht="16.5" thickBot="1">
      <c r="A32" s="96" t="s">
        <v>175</v>
      </c>
      <c r="B32" s="115" t="str">
        <f>IF(B24&gt;"",B24,"")</f>
        <v>Aleksi Mustonen</v>
      </c>
      <c r="C32" s="116">
        <f>IF(B27&gt;"",B27,"")</f>
      </c>
      <c r="D32" s="91"/>
      <c r="E32" s="92"/>
      <c r="F32" s="144"/>
      <c r="G32" s="145"/>
      <c r="H32" s="144"/>
      <c r="I32" s="145"/>
      <c r="J32" s="144"/>
      <c r="K32" s="145"/>
      <c r="L32" s="144"/>
      <c r="M32" s="145"/>
      <c r="N32" s="144"/>
      <c r="O32" s="145"/>
      <c r="P32" s="100">
        <f t="shared" si="14"/>
      </c>
      <c r="Q32" s="101">
        <f t="shared" si="15"/>
      </c>
      <c r="R32" s="111"/>
      <c r="S32" s="112"/>
      <c r="U32" s="104">
        <f t="shared" si="16"/>
        <v>0</v>
      </c>
      <c r="V32" s="105">
        <f t="shared" si="16"/>
        <v>0</v>
      </c>
      <c r="W32" s="106">
        <f t="shared" si="17"/>
        <v>0</v>
      </c>
      <c r="Y32" s="113">
        <f t="shared" si="18"/>
        <v>0</v>
      </c>
      <c r="Z32" s="114">
        <f t="shared" si="19"/>
        <v>0</v>
      </c>
      <c r="AA32" s="113">
        <f t="shared" si="20"/>
        <v>0</v>
      </c>
      <c r="AB32" s="114">
        <f t="shared" si="21"/>
        <v>0</v>
      </c>
      <c r="AC32" s="113">
        <f t="shared" si="22"/>
        <v>0</v>
      </c>
      <c r="AD32" s="114">
        <f t="shared" si="23"/>
        <v>0</v>
      </c>
      <c r="AE32" s="113">
        <f t="shared" si="24"/>
        <v>0</v>
      </c>
      <c r="AF32" s="114">
        <f t="shared" si="25"/>
        <v>0</v>
      </c>
      <c r="AG32" s="113">
        <f t="shared" si="26"/>
        <v>0</v>
      </c>
      <c r="AH32" s="114">
        <f t="shared" si="27"/>
        <v>0</v>
      </c>
      <c r="AI32" s="12"/>
      <c r="AJ32" s="12"/>
      <c r="AK32" s="12"/>
      <c r="AL32" s="12"/>
    </row>
    <row r="33" spans="1:38" ht="15.75">
      <c r="A33" s="96" t="s">
        <v>176</v>
      </c>
      <c r="B33" s="97" t="str">
        <f>IF(B25&gt;"",B25,"")</f>
        <v>Kristel Treiman</v>
      </c>
      <c r="C33" s="109" t="str">
        <f>IF(B26&gt;"",B26,"")</f>
        <v>Egor Ljadvig</v>
      </c>
      <c r="D33" s="83"/>
      <c r="E33" s="99"/>
      <c r="F33" s="139"/>
      <c r="G33" s="140"/>
      <c r="H33" s="139"/>
      <c r="I33" s="140"/>
      <c r="J33" s="139"/>
      <c r="K33" s="140"/>
      <c r="L33" s="139"/>
      <c r="M33" s="140"/>
      <c r="N33" s="139"/>
      <c r="O33" s="140"/>
      <c r="P33" s="100">
        <f t="shared" si="14"/>
      </c>
      <c r="Q33" s="101">
        <f t="shared" si="15"/>
      </c>
      <c r="R33" s="111"/>
      <c r="S33" s="112"/>
      <c r="U33" s="104">
        <f t="shared" si="16"/>
        <v>0</v>
      </c>
      <c r="V33" s="105">
        <f t="shared" si="16"/>
        <v>0</v>
      </c>
      <c r="W33" s="106">
        <f t="shared" si="17"/>
        <v>0</v>
      </c>
      <c r="Y33" s="113">
        <f t="shared" si="18"/>
        <v>0</v>
      </c>
      <c r="Z33" s="114">
        <f t="shared" si="19"/>
        <v>0</v>
      </c>
      <c r="AA33" s="113">
        <f t="shared" si="20"/>
        <v>0</v>
      </c>
      <c r="AB33" s="114">
        <f t="shared" si="21"/>
        <v>0</v>
      </c>
      <c r="AC33" s="113">
        <f t="shared" si="22"/>
        <v>0</v>
      </c>
      <c r="AD33" s="114">
        <f t="shared" si="23"/>
        <v>0</v>
      </c>
      <c r="AE33" s="113">
        <f t="shared" si="24"/>
        <v>0</v>
      </c>
      <c r="AF33" s="114">
        <f t="shared" si="25"/>
        <v>0</v>
      </c>
      <c r="AG33" s="113">
        <f t="shared" si="26"/>
        <v>0</v>
      </c>
      <c r="AH33" s="114">
        <f t="shared" si="27"/>
        <v>0</v>
      </c>
      <c r="AI33" s="12"/>
      <c r="AJ33" s="12"/>
      <c r="AK33" s="12"/>
      <c r="AL33" s="12"/>
    </row>
    <row r="34" spans="1:38" ht="15.75">
      <c r="A34" s="96" t="s">
        <v>177</v>
      </c>
      <c r="B34" s="97" t="str">
        <f>IF(B24&gt;"",B24,"")</f>
        <v>Aleksi Mustonen</v>
      </c>
      <c r="C34" s="109" t="str">
        <f>IF(B25&gt;"",B25,"")</f>
        <v>Kristel Treiman</v>
      </c>
      <c r="D34" s="110"/>
      <c r="E34" s="99"/>
      <c r="F34" s="141"/>
      <c r="G34" s="142"/>
      <c r="H34" s="141"/>
      <c r="I34" s="142"/>
      <c r="J34" s="143"/>
      <c r="K34" s="142"/>
      <c r="L34" s="141"/>
      <c r="M34" s="142"/>
      <c r="N34" s="141"/>
      <c r="O34" s="142"/>
      <c r="P34" s="100">
        <f t="shared" si="14"/>
      </c>
      <c r="Q34" s="101">
        <f t="shared" si="15"/>
      </c>
      <c r="R34" s="111"/>
      <c r="S34" s="112"/>
      <c r="U34" s="104">
        <f t="shared" si="16"/>
        <v>0</v>
      </c>
      <c r="V34" s="105">
        <f t="shared" si="16"/>
        <v>0</v>
      </c>
      <c r="W34" s="106">
        <f t="shared" si="17"/>
        <v>0</v>
      </c>
      <c r="Y34" s="113">
        <f t="shared" si="18"/>
        <v>0</v>
      </c>
      <c r="Z34" s="114">
        <f t="shared" si="19"/>
        <v>0</v>
      </c>
      <c r="AA34" s="113">
        <f t="shared" si="20"/>
        <v>0</v>
      </c>
      <c r="AB34" s="114">
        <f t="shared" si="21"/>
        <v>0</v>
      </c>
      <c r="AC34" s="113">
        <f t="shared" si="22"/>
        <v>0</v>
      </c>
      <c r="AD34" s="114">
        <f t="shared" si="23"/>
        <v>0</v>
      </c>
      <c r="AE34" s="113">
        <f t="shared" si="24"/>
        <v>0</v>
      </c>
      <c r="AF34" s="114">
        <f t="shared" si="25"/>
        <v>0</v>
      </c>
      <c r="AG34" s="113">
        <f t="shared" si="26"/>
        <v>0</v>
      </c>
      <c r="AH34" s="114">
        <f t="shared" si="27"/>
        <v>0</v>
      </c>
      <c r="AI34" s="12"/>
      <c r="AJ34" s="12"/>
      <c r="AK34" s="12"/>
      <c r="AL34" s="12"/>
    </row>
    <row r="35" spans="1:38" ht="16.5" thickBot="1">
      <c r="A35" s="117" t="s">
        <v>178</v>
      </c>
      <c r="B35" s="118" t="str">
        <f>IF(B26&gt;"",B26,"")</f>
        <v>Egor Ljadvig</v>
      </c>
      <c r="C35" s="119">
        <f>IF(B27&gt;"",B27,"")</f>
      </c>
      <c r="D35" s="120"/>
      <c r="E35" s="121"/>
      <c r="F35" s="137"/>
      <c r="G35" s="138"/>
      <c r="H35" s="137"/>
      <c r="I35" s="138"/>
      <c r="J35" s="137"/>
      <c r="K35" s="138"/>
      <c r="L35" s="137"/>
      <c r="M35" s="138"/>
      <c r="N35" s="137"/>
      <c r="O35" s="138"/>
      <c r="P35" s="122">
        <f t="shared" si="14"/>
      </c>
      <c r="Q35" s="123">
        <f t="shared" si="15"/>
      </c>
      <c r="R35" s="124"/>
      <c r="S35" s="125"/>
      <c r="U35" s="104">
        <f t="shared" si="16"/>
        <v>0</v>
      </c>
      <c r="V35" s="105">
        <f t="shared" si="16"/>
        <v>0</v>
      </c>
      <c r="W35" s="106">
        <f t="shared" si="17"/>
        <v>0</v>
      </c>
      <c r="Y35" s="126">
        <f t="shared" si="18"/>
        <v>0</v>
      </c>
      <c r="Z35" s="127">
        <f t="shared" si="19"/>
        <v>0</v>
      </c>
      <c r="AA35" s="126">
        <f t="shared" si="20"/>
        <v>0</v>
      </c>
      <c r="AB35" s="127">
        <f t="shared" si="21"/>
        <v>0</v>
      </c>
      <c r="AC35" s="126">
        <f t="shared" si="22"/>
        <v>0</v>
      </c>
      <c r="AD35" s="127">
        <f t="shared" si="23"/>
        <v>0</v>
      </c>
      <c r="AE35" s="126">
        <f t="shared" si="24"/>
        <v>0</v>
      </c>
      <c r="AF35" s="127">
        <f t="shared" si="25"/>
        <v>0</v>
      </c>
      <c r="AG35" s="126">
        <f t="shared" si="26"/>
        <v>0</v>
      </c>
      <c r="AH35" s="127">
        <f t="shared" si="27"/>
        <v>0</v>
      </c>
      <c r="AI35" s="12"/>
      <c r="AJ35" s="12"/>
      <c r="AK35" s="12"/>
      <c r="AL35" s="12"/>
    </row>
    <row r="36" spans="1:38" ht="13.5" thickTop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</row>
    <row r="37" spans="1:38" ht="13.5" thickBo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</row>
    <row r="38" spans="1:38" ht="16.5" thickTop="1">
      <c r="A38" s="29"/>
      <c r="B38" s="30"/>
      <c r="C38" s="31"/>
      <c r="D38" s="31"/>
      <c r="E38" s="31"/>
      <c r="F38" s="32"/>
      <c r="G38" s="31"/>
      <c r="H38" s="33" t="s">
        <v>158</v>
      </c>
      <c r="I38" s="34"/>
      <c r="J38" s="162" t="s">
        <v>185</v>
      </c>
      <c r="K38" s="163"/>
      <c r="L38" s="163"/>
      <c r="M38" s="164"/>
      <c r="N38" s="165" t="s">
        <v>159</v>
      </c>
      <c r="O38" s="166"/>
      <c r="P38" s="166"/>
      <c r="Q38" s="167" t="s">
        <v>7</v>
      </c>
      <c r="R38" s="168"/>
      <c r="S38" s="169"/>
      <c r="AI38" s="12"/>
      <c r="AJ38" s="12"/>
      <c r="AK38" s="12"/>
      <c r="AL38" s="12"/>
    </row>
    <row r="39" spans="1:38" ht="16.5" thickBot="1">
      <c r="A39" s="35"/>
      <c r="B39" s="36"/>
      <c r="C39" s="37" t="s">
        <v>160</v>
      </c>
      <c r="D39" s="172"/>
      <c r="E39" s="173"/>
      <c r="F39" s="174"/>
      <c r="G39" s="175" t="s">
        <v>161</v>
      </c>
      <c r="H39" s="176"/>
      <c r="I39" s="176"/>
      <c r="J39" s="177"/>
      <c r="K39" s="177"/>
      <c r="L39" s="177"/>
      <c r="M39" s="178"/>
      <c r="N39" s="38" t="s">
        <v>162</v>
      </c>
      <c r="O39" s="39"/>
      <c r="P39" s="39"/>
      <c r="Q39" s="170"/>
      <c r="R39" s="170"/>
      <c r="S39" s="171"/>
      <c r="AI39" s="12"/>
      <c r="AJ39" s="12"/>
      <c r="AK39" s="12"/>
      <c r="AL39" s="12"/>
    </row>
    <row r="40" spans="1:38" ht="15.75" thickTop="1">
      <c r="A40" s="40"/>
      <c r="B40" s="41" t="s">
        <v>163</v>
      </c>
      <c r="C40" s="42" t="s">
        <v>164</v>
      </c>
      <c r="D40" s="158" t="s">
        <v>114</v>
      </c>
      <c r="E40" s="159"/>
      <c r="F40" s="158" t="s">
        <v>132</v>
      </c>
      <c r="G40" s="159"/>
      <c r="H40" s="158" t="s">
        <v>165</v>
      </c>
      <c r="I40" s="159"/>
      <c r="J40" s="158" t="s">
        <v>115</v>
      </c>
      <c r="K40" s="159"/>
      <c r="L40" s="158"/>
      <c r="M40" s="159"/>
      <c r="N40" s="43" t="s">
        <v>152</v>
      </c>
      <c r="O40" s="44" t="s">
        <v>166</v>
      </c>
      <c r="P40" s="45" t="s">
        <v>167</v>
      </c>
      <c r="Q40" s="46"/>
      <c r="R40" s="160" t="s">
        <v>44</v>
      </c>
      <c r="S40" s="161"/>
      <c r="U40" s="47" t="s">
        <v>168</v>
      </c>
      <c r="V40" s="48"/>
      <c r="W40" s="49" t="s">
        <v>169</v>
      </c>
      <c r="AI40" s="12"/>
      <c r="AJ40" s="12"/>
      <c r="AK40" s="12"/>
      <c r="AL40" s="12"/>
    </row>
    <row r="41" spans="1:38" ht="12.75">
      <c r="A41" s="50" t="s">
        <v>114</v>
      </c>
      <c r="B41" s="51" t="s">
        <v>72</v>
      </c>
      <c r="C41" s="52" t="s">
        <v>38</v>
      </c>
      <c r="D41" s="53"/>
      <c r="E41" s="54"/>
      <c r="F41" s="55">
        <f>+P51</f>
      </c>
      <c r="G41" s="56">
        <f>+Q51</f>
      </c>
      <c r="H41" s="55">
        <f>P47</f>
      </c>
      <c r="I41" s="56">
        <f>Q47</f>
      </c>
      <c r="J41" s="55">
        <f>P49</f>
      </c>
      <c r="K41" s="56">
        <f>Q49</f>
      </c>
      <c r="L41" s="55"/>
      <c r="M41" s="56"/>
      <c r="N41" s="57">
        <f>IF(SUM(D41:M41)=0,"",COUNTIF(E41:E44,"3"))</f>
      </c>
      <c r="O41" s="58">
        <f>IF(SUM(E41:N41)=0,"",COUNTIF(D41:D44,"3"))</f>
      </c>
      <c r="P41" s="59">
        <f>IF(SUM(D41:M41)=0,"",SUM(E41:E44))</f>
      </c>
      <c r="Q41" s="60">
        <f>IF(SUM(D41:M41)=0,"",SUM(D41:D44))</f>
      </c>
      <c r="R41" s="152"/>
      <c r="S41" s="153"/>
      <c r="U41" s="61">
        <f>+U47+U49+U51</f>
        <v>0</v>
      </c>
      <c r="V41" s="62">
        <f>+V47+V49+V51</f>
        <v>0</v>
      </c>
      <c r="W41" s="63">
        <f>+U41-V41</f>
        <v>0</v>
      </c>
      <c r="AI41" s="12"/>
      <c r="AJ41" s="12"/>
      <c r="AK41" s="12"/>
      <c r="AL41" s="12"/>
    </row>
    <row r="42" spans="1:38" ht="12.75">
      <c r="A42" s="64" t="s">
        <v>132</v>
      </c>
      <c r="B42" s="51" t="s">
        <v>257</v>
      </c>
      <c r="C42" s="65" t="s">
        <v>38</v>
      </c>
      <c r="D42" s="66">
        <f>+Q51</f>
      </c>
      <c r="E42" s="67">
        <f>+P51</f>
      </c>
      <c r="F42" s="68"/>
      <c r="G42" s="69"/>
      <c r="H42" s="66">
        <f>P50</f>
      </c>
      <c r="I42" s="67">
        <f>Q50</f>
      </c>
      <c r="J42" s="66">
        <f>P48</f>
      </c>
      <c r="K42" s="67">
        <f>Q48</f>
      </c>
      <c r="L42" s="66"/>
      <c r="M42" s="67"/>
      <c r="N42" s="57">
        <f>IF(SUM(D42:M42)=0,"",COUNTIF(G41:G44,"3"))</f>
      </c>
      <c r="O42" s="58">
        <f>IF(SUM(E42:N42)=0,"",COUNTIF(F41:F44,"3"))</f>
      </c>
      <c r="P42" s="59">
        <f>IF(SUM(D42:M42)=0,"",SUM(G41:G44))</f>
      </c>
      <c r="Q42" s="60">
        <f>IF(SUM(D42:M42)=0,"",SUM(F41:F44))</f>
      </c>
      <c r="R42" s="152"/>
      <c r="S42" s="153"/>
      <c r="U42" s="61">
        <f>+U48+U50+V51</f>
        <v>0</v>
      </c>
      <c r="V42" s="62">
        <f>+V48+V50+U51</f>
        <v>0</v>
      </c>
      <c r="W42" s="63">
        <f>+U42-V42</f>
        <v>0</v>
      </c>
      <c r="AI42" s="12"/>
      <c r="AJ42" s="12"/>
      <c r="AK42" s="12"/>
      <c r="AL42" s="12"/>
    </row>
    <row r="43" spans="1:38" ht="12.75">
      <c r="A43" s="64" t="s">
        <v>165</v>
      </c>
      <c r="B43" s="51" t="s">
        <v>148</v>
      </c>
      <c r="C43" s="65" t="s">
        <v>331</v>
      </c>
      <c r="D43" s="66">
        <f>+Q47</f>
      </c>
      <c r="E43" s="67">
        <f>+P47</f>
      </c>
      <c r="F43" s="66">
        <f>Q50</f>
      </c>
      <c r="G43" s="67">
        <f>P50</f>
      </c>
      <c r="H43" s="68"/>
      <c r="I43" s="69"/>
      <c r="J43" s="66">
        <f>P52</f>
      </c>
      <c r="K43" s="67">
        <f>Q52</f>
      </c>
      <c r="L43" s="66"/>
      <c r="M43" s="67"/>
      <c r="N43" s="57">
        <f>IF(SUM(D43:M43)=0,"",COUNTIF(I41:I44,"3"))</f>
      </c>
      <c r="O43" s="58">
        <f>IF(SUM(E43:N43)=0,"",COUNTIF(H41:H44,"3"))</f>
      </c>
      <c r="P43" s="59">
        <f>IF(SUM(D43:M43)=0,"",SUM(I41:I44))</f>
      </c>
      <c r="Q43" s="60">
        <f>IF(SUM(D43:M43)=0,"",SUM(H41:H44))</f>
      </c>
      <c r="R43" s="152"/>
      <c r="S43" s="153"/>
      <c r="U43" s="61">
        <f>+V47+V50+U52</f>
        <v>0</v>
      </c>
      <c r="V43" s="62">
        <f>+U47+U50+V52</f>
        <v>0</v>
      </c>
      <c r="W43" s="63">
        <f>+U43-V43</f>
        <v>0</v>
      </c>
      <c r="AI43" s="12"/>
      <c r="AJ43" s="12"/>
      <c r="AK43" s="12"/>
      <c r="AL43" s="12"/>
    </row>
    <row r="44" spans="1:38" ht="13.5" thickBot="1">
      <c r="A44" s="70" t="s">
        <v>115</v>
      </c>
      <c r="B44" s="51" t="s">
        <v>113</v>
      </c>
      <c r="C44" s="65" t="s">
        <v>143</v>
      </c>
      <c r="D44" s="73">
        <f>Q49</f>
      </c>
      <c r="E44" s="74">
        <f>P49</f>
      </c>
      <c r="F44" s="73">
        <f>Q48</f>
      </c>
      <c r="G44" s="74">
        <f>P48</f>
      </c>
      <c r="H44" s="73">
        <f>Q52</f>
      </c>
      <c r="I44" s="74">
        <f>P52</f>
      </c>
      <c r="J44" s="75"/>
      <c r="K44" s="76"/>
      <c r="L44" s="73"/>
      <c r="M44" s="74"/>
      <c r="N44" s="77">
        <f>IF(SUM(D44:M44)=0,"",COUNTIF(K41:K44,"3"))</f>
      </c>
      <c r="O44" s="78">
        <f>IF(SUM(E44:N44)=0,"",COUNTIF(J41:J44,"3"))</f>
      </c>
      <c r="P44" s="79">
        <f>IF(SUM(D44:M45)=0,"",SUM(K41:K44))</f>
      </c>
      <c r="Q44" s="80">
        <f>IF(SUM(D44:M44)=0,"",SUM(J41:J44))</f>
      </c>
      <c r="R44" s="154"/>
      <c r="S44" s="155"/>
      <c r="U44" s="61">
        <f>+V48+V49+V52</f>
        <v>0</v>
      </c>
      <c r="V44" s="62">
        <f>+U48+U49+U52</f>
        <v>0</v>
      </c>
      <c r="W44" s="63">
        <f>+U44-V44</f>
        <v>0</v>
      </c>
      <c r="AI44" s="12"/>
      <c r="AJ44" s="12"/>
      <c r="AK44" s="12"/>
      <c r="AL44" s="12"/>
    </row>
    <row r="45" spans="1:38" ht="15.75" thickTop="1">
      <c r="A45" s="81"/>
      <c r="B45" s="82" t="s">
        <v>170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4"/>
      <c r="S45" s="85"/>
      <c r="U45" s="86"/>
      <c r="V45" s="87" t="s">
        <v>171</v>
      </c>
      <c r="W45" s="88">
        <f>SUM(W41:W44)</f>
        <v>0</v>
      </c>
      <c r="X45" s="87" t="str">
        <f>IF(W45=0,"OK","Virhe")</f>
        <v>OK</v>
      </c>
      <c r="AI45" s="12"/>
      <c r="AJ45" s="12"/>
      <c r="AK45" s="12"/>
      <c r="AL45" s="12"/>
    </row>
    <row r="46" spans="1:38" ht="15.75" thickBot="1">
      <c r="A46" s="89"/>
      <c r="B46" s="90" t="s">
        <v>172</v>
      </c>
      <c r="C46" s="91"/>
      <c r="D46" s="91"/>
      <c r="E46" s="92"/>
      <c r="F46" s="147" t="s">
        <v>45</v>
      </c>
      <c r="G46" s="148"/>
      <c r="H46" s="149" t="s">
        <v>46</v>
      </c>
      <c r="I46" s="148"/>
      <c r="J46" s="149" t="s">
        <v>47</v>
      </c>
      <c r="K46" s="148"/>
      <c r="L46" s="149" t="s">
        <v>54</v>
      </c>
      <c r="M46" s="148"/>
      <c r="N46" s="149" t="s">
        <v>55</v>
      </c>
      <c r="O46" s="148"/>
      <c r="P46" s="156" t="s">
        <v>43</v>
      </c>
      <c r="Q46" s="157"/>
      <c r="S46" s="93"/>
      <c r="U46" s="94" t="s">
        <v>168</v>
      </c>
      <c r="V46" s="95"/>
      <c r="W46" s="49" t="s">
        <v>169</v>
      </c>
      <c r="AI46" s="12"/>
      <c r="AJ46" s="12"/>
      <c r="AK46" s="12"/>
      <c r="AL46" s="12"/>
    </row>
    <row r="47" spans="1:38" ht="15.75">
      <c r="A47" s="96" t="s">
        <v>173</v>
      </c>
      <c r="B47" s="97" t="str">
        <f>IF(B41&gt;"",B41,"")</f>
        <v>Anton Mäkinen</v>
      </c>
      <c r="C47" s="98" t="str">
        <f>IF(B43&gt;"",B43,"")</f>
        <v>Juho Seppänen</v>
      </c>
      <c r="D47" s="83"/>
      <c r="E47" s="99"/>
      <c r="F47" s="150"/>
      <c r="G47" s="151"/>
      <c r="H47" s="139"/>
      <c r="I47" s="140"/>
      <c r="J47" s="139"/>
      <c r="K47" s="140"/>
      <c r="L47" s="139"/>
      <c r="M47" s="140"/>
      <c r="N47" s="146"/>
      <c r="O47" s="140"/>
      <c r="P47" s="100">
        <f aca="true" t="shared" si="28" ref="P47:P52">IF(COUNT(F47:N47)=0,"",COUNTIF(F47:N47,"&gt;=0"))</f>
      </c>
      <c r="Q47" s="101">
        <f aca="true" t="shared" si="29" ref="Q47:Q52">IF(COUNT(F47:N47)=0,"",(IF(LEFT(F47,1)="-",1,0)+IF(LEFT(H47,1)="-",1,0)+IF(LEFT(J47,1)="-",1,0)+IF(LEFT(L47,1)="-",1,0)+IF(LEFT(N47,1)="-",1,0)))</f>
      </c>
      <c r="R47" s="102"/>
      <c r="S47" s="103"/>
      <c r="U47" s="104">
        <f aca="true" t="shared" si="30" ref="U47:V52">+Y47+AA47+AC47+AE47+AG47</f>
        <v>0</v>
      </c>
      <c r="V47" s="105">
        <f t="shared" si="30"/>
        <v>0</v>
      </c>
      <c r="W47" s="106">
        <f aca="true" t="shared" si="31" ref="W47:W52">+U47-V47</f>
        <v>0</v>
      </c>
      <c r="Y47" s="107">
        <f aca="true" t="shared" si="32" ref="Y47:Y52">IF(F47="",0,IF(LEFT(F47,1)="-",ABS(F47),(IF(F47&gt;9,F47+2,11))))</f>
        <v>0</v>
      </c>
      <c r="Z47" s="108">
        <f aca="true" t="shared" si="33" ref="Z47:Z52">IF(F47="",0,IF(LEFT(F47,1)="-",(IF(ABS(F47)&gt;9,(ABS(F47)+2),11)),F47))</f>
        <v>0</v>
      </c>
      <c r="AA47" s="107">
        <f aca="true" t="shared" si="34" ref="AA47:AA52">IF(H47="",0,IF(LEFT(H47,1)="-",ABS(H47),(IF(H47&gt;9,H47+2,11))))</f>
        <v>0</v>
      </c>
      <c r="AB47" s="108">
        <f aca="true" t="shared" si="35" ref="AB47:AB52">IF(H47="",0,IF(LEFT(H47,1)="-",(IF(ABS(H47)&gt;9,(ABS(H47)+2),11)),H47))</f>
        <v>0</v>
      </c>
      <c r="AC47" s="107">
        <f aca="true" t="shared" si="36" ref="AC47:AC52">IF(J47="",0,IF(LEFT(J47,1)="-",ABS(J47),(IF(J47&gt;9,J47+2,11))))</f>
        <v>0</v>
      </c>
      <c r="AD47" s="108">
        <f aca="true" t="shared" si="37" ref="AD47:AD52">IF(J47="",0,IF(LEFT(J47,1)="-",(IF(ABS(J47)&gt;9,(ABS(J47)+2),11)),J47))</f>
        <v>0</v>
      </c>
      <c r="AE47" s="107">
        <f aca="true" t="shared" si="38" ref="AE47:AE52">IF(L47="",0,IF(LEFT(L47,1)="-",ABS(L47),(IF(L47&gt;9,L47+2,11))))</f>
        <v>0</v>
      </c>
      <c r="AF47" s="108">
        <f aca="true" t="shared" si="39" ref="AF47:AF52">IF(L47="",0,IF(LEFT(L47,1)="-",(IF(ABS(L47)&gt;9,(ABS(L47)+2),11)),L47))</f>
        <v>0</v>
      </c>
      <c r="AG47" s="107">
        <f aca="true" t="shared" si="40" ref="AG47:AG52">IF(N47="",0,IF(LEFT(N47,1)="-",ABS(N47),(IF(N47&gt;9,N47+2,11))))</f>
        <v>0</v>
      </c>
      <c r="AH47" s="108">
        <f aca="true" t="shared" si="41" ref="AH47:AH52">IF(N47="",0,IF(LEFT(N47,1)="-",(IF(ABS(N47)&gt;9,(ABS(N47)+2),11)),N47))</f>
        <v>0</v>
      </c>
      <c r="AI47" s="12"/>
      <c r="AJ47" s="12"/>
      <c r="AK47" s="12"/>
      <c r="AL47" s="12"/>
    </row>
    <row r="48" spans="1:38" ht="15.75">
      <c r="A48" s="96" t="s">
        <v>174</v>
      </c>
      <c r="B48" s="97" t="str">
        <f>IF(B42&gt;"",B42,"")</f>
        <v>Viivi.Mari Vastavuo</v>
      </c>
      <c r="C48" s="109" t="str">
        <f>IF(B44&gt;"",B44,"")</f>
        <v>Asko Keinonen</v>
      </c>
      <c r="D48" s="110"/>
      <c r="E48" s="99"/>
      <c r="F48" s="141"/>
      <c r="G48" s="142"/>
      <c r="H48" s="141"/>
      <c r="I48" s="142"/>
      <c r="J48" s="141"/>
      <c r="K48" s="142"/>
      <c r="L48" s="141"/>
      <c r="M48" s="142"/>
      <c r="N48" s="141"/>
      <c r="O48" s="142"/>
      <c r="P48" s="100">
        <f t="shared" si="28"/>
      </c>
      <c r="Q48" s="101">
        <f t="shared" si="29"/>
      </c>
      <c r="R48" s="111"/>
      <c r="S48" s="112"/>
      <c r="U48" s="104">
        <f t="shared" si="30"/>
        <v>0</v>
      </c>
      <c r="V48" s="105">
        <f t="shared" si="30"/>
        <v>0</v>
      </c>
      <c r="W48" s="106">
        <f t="shared" si="31"/>
        <v>0</v>
      </c>
      <c r="Y48" s="113">
        <f t="shared" si="32"/>
        <v>0</v>
      </c>
      <c r="Z48" s="114">
        <f t="shared" si="33"/>
        <v>0</v>
      </c>
      <c r="AA48" s="113">
        <f t="shared" si="34"/>
        <v>0</v>
      </c>
      <c r="AB48" s="114">
        <f t="shared" si="35"/>
        <v>0</v>
      </c>
      <c r="AC48" s="113">
        <f t="shared" si="36"/>
        <v>0</v>
      </c>
      <c r="AD48" s="114">
        <f t="shared" si="37"/>
        <v>0</v>
      </c>
      <c r="AE48" s="113">
        <f t="shared" si="38"/>
        <v>0</v>
      </c>
      <c r="AF48" s="114">
        <f t="shared" si="39"/>
        <v>0</v>
      </c>
      <c r="AG48" s="113">
        <f t="shared" si="40"/>
        <v>0</v>
      </c>
      <c r="AH48" s="114">
        <f t="shared" si="41"/>
        <v>0</v>
      </c>
      <c r="AI48" s="12"/>
      <c r="AJ48" s="12"/>
      <c r="AK48" s="12"/>
      <c r="AL48" s="12"/>
    </row>
    <row r="49" spans="1:38" ht="16.5" thickBot="1">
      <c r="A49" s="96" t="s">
        <v>175</v>
      </c>
      <c r="B49" s="115" t="str">
        <f>IF(B41&gt;"",B41,"")</f>
        <v>Anton Mäkinen</v>
      </c>
      <c r="C49" s="116" t="str">
        <f>IF(B44&gt;"",B44,"")</f>
        <v>Asko Keinonen</v>
      </c>
      <c r="D49" s="91"/>
      <c r="E49" s="92"/>
      <c r="F49" s="144"/>
      <c r="G49" s="145"/>
      <c r="H49" s="144"/>
      <c r="I49" s="145"/>
      <c r="J49" s="144"/>
      <c r="K49" s="145"/>
      <c r="L49" s="144"/>
      <c r="M49" s="145"/>
      <c r="N49" s="144"/>
      <c r="O49" s="145"/>
      <c r="P49" s="100">
        <f t="shared" si="28"/>
      </c>
      <c r="Q49" s="101">
        <f t="shared" si="29"/>
      </c>
      <c r="R49" s="111"/>
      <c r="S49" s="112"/>
      <c r="U49" s="104">
        <f t="shared" si="30"/>
        <v>0</v>
      </c>
      <c r="V49" s="105">
        <f t="shared" si="30"/>
        <v>0</v>
      </c>
      <c r="W49" s="106">
        <f t="shared" si="31"/>
        <v>0</v>
      </c>
      <c r="Y49" s="113">
        <f t="shared" si="32"/>
        <v>0</v>
      </c>
      <c r="Z49" s="114">
        <f t="shared" si="33"/>
        <v>0</v>
      </c>
      <c r="AA49" s="113">
        <f t="shared" si="34"/>
        <v>0</v>
      </c>
      <c r="AB49" s="114">
        <f t="shared" si="35"/>
        <v>0</v>
      </c>
      <c r="AC49" s="113">
        <f t="shared" si="36"/>
        <v>0</v>
      </c>
      <c r="AD49" s="114">
        <f t="shared" si="37"/>
        <v>0</v>
      </c>
      <c r="AE49" s="113">
        <f t="shared" si="38"/>
        <v>0</v>
      </c>
      <c r="AF49" s="114">
        <f t="shared" si="39"/>
        <v>0</v>
      </c>
      <c r="AG49" s="113">
        <f t="shared" si="40"/>
        <v>0</v>
      </c>
      <c r="AH49" s="114">
        <f t="shared" si="41"/>
        <v>0</v>
      </c>
      <c r="AI49" s="12"/>
      <c r="AJ49" s="12"/>
      <c r="AK49" s="12"/>
      <c r="AL49" s="12"/>
    </row>
    <row r="50" spans="1:38" ht="15.75">
      <c r="A50" s="96" t="s">
        <v>176</v>
      </c>
      <c r="B50" s="97" t="str">
        <f>IF(B42&gt;"",B42,"")</f>
        <v>Viivi.Mari Vastavuo</v>
      </c>
      <c r="C50" s="109" t="str">
        <f>IF(B43&gt;"",B43,"")</f>
        <v>Juho Seppänen</v>
      </c>
      <c r="D50" s="83"/>
      <c r="E50" s="99"/>
      <c r="F50" s="139"/>
      <c r="G50" s="140"/>
      <c r="H50" s="139"/>
      <c r="I50" s="140"/>
      <c r="J50" s="139"/>
      <c r="K50" s="140"/>
      <c r="L50" s="139"/>
      <c r="M50" s="140"/>
      <c r="N50" s="139"/>
      <c r="O50" s="140"/>
      <c r="P50" s="100">
        <f t="shared" si="28"/>
      </c>
      <c r="Q50" s="101">
        <f t="shared" si="29"/>
      </c>
      <c r="R50" s="111"/>
      <c r="S50" s="112"/>
      <c r="U50" s="104">
        <f t="shared" si="30"/>
        <v>0</v>
      </c>
      <c r="V50" s="105">
        <f t="shared" si="30"/>
        <v>0</v>
      </c>
      <c r="W50" s="106">
        <f t="shared" si="31"/>
        <v>0</v>
      </c>
      <c r="Y50" s="113">
        <f t="shared" si="32"/>
        <v>0</v>
      </c>
      <c r="Z50" s="114">
        <f t="shared" si="33"/>
        <v>0</v>
      </c>
      <c r="AA50" s="113">
        <f t="shared" si="34"/>
        <v>0</v>
      </c>
      <c r="AB50" s="114">
        <f t="shared" si="35"/>
        <v>0</v>
      </c>
      <c r="AC50" s="113">
        <f t="shared" si="36"/>
        <v>0</v>
      </c>
      <c r="AD50" s="114">
        <f t="shared" si="37"/>
        <v>0</v>
      </c>
      <c r="AE50" s="113">
        <f t="shared" si="38"/>
        <v>0</v>
      </c>
      <c r="AF50" s="114">
        <f t="shared" si="39"/>
        <v>0</v>
      </c>
      <c r="AG50" s="113">
        <f t="shared" si="40"/>
        <v>0</v>
      </c>
      <c r="AH50" s="114">
        <f t="shared" si="41"/>
        <v>0</v>
      </c>
      <c r="AI50" s="12"/>
      <c r="AJ50" s="12"/>
      <c r="AK50" s="12"/>
      <c r="AL50" s="12"/>
    </row>
    <row r="51" spans="1:38" ht="15.75">
      <c r="A51" s="96" t="s">
        <v>177</v>
      </c>
      <c r="B51" s="97" t="str">
        <f>IF(B41&gt;"",B41,"")</f>
        <v>Anton Mäkinen</v>
      </c>
      <c r="C51" s="109" t="str">
        <f>IF(B42&gt;"",B42,"")</f>
        <v>Viivi.Mari Vastavuo</v>
      </c>
      <c r="D51" s="110"/>
      <c r="E51" s="99"/>
      <c r="F51" s="141"/>
      <c r="G51" s="142"/>
      <c r="H51" s="141"/>
      <c r="I51" s="142"/>
      <c r="J51" s="143"/>
      <c r="K51" s="142"/>
      <c r="L51" s="141"/>
      <c r="M51" s="142"/>
      <c r="N51" s="141"/>
      <c r="O51" s="142"/>
      <c r="P51" s="100">
        <f t="shared" si="28"/>
      </c>
      <c r="Q51" s="101">
        <f t="shared" si="29"/>
      </c>
      <c r="R51" s="111"/>
      <c r="S51" s="112"/>
      <c r="U51" s="104">
        <f t="shared" si="30"/>
        <v>0</v>
      </c>
      <c r="V51" s="105">
        <f t="shared" si="30"/>
        <v>0</v>
      </c>
      <c r="W51" s="106">
        <f t="shared" si="31"/>
        <v>0</v>
      </c>
      <c r="Y51" s="113">
        <f t="shared" si="32"/>
        <v>0</v>
      </c>
      <c r="Z51" s="114">
        <f t="shared" si="33"/>
        <v>0</v>
      </c>
      <c r="AA51" s="113">
        <f t="shared" si="34"/>
        <v>0</v>
      </c>
      <c r="AB51" s="114">
        <f t="shared" si="35"/>
        <v>0</v>
      </c>
      <c r="AC51" s="113">
        <f t="shared" si="36"/>
        <v>0</v>
      </c>
      <c r="AD51" s="114">
        <f t="shared" si="37"/>
        <v>0</v>
      </c>
      <c r="AE51" s="113">
        <f t="shared" si="38"/>
        <v>0</v>
      </c>
      <c r="AF51" s="114">
        <f t="shared" si="39"/>
        <v>0</v>
      </c>
      <c r="AG51" s="113">
        <f t="shared" si="40"/>
        <v>0</v>
      </c>
      <c r="AH51" s="114">
        <f t="shared" si="41"/>
        <v>0</v>
      </c>
      <c r="AI51" s="12"/>
      <c r="AJ51" s="12"/>
      <c r="AK51" s="12"/>
      <c r="AL51" s="12"/>
    </row>
    <row r="52" spans="1:38" ht="16.5" thickBot="1">
      <c r="A52" s="117" t="s">
        <v>178</v>
      </c>
      <c r="B52" s="118" t="str">
        <f>IF(B43&gt;"",B43,"")</f>
        <v>Juho Seppänen</v>
      </c>
      <c r="C52" s="119" t="str">
        <f>IF(B44&gt;"",B44,"")</f>
        <v>Asko Keinonen</v>
      </c>
      <c r="D52" s="120"/>
      <c r="E52" s="121"/>
      <c r="F52" s="137"/>
      <c r="G52" s="138"/>
      <c r="H52" s="137"/>
      <c r="I52" s="138"/>
      <c r="J52" s="137"/>
      <c r="K52" s="138"/>
      <c r="L52" s="137"/>
      <c r="M52" s="138"/>
      <c r="N52" s="137"/>
      <c r="O52" s="138"/>
      <c r="P52" s="122">
        <f t="shared" si="28"/>
      </c>
      <c r="Q52" s="123">
        <f t="shared" si="29"/>
      </c>
      <c r="R52" s="124"/>
      <c r="S52" s="125"/>
      <c r="U52" s="104">
        <f t="shared" si="30"/>
        <v>0</v>
      </c>
      <c r="V52" s="105">
        <f t="shared" si="30"/>
        <v>0</v>
      </c>
      <c r="W52" s="106">
        <f t="shared" si="31"/>
        <v>0</v>
      </c>
      <c r="Y52" s="126">
        <f t="shared" si="32"/>
        <v>0</v>
      </c>
      <c r="Z52" s="127">
        <f t="shared" si="33"/>
        <v>0</v>
      </c>
      <c r="AA52" s="126">
        <f t="shared" si="34"/>
        <v>0</v>
      </c>
      <c r="AB52" s="127">
        <f t="shared" si="35"/>
        <v>0</v>
      </c>
      <c r="AC52" s="126">
        <f t="shared" si="36"/>
        <v>0</v>
      </c>
      <c r="AD52" s="127">
        <f t="shared" si="37"/>
        <v>0</v>
      </c>
      <c r="AE52" s="126">
        <f t="shared" si="38"/>
        <v>0</v>
      </c>
      <c r="AF52" s="127">
        <f t="shared" si="39"/>
        <v>0</v>
      </c>
      <c r="AG52" s="126">
        <f t="shared" si="40"/>
        <v>0</v>
      </c>
      <c r="AH52" s="127">
        <f t="shared" si="41"/>
        <v>0</v>
      </c>
      <c r="AI52" s="12"/>
      <c r="AJ52" s="12"/>
      <c r="AK52" s="12"/>
      <c r="AL52" s="12"/>
    </row>
    <row r="53" spans="1:38" ht="13.5" thickTop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</row>
    <row r="54" spans="1:38" ht="13.5" thickBo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</row>
    <row r="55" spans="1:38" ht="16.5" thickTop="1">
      <c r="A55" s="29"/>
      <c r="B55" s="30"/>
      <c r="C55" s="31"/>
      <c r="D55" s="31"/>
      <c r="E55" s="31"/>
      <c r="F55" s="32"/>
      <c r="G55" s="31"/>
      <c r="H55" s="33" t="s">
        <v>158</v>
      </c>
      <c r="I55" s="34"/>
      <c r="J55" s="162" t="s">
        <v>185</v>
      </c>
      <c r="K55" s="163"/>
      <c r="L55" s="163"/>
      <c r="M55" s="164"/>
      <c r="N55" s="165" t="s">
        <v>159</v>
      </c>
      <c r="O55" s="166"/>
      <c r="P55" s="166"/>
      <c r="Q55" s="167" t="s">
        <v>5</v>
      </c>
      <c r="R55" s="168"/>
      <c r="S55" s="169"/>
      <c r="AI55" s="12"/>
      <c r="AJ55" s="12"/>
      <c r="AK55" s="12"/>
      <c r="AL55" s="12"/>
    </row>
    <row r="56" spans="1:38" ht="16.5" thickBot="1">
      <c r="A56" s="35"/>
      <c r="B56" s="36"/>
      <c r="C56" s="37" t="s">
        <v>160</v>
      </c>
      <c r="D56" s="172"/>
      <c r="E56" s="173"/>
      <c r="F56" s="174"/>
      <c r="G56" s="175" t="s">
        <v>161</v>
      </c>
      <c r="H56" s="176"/>
      <c r="I56" s="176"/>
      <c r="J56" s="177"/>
      <c r="K56" s="177"/>
      <c r="L56" s="177"/>
      <c r="M56" s="178"/>
      <c r="N56" s="38" t="s">
        <v>162</v>
      </c>
      <c r="O56" s="39"/>
      <c r="P56" s="39"/>
      <c r="Q56" s="170"/>
      <c r="R56" s="170"/>
      <c r="S56" s="171"/>
      <c r="AI56" s="12"/>
      <c r="AJ56" s="12"/>
      <c r="AK56" s="12"/>
      <c r="AL56" s="12"/>
    </row>
    <row r="57" spans="1:38" ht="15.75" thickTop="1">
      <c r="A57" s="40"/>
      <c r="B57" s="41" t="s">
        <v>163</v>
      </c>
      <c r="C57" s="42" t="s">
        <v>164</v>
      </c>
      <c r="D57" s="158" t="s">
        <v>114</v>
      </c>
      <c r="E57" s="159"/>
      <c r="F57" s="158" t="s">
        <v>132</v>
      </c>
      <c r="G57" s="159"/>
      <c r="H57" s="158" t="s">
        <v>165</v>
      </c>
      <c r="I57" s="159"/>
      <c r="J57" s="158" t="s">
        <v>115</v>
      </c>
      <c r="K57" s="159"/>
      <c r="L57" s="158"/>
      <c r="M57" s="159"/>
      <c r="N57" s="43" t="s">
        <v>152</v>
      </c>
      <c r="O57" s="44" t="s">
        <v>166</v>
      </c>
      <c r="P57" s="45" t="s">
        <v>167</v>
      </c>
      <c r="Q57" s="46"/>
      <c r="R57" s="160" t="s">
        <v>44</v>
      </c>
      <c r="S57" s="161"/>
      <c r="U57" s="47" t="s">
        <v>168</v>
      </c>
      <c r="V57" s="48"/>
      <c r="W57" s="49" t="s">
        <v>169</v>
      </c>
      <c r="AI57" s="12"/>
      <c r="AJ57" s="12"/>
      <c r="AK57" s="12"/>
      <c r="AL57" s="12"/>
    </row>
    <row r="58" spans="1:38" ht="12.75">
      <c r="A58" s="50" t="s">
        <v>114</v>
      </c>
      <c r="B58" s="51" t="s">
        <v>333</v>
      </c>
      <c r="C58" s="52" t="s">
        <v>31</v>
      </c>
      <c r="D58" s="53"/>
      <c r="E58" s="54"/>
      <c r="F58" s="55">
        <f>+P68</f>
      </c>
      <c r="G58" s="56">
        <f>+Q68</f>
      </c>
      <c r="H58" s="55">
        <f>P64</f>
      </c>
      <c r="I58" s="56">
        <f>Q64</f>
      </c>
      <c r="J58" s="55">
        <f>P66</f>
      </c>
      <c r="K58" s="56">
        <f>Q66</f>
      </c>
      <c r="L58" s="55"/>
      <c r="M58" s="56"/>
      <c r="N58" s="57">
        <f>IF(SUM(D58:M58)=0,"",COUNTIF(E58:E61,"3"))</f>
      </c>
      <c r="O58" s="58">
        <f>IF(SUM(E58:N58)=0,"",COUNTIF(D58:D61,"3"))</f>
      </c>
      <c r="P58" s="59">
        <f>IF(SUM(D58:M58)=0,"",SUM(E58:E61))</f>
      </c>
      <c r="Q58" s="60">
        <f>IF(SUM(D58:M58)=0,"",SUM(D58:D61))</f>
      </c>
      <c r="R58" s="152"/>
      <c r="S58" s="153"/>
      <c r="U58" s="61">
        <f>+U64+U66+U68</f>
        <v>0</v>
      </c>
      <c r="V58" s="62">
        <f>+V64+V66+V68</f>
        <v>0</v>
      </c>
      <c r="W58" s="63">
        <f>+U58-V58</f>
        <v>0</v>
      </c>
      <c r="AI58" s="12"/>
      <c r="AJ58" s="12"/>
      <c r="AK58" s="12"/>
      <c r="AL58" s="12"/>
    </row>
    <row r="59" spans="1:38" ht="12.75">
      <c r="A59" s="64" t="s">
        <v>132</v>
      </c>
      <c r="B59" s="51" t="s">
        <v>93</v>
      </c>
      <c r="C59" s="65" t="s">
        <v>143</v>
      </c>
      <c r="D59" s="66">
        <f>+Q68</f>
      </c>
      <c r="E59" s="67">
        <f>+P68</f>
      </c>
      <c r="F59" s="68"/>
      <c r="G59" s="69"/>
      <c r="H59" s="66">
        <f>P67</f>
      </c>
      <c r="I59" s="67">
        <f>Q67</f>
      </c>
      <c r="J59" s="66">
        <f>P65</f>
      </c>
      <c r="K59" s="67">
        <f>Q65</f>
      </c>
      <c r="L59" s="66"/>
      <c r="M59" s="67"/>
      <c r="N59" s="57">
        <f>IF(SUM(D59:M59)=0,"",COUNTIF(G58:G61,"3"))</f>
      </c>
      <c r="O59" s="58">
        <f>IF(SUM(E59:N59)=0,"",COUNTIF(F58:F61,"3"))</f>
      </c>
      <c r="P59" s="59">
        <f>IF(SUM(D59:M59)=0,"",SUM(G58:G61))</f>
      </c>
      <c r="Q59" s="60">
        <f>IF(SUM(D59:M59)=0,"",SUM(F58:F61))</f>
      </c>
      <c r="R59" s="152"/>
      <c r="S59" s="153"/>
      <c r="U59" s="61">
        <f>+U65+U67+V68</f>
        <v>0</v>
      </c>
      <c r="V59" s="62">
        <f>+V65+V67+U68</f>
        <v>0</v>
      </c>
      <c r="W59" s="63">
        <f>+U59-V59</f>
        <v>0</v>
      </c>
      <c r="AI59" s="12"/>
      <c r="AJ59" s="12"/>
      <c r="AK59" s="12"/>
      <c r="AL59" s="12"/>
    </row>
    <row r="60" spans="1:38" ht="12.75">
      <c r="A60" s="64" t="s">
        <v>165</v>
      </c>
      <c r="B60" s="51" t="s">
        <v>284</v>
      </c>
      <c r="C60" s="65" t="s">
        <v>275</v>
      </c>
      <c r="D60" s="66">
        <f>+Q64</f>
      </c>
      <c r="E60" s="67">
        <f>+P64</f>
      </c>
      <c r="F60" s="66">
        <f>Q67</f>
      </c>
      <c r="G60" s="67">
        <f>P67</f>
      </c>
      <c r="H60" s="68"/>
      <c r="I60" s="69"/>
      <c r="J60" s="66">
        <f>P69</f>
      </c>
      <c r="K60" s="67">
        <f>Q69</f>
      </c>
      <c r="L60" s="66"/>
      <c r="M60" s="67"/>
      <c r="N60" s="57">
        <f>IF(SUM(D60:M60)=0,"",COUNTIF(I58:I61,"3"))</f>
      </c>
      <c r="O60" s="58">
        <f>IF(SUM(E60:N60)=0,"",COUNTIF(H58:H61,"3"))</f>
      </c>
      <c r="P60" s="59">
        <f>IF(SUM(D60:M60)=0,"",SUM(I58:I61))</f>
      </c>
      <c r="Q60" s="60">
        <f>IF(SUM(D60:M60)=0,"",SUM(H58:H61))</f>
      </c>
      <c r="R60" s="152"/>
      <c r="S60" s="153"/>
      <c r="U60" s="61">
        <f>+V64+V67+U69</f>
        <v>0</v>
      </c>
      <c r="V60" s="62">
        <f>+U64+U67+V69</f>
        <v>0</v>
      </c>
      <c r="W60" s="63">
        <f>+U60-V60</f>
        <v>0</v>
      </c>
      <c r="AI60" s="12"/>
      <c r="AJ60" s="12"/>
      <c r="AK60" s="12"/>
      <c r="AL60" s="12"/>
    </row>
    <row r="61" spans="1:38" ht="13.5" thickBot="1">
      <c r="A61" s="70" t="s">
        <v>115</v>
      </c>
      <c r="B61" s="71" t="s">
        <v>231</v>
      </c>
      <c r="C61" s="72" t="s">
        <v>232</v>
      </c>
      <c r="D61" s="73">
        <f>Q66</f>
      </c>
      <c r="E61" s="74">
        <f>P66</f>
      </c>
      <c r="F61" s="73">
        <f>Q65</f>
      </c>
      <c r="G61" s="74">
        <f>P65</f>
      </c>
      <c r="H61" s="73">
        <f>Q69</f>
      </c>
      <c r="I61" s="74">
        <f>P69</f>
      </c>
      <c r="J61" s="75"/>
      <c r="K61" s="76"/>
      <c r="L61" s="73"/>
      <c r="M61" s="74"/>
      <c r="N61" s="77">
        <f>IF(SUM(D61:M61)=0,"",COUNTIF(K58:K61,"3"))</f>
      </c>
      <c r="O61" s="78">
        <f>IF(SUM(E61:N61)=0,"",COUNTIF(J58:J61,"3"))</f>
      </c>
      <c r="P61" s="79">
        <f>IF(SUM(D61:M62)=0,"",SUM(K58:K61))</f>
      </c>
      <c r="Q61" s="80">
        <f>IF(SUM(D61:M61)=0,"",SUM(J58:J61))</f>
      </c>
      <c r="R61" s="154"/>
      <c r="S61" s="155"/>
      <c r="U61" s="61">
        <f>+V65+V66+V69</f>
        <v>0</v>
      </c>
      <c r="V61" s="62">
        <f>+U65+U66+U69</f>
        <v>0</v>
      </c>
      <c r="W61" s="63">
        <f>+U61-V61</f>
        <v>0</v>
      </c>
      <c r="AI61" s="12"/>
      <c r="AJ61" s="12"/>
      <c r="AK61" s="12"/>
      <c r="AL61" s="12"/>
    </row>
    <row r="62" spans="1:38" ht="15.75" thickTop="1">
      <c r="A62" s="81"/>
      <c r="B62" s="82" t="s">
        <v>170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4"/>
      <c r="S62" s="85"/>
      <c r="U62" s="86"/>
      <c r="V62" s="87" t="s">
        <v>171</v>
      </c>
      <c r="W62" s="88">
        <f>SUM(W58:W61)</f>
        <v>0</v>
      </c>
      <c r="X62" s="87" t="str">
        <f>IF(W62=0,"OK","Virhe")</f>
        <v>OK</v>
      </c>
      <c r="AI62" s="12"/>
      <c r="AJ62" s="12"/>
      <c r="AK62" s="12"/>
      <c r="AL62" s="12"/>
    </row>
    <row r="63" spans="1:38" ht="15.75" thickBot="1">
      <c r="A63" s="89"/>
      <c r="B63" s="90" t="s">
        <v>172</v>
      </c>
      <c r="C63" s="91"/>
      <c r="D63" s="91"/>
      <c r="E63" s="92"/>
      <c r="F63" s="147" t="s">
        <v>45</v>
      </c>
      <c r="G63" s="148"/>
      <c r="H63" s="149" t="s">
        <v>46</v>
      </c>
      <c r="I63" s="148"/>
      <c r="J63" s="149" t="s">
        <v>47</v>
      </c>
      <c r="K63" s="148"/>
      <c r="L63" s="149" t="s">
        <v>54</v>
      </c>
      <c r="M63" s="148"/>
      <c r="N63" s="149" t="s">
        <v>55</v>
      </c>
      <c r="O63" s="148"/>
      <c r="P63" s="156" t="s">
        <v>43</v>
      </c>
      <c r="Q63" s="157"/>
      <c r="S63" s="93"/>
      <c r="U63" s="94" t="s">
        <v>168</v>
      </c>
      <c r="V63" s="95"/>
      <c r="W63" s="49" t="s">
        <v>169</v>
      </c>
      <c r="AI63" s="12"/>
      <c r="AJ63" s="12"/>
      <c r="AK63" s="12"/>
      <c r="AL63" s="12"/>
    </row>
    <row r="64" spans="1:38" ht="15.75">
      <c r="A64" s="96" t="s">
        <v>173</v>
      </c>
      <c r="B64" s="97" t="str">
        <f>IF(B58&gt;"",B58,"")</f>
        <v>Jussi Mäkelä</v>
      </c>
      <c r="C64" s="98" t="str">
        <f>IF(B60&gt;"",B60,"")</f>
        <v>Olli Julin </v>
      </c>
      <c r="D64" s="83"/>
      <c r="E64" s="99"/>
      <c r="F64" s="150"/>
      <c r="G64" s="151"/>
      <c r="H64" s="139"/>
      <c r="I64" s="140"/>
      <c r="J64" s="139"/>
      <c r="K64" s="140"/>
      <c r="L64" s="139"/>
      <c r="M64" s="140"/>
      <c r="N64" s="146"/>
      <c r="O64" s="140"/>
      <c r="P64" s="100">
        <f aca="true" t="shared" si="42" ref="P64:P69">IF(COUNT(F64:N64)=0,"",COUNTIF(F64:N64,"&gt;=0"))</f>
      </c>
      <c r="Q64" s="101">
        <f aca="true" t="shared" si="43" ref="Q64:Q69">IF(COUNT(F64:N64)=0,"",(IF(LEFT(F64,1)="-",1,0)+IF(LEFT(H64,1)="-",1,0)+IF(LEFT(J64,1)="-",1,0)+IF(LEFT(L64,1)="-",1,0)+IF(LEFT(N64,1)="-",1,0)))</f>
      </c>
      <c r="R64" s="102"/>
      <c r="S64" s="103"/>
      <c r="U64" s="104">
        <f aca="true" t="shared" si="44" ref="U64:V69">+Y64+AA64+AC64+AE64+AG64</f>
        <v>0</v>
      </c>
      <c r="V64" s="105">
        <f t="shared" si="44"/>
        <v>0</v>
      </c>
      <c r="W64" s="106">
        <f aca="true" t="shared" si="45" ref="W64:W69">+U64-V64</f>
        <v>0</v>
      </c>
      <c r="Y64" s="107">
        <f aca="true" t="shared" si="46" ref="Y64:Y69">IF(F64="",0,IF(LEFT(F64,1)="-",ABS(F64),(IF(F64&gt;9,F64+2,11))))</f>
        <v>0</v>
      </c>
      <c r="Z64" s="108">
        <f aca="true" t="shared" si="47" ref="Z64:Z69">IF(F64="",0,IF(LEFT(F64,1)="-",(IF(ABS(F64)&gt;9,(ABS(F64)+2),11)),F64))</f>
        <v>0</v>
      </c>
      <c r="AA64" s="107">
        <f aca="true" t="shared" si="48" ref="AA64:AA69">IF(H64="",0,IF(LEFT(H64,1)="-",ABS(H64),(IF(H64&gt;9,H64+2,11))))</f>
        <v>0</v>
      </c>
      <c r="AB64" s="108">
        <f aca="true" t="shared" si="49" ref="AB64:AB69">IF(H64="",0,IF(LEFT(H64,1)="-",(IF(ABS(H64)&gt;9,(ABS(H64)+2),11)),H64))</f>
        <v>0</v>
      </c>
      <c r="AC64" s="107">
        <f aca="true" t="shared" si="50" ref="AC64:AC69">IF(J64="",0,IF(LEFT(J64,1)="-",ABS(J64),(IF(J64&gt;9,J64+2,11))))</f>
        <v>0</v>
      </c>
      <c r="AD64" s="108">
        <f aca="true" t="shared" si="51" ref="AD64:AD69">IF(J64="",0,IF(LEFT(J64,1)="-",(IF(ABS(J64)&gt;9,(ABS(J64)+2),11)),J64))</f>
        <v>0</v>
      </c>
      <c r="AE64" s="107">
        <f aca="true" t="shared" si="52" ref="AE64:AE69">IF(L64="",0,IF(LEFT(L64,1)="-",ABS(L64),(IF(L64&gt;9,L64+2,11))))</f>
        <v>0</v>
      </c>
      <c r="AF64" s="108">
        <f aca="true" t="shared" si="53" ref="AF64:AF69">IF(L64="",0,IF(LEFT(L64,1)="-",(IF(ABS(L64)&gt;9,(ABS(L64)+2),11)),L64))</f>
        <v>0</v>
      </c>
      <c r="AG64" s="107">
        <f aca="true" t="shared" si="54" ref="AG64:AG69">IF(N64="",0,IF(LEFT(N64,1)="-",ABS(N64),(IF(N64&gt;9,N64+2,11))))</f>
        <v>0</v>
      </c>
      <c r="AH64" s="108">
        <f aca="true" t="shared" si="55" ref="AH64:AH69">IF(N64="",0,IF(LEFT(N64,1)="-",(IF(ABS(N64)&gt;9,(ABS(N64)+2),11)),N64))</f>
        <v>0</v>
      </c>
      <c r="AI64" s="12"/>
      <c r="AJ64" s="12"/>
      <c r="AK64" s="12"/>
      <c r="AL64" s="12"/>
    </row>
    <row r="65" spans="1:38" ht="15.75">
      <c r="A65" s="96" t="s">
        <v>174</v>
      </c>
      <c r="B65" s="97" t="str">
        <f>IF(B59&gt;"",B59,"")</f>
        <v>Toni Pitkänen</v>
      </c>
      <c r="C65" s="109" t="str">
        <f>IF(B61&gt;"",B61,"")</f>
        <v>Vitaly Stepanov</v>
      </c>
      <c r="D65" s="110"/>
      <c r="E65" s="99"/>
      <c r="F65" s="141"/>
      <c r="G65" s="142"/>
      <c r="H65" s="141"/>
      <c r="I65" s="142"/>
      <c r="J65" s="141"/>
      <c r="K65" s="142"/>
      <c r="L65" s="141"/>
      <c r="M65" s="142"/>
      <c r="N65" s="141"/>
      <c r="O65" s="142"/>
      <c r="P65" s="100">
        <f t="shared" si="42"/>
      </c>
      <c r="Q65" s="101">
        <f t="shared" si="43"/>
      </c>
      <c r="R65" s="111"/>
      <c r="S65" s="112"/>
      <c r="U65" s="104">
        <f t="shared" si="44"/>
        <v>0</v>
      </c>
      <c r="V65" s="105">
        <f t="shared" si="44"/>
        <v>0</v>
      </c>
      <c r="W65" s="106">
        <f t="shared" si="45"/>
        <v>0</v>
      </c>
      <c r="Y65" s="113">
        <f t="shared" si="46"/>
        <v>0</v>
      </c>
      <c r="Z65" s="114">
        <f t="shared" si="47"/>
        <v>0</v>
      </c>
      <c r="AA65" s="113">
        <f t="shared" si="48"/>
        <v>0</v>
      </c>
      <c r="AB65" s="114">
        <f t="shared" si="49"/>
        <v>0</v>
      </c>
      <c r="AC65" s="113">
        <f t="shared" si="50"/>
        <v>0</v>
      </c>
      <c r="AD65" s="114">
        <f t="shared" si="51"/>
        <v>0</v>
      </c>
      <c r="AE65" s="113">
        <f t="shared" si="52"/>
        <v>0</v>
      </c>
      <c r="AF65" s="114">
        <f t="shared" si="53"/>
        <v>0</v>
      </c>
      <c r="AG65" s="113">
        <f t="shared" si="54"/>
        <v>0</v>
      </c>
      <c r="AH65" s="114">
        <f t="shared" si="55"/>
        <v>0</v>
      </c>
      <c r="AI65" s="12"/>
      <c r="AJ65" s="12"/>
      <c r="AK65" s="12"/>
      <c r="AL65" s="12"/>
    </row>
    <row r="66" spans="1:38" ht="16.5" thickBot="1">
      <c r="A66" s="96" t="s">
        <v>175</v>
      </c>
      <c r="B66" s="115" t="str">
        <f>IF(B58&gt;"",B58,"")</f>
        <v>Jussi Mäkelä</v>
      </c>
      <c r="C66" s="116" t="str">
        <f>IF(B61&gt;"",B61,"")</f>
        <v>Vitaly Stepanov</v>
      </c>
      <c r="D66" s="91"/>
      <c r="E66" s="92"/>
      <c r="F66" s="144"/>
      <c r="G66" s="145"/>
      <c r="H66" s="144"/>
      <c r="I66" s="145"/>
      <c r="J66" s="144"/>
      <c r="K66" s="145"/>
      <c r="L66" s="144"/>
      <c r="M66" s="145"/>
      <c r="N66" s="144"/>
      <c r="O66" s="145"/>
      <c r="P66" s="100">
        <f t="shared" si="42"/>
      </c>
      <c r="Q66" s="101">
        <f t="shared" si="43"/>
      </c>
      <c r="R66" s="111"/>
      <c r="S66" s="112"/>
      <c r="U66" s="104">
        <f t="shared" si="44"/>
        <v>0</v>
      </c>
      <c r="V66" s="105">
        <f t="shared" si="44"/>
        <v>0</v>
      </c>
      <c r="W66" s="106">
        <f t="shared" si="45"/>
        <v>0</v>
      </c>
      <c r="Y66" s="113">
        <f t="shared" si="46"/>
        <v>0</v>
      </c>
      <c r="Z66" s="114">
        <f t="shared" si="47"/>
        <v>0</v>
      </c>
      <c r="AA66" s="113">
        <f t="shared" si="48"/>
        <v>0</v>
      </c>
      <c r="AB66" s="114">
        <f t="shared" si="49"/>
        <v>0</v>
      </c>
      <c r="AC66" s="113">
        <f t="shared" si="50"/>
        <v>0</v>
      </c>
      <c r="AD66" s="114">
        <f t="shared" si="51"/>
        <v>0</v>
      </c>
      <c r="AE66" s="113">
        <f t="shared" si="52"/>
        <v>0</v>
      </c>
      <c r="AF66" s="114">
        <f t="shared" si="53"/>
        <v>0</v>
      </c>
      <c r="AG66" s="113">
        <f t="shared" si="54"/>
        <v>0</v>
      </c>
      <c r="AH66" s="114">
        <f t="shared" si="55"/>
        <v>0</v>
      </c>
      <c r="AI66" s="12"/>
      <c r="AJ66" s="12"/>
      <c r="AK66" s="12"/>
      <c r="AL66" s="12"/>
    </row>
    <row r="67" spans="1:38" ht="15.75">
      <c r="A67" s="96" t="s">
        <v>176</v>
      </c>
      <c r="B67" s="97" t="str">
        <f>IF(B59&gt;"",B59,"")</f>
        <v>Toni Pitkänen</v>
      </c>
      <c r="C67" s="109" t="str">
        <f>IF(B60&gt;"",B60,"")</f>
        <v>Olli Julin </v>
      </c>
      <c r="D67" s="83"/>
      <c r="E67" s="99"/>
      <c r="F67" s="139"/>
      <c r="G67" s="140"/>
      <c r="H67" s="139"/>
      <c r="I67" s="140"/>
      <c r="J67" s="139"/>
      <c r="K67" s="140"/>
      <c r="L67" s="139"/>
      <c r="M67" s="140"/>
      <c r="N67" s="139"/>
      <c r="O67" s="140"/>
      <c r="P67" s="100">
        <f t="shared" si="42"/>
      </c>
      <c r="Q67" s="101">
        <f t="shared" si="43"/>
      </c>
      <c r="R67" s="111"/>
      <c r="S67" s="112"/>
      <c r="U67" s="104">
        <f t="shared" si="44"/>
        <v>0</v>
      </c>
      <c r="V67" s="105">
        <f t="shared" si="44"/>
        <v>0</v>
      </c>
      <c r="W67" s="106">
        <f t="shared" si="45"/>
        <v>0</v>
      </c>
      <c r="Y67" s="113">
        <f t="shared" si="46"/>
        <v>0</v>
      </c>
      <c r="Z67" s="114">
        <f t="shared" si="47"/>
        <v>0</v>
      </c>
      <c r="AA67" s="113">
        <f t="shared" si="48"/>
        <v>0</v>
      </c>
      <c r="AB67" s="114">
        <f t="shared" si="49"/>
        <v>0</v>
      </c>
      <c r="AC67" s="113">
        <f t="shared" si="50"/>
        <v>0</v>
      </c>
      <c r="AD67" s="114">
        <f t="shared" si="51"/>
        <v>0</v>
      </c>
      <c r="AE67" s="113">
        <f t="shared" si="52"/>
        <v>0</v>
      </c>
      <c r="AF67" s="114">
        <f t="shared" si="53"/>
        <v>0</v>
      </c>
      <c r="AG67" s="113">
        <f t="shared" si="54"/>
        <v>0</v>
      </c>
      <c r="AH67" s="114">
        <f t="shared" si="55"/>
        <v>0</v>
      </c>
      <c r="AI67" s="12"/>
      <c r="AJ67" s="12"/>
      <c r="AK67" s="12"/>
      <c r="AL67" s="12"/>
    </row>
    <row r="68" spans="1:38" ht="15.75">
      <c r="A68" s="96" t="s">
        <v>177</v>
      </c>
      <c r="B68" s="97" t="str">
        <f>IF(B58&gt;"",B58,"")</f>
        <v>Jussi Mäkelä</v>
      </c>
      <c r="C68" s="109" t="str">
        <f>IF(B59&gt;"",B59,"")</f>
        <v>Toni Pitkänen</v>
      </c>
      <c r="D68" s="110"/>
      <c r="E68" s="99"/>
      <c r="F68" s="141"/>
      <c r="G68" s="142"/>
      <c r="H68" s="141"/>
      <c r="I68" s="142"/>
      <c r="J68" s="143"/>
      <c r="K68" s="142"/>
      <c r="L68" s="141"/>
      <c r="M68" s="142"/>
      <c r="N68" s="141"/>
      <c r="O68" s="142"/>
      <c r="P68" s="100">
        <f t="shared" si="42"/>
      </c>
      <c r="Q68" s="101">
        <f t="shared" si="43"/>
      </c>
      <c r="R68" s="111"/>
      <c r="S68" s="112"/>
      <c r="U68" s="104">
        <f t="shared" si="44"/>
        <v>0</v>
      </c>
      <c r="V68" s="105">
        <f t="shared" si="44"/>
        <v>0</v>
      </c>
      <c r="W68" s="106">
        <f t="shared" si="45"/>
        <v>0</v>
      </c>
      <c r="Y68" s="113">
        <f t="shared" si="46"/>
        <v>0</v>
      </c>
      <c r="Z68" s="114">
        <f t="shared" si="47"/>
        <v>0</v>
      </c>
      <c r="AA68" s="113">
        <f t="shared" si="48"/>
        <v>0</v>
      </c>
      <c r="AB68" s="114">
        <f t="shared" si="49"/>
        <v>0</v>
      </c>
      <c r="AC68" s="113">
        <f t="shared" si="50"/>
        <v>0</v>
      </c>
      <c r="AD68" s="114">
        <f t="shared" si="51"/>
        <v>0</v>
      </c>
      <c r="AE68" s="113">
        <f t="shared" si="52"/>
        <v>0</v>
      </c>
      <c r="AF68" s="114">
        <f t="shared" si="53"/>
        <v>0</v>
      </c>
      <c r="AG68" s="113">
        <f t="shared" si="54"/>
        <v>0</v>
      </c>
      <c r="AH68" s="114">
        <f t="shared" si="55"/>
        <v>0</v>
      </c>
      <c r="AI68" s="12"/>
      <c r="AJ68" s="12"/>
      <c r="AK68" s="12"/>
      <c r="AL68" s="12"/>
    </row>
    <row r="69" spans="1:38" ht="16.5" thickBot="1">
      <c r="A69" s="117" t="s">
        <v>178</v>
      </c>
      <c r="B69" s="118" t="str">
        <f>IF(B60&gt;"",B60,"")</f>
        <v>Olli Julin </v>
      </c>
      <c r="C69" s="119" t="str">
        <f>IF(B61&gt;"",B61,"")</f>
        <v>Vitaly Stepanov</v>
      </c>
      <c r="D69" s="120"/>
      <c r="E69" s="121"/>
      <c r="F69" s="137"/>
      <c r="G69" s="138"/>
      <c r="H69" s="137"/>
      <c r="I69" s="138"/>
      <c r="J69" s="137"/>
      <c r="K69" s="138"/>
      <c r="L69" s="137"/>
      <c r="M69" s="138"/>
      <c r="N69" s="137"/>
      <c r="O69" s="138"/>
      <c r="P69" s="122">
        <f t="shared" si="42"/>
      </c>
      <c r="Q69" s="123">
        <f t="shared" si="43"/>
      </c>
      <c r="R69" s="124"/>
      <c r="S69" s="125"/>
      <c r="U69" s="104">
        <f t="shared" si="44"/>
        <v>0</v>
      </c>
      <c r="V69" s="105">
        <f t="shared" si="44"/>
        <v>0</v>
      </c>
      <c r="W69" s="106">
        <f t="shared" si="45"/>
        <v>0</v>
      </c>
      <c r="Y69" s="126">
        <f t="shared" si="46"/>
        <v>0</v>
      </c>
      <c r="Z69" s="127">
        <f t="shared" si="47"/>
        <v>0</v>
      </c>
      <c r="AA69" s="126">
        <f t="shared" si="48"/>
        <v>0</v>
      </c>
      <c r="AB69" s="127">
        <f t="shared" si="49"/>
        <v>0</v>
      </c>
      <c r="AC69" s="126">
        <f t="shared" si="50"/>
        <v>0</v>
      </c>
      <c r="AD69" s="127">
        <f t="shared" si="51"/>
        <v>0</v>
      </c>
      <c r="AE69" s="126">
        <f t="shared" si="52"/>
        <v>0</v>
      </c>
      <c r="AF69" s="127">
        <f t="shared" si="53"/>
        <v>0</v>
      </c>
      <c r="AG69" s="126">
        <f t="shared" si="54"/>
        <v>0</v>
      </c>
      <c r="AH69" s="127">
        <f t="shared" si="55"/>
        <v>0</v>
      </c>
      <c r="AI69" s="12"/>
      <c r="AJ69" s="12"/>
      <c r="AK69" s="12"/>
      <c r="AL69" s="12"/>
    </row>
    <row r="70" spans="1:38" ht="13.5" thickTop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</row>
    <row r="74" ht="11.25" customHeight="1"/>
  </sheetData>
  <mergeCells count="212">
    <mergeCell ref="N69:O69"/>
    <mergeCell ref="N67:O67"/>
    <mergeCell ref="F68:G68"/>
    <mergeCell ref="H68:I68"/>
    <mergeCell ref="J68:K68"/>
    <mergeCell ref="L68:M68"/>
    <mergeCell ref="N68:O68"/>
    <mergeCell ref="F67:G67"/>
    <mergeCell ref="H67:I67"/>
    <mergeCell ref="J67:K67"/>
    <mergeCell ref="L67:M67"/>
    <mergeCell ref="N65:O65"/>
    <mergeCell ref="F66:G66"/>
    <mergeCell ref="H66:I66"/>
    <mergeCell ref="J66:K66"/>
    <mergeCell ref="L66:M66"/>
    <mergeCell ref="N66:O66"/>
    <mergeCell ref="F65:G65"/>
    <mergeCell ref="H65:I65"/>
    <mergeCell ref="J65:K65"/>
    <mergeCell ref="L65:M65"/>
    <mergeCell ref="N64:O64"/>
    <mergeCell ref="F63:G63"/>
    <mergeCell ref="H63:I63"/>
    <mergeCell ref="J63:K63"/>
    <mergeCell ref="F64:G64"/>
    <mergeCell ref="H64:I64"/>
    <mergeCell ref="J64:K64"/>
    <mergeCell ref="L64:M64"/>
    <mergeCell ref="R60:S60"/>
    <mergeCell ref="R61:S61"/>
    <mergeCell ref="N63:O63"/>
    <mergeCell ref="P63:Q63"/>
    <mergeCell ref="N52:O52"/>
    <mergeCell ref="J55:M55"/>
    <mergeCell ref="N55:P55"/>
    <mergeCell ref="Q55:S55"/>
    <mergeCell ref="N50:O50"/>
    <mergeCell ref="F51:G51"/>
    <mergeCell ref="H51:I51"/>
    <mergeCell ref="J51:K51"/>
    <mergeCell ref="L51:M51"/>
    <mergeCell ref="N51:O51"/>
    <mergeCell ref="F50:G50"/>
    <mergeCell ref="H50:I50"/>
    <mergeCell ref="J50:K50"/>
    <mergeCell ref="L50:M50"/>
    <mergeCell ref="N48:O48"/>
    <mergeCell ref="F49:G49"/>
    <mergeCell ref="H49:I49"/>
    <mergeCell ref="J49:K49"/>
    <mergeCell ref="L49:M49"/>
    <mergeCell ref="N49:O49"/>
    <mergeCell ref="F48:G48"/>
    <mergeCell ref="H48:I48"/>
    <mergeCell ref="J48:K48"/>
    <mergeCell ref="L48:M48"/>
    <mergeCell ref="N47:O47"/>
    <mergeCell ref="F46:G46"/>
    <mergeCell ref="H46:I46"/>
    <mergeCell ref="J46:K46"/>
    <mergeCell ref="F47:G47"/>
    <mergeCell ref="H47:I47"/>
    <mergeCell ref="J47:K47"/>
    <mergeCell ref="L47:M47"/>
    <mergeCell ref="Q39:S39"/>
    <mergeCell ref="D40:E40"/>
    <mergeCell ref="F40:G40"/>
    <mergeCell ref="H40:I40"/>
    <mergeCell ref="J40:K40"/>
    <mergeCell ref="L40:M40"/>
    <mergeCell ref="R40:S40"/>
    <mergeCell ref="D39:F39"/>
    <mergeCell ref="G39:I39"/>
    <mergeCell ref="J39:M39"/>
    <mergeCell ref="N35:O35"/>
    <mergeCell ref="J38:M38"/>
    <mergeCell ref="N38:P38"/>
    <mergeCell ref="Q38:S38"/>
    <mergeCell ref="N33:O33"/>
    <mergeCell ref="F34:G34"/>
    <mergeCell ref="H34:I34"/>
    <mergeCell ref="J34:K34"/>
    <mergeCell ref="L34:M34"/>
    <mergeCell ref="N34:O34"/>
    <mergeCell ref="F33:G33"/>
    <mergeCell ref="H33:I33"/>
    <mergeCell ref="J33:K33"/>
    <mergeCell ref="L33:M33"/>
    <mergeCell ref="N31:O31"/>
    <mergeCell ref="F32:G32"/>
    <mergeCell ref="H32:I32"/>
    <mergeCell ref="J32:K32"/>
    <mergeCell ref="L32:M32"/>
    <mergeCell ref="N32:O32"/>
    <mergeCell ref="F31:G31"/>
    <mergeCell ref="H31:I31"/>
    <mergeCell ref="J31:K31"/>
    <mergeCell ref="L31:M31"/>
    <mergeCell ref="N29:O29"/>
    <mergeCell ref="P29:Q29"/>
    <mergeCell ref="F30:G30"/>
    <mergeCell ref="H30:I30"/>
    <mergeCell ref="J30:K30"/>
    <mergeCell ref="L30:M30"/>
    <mergeCell ref="N30:O30"/>
    <mergeCell ref="F29:G29"/>
    <mergeCell ref="H29:I29"/>
    <mergeCell ref="J29:K29"/>
    <mergeCell ref="L23:M23"/>
    <mergeCell ref="R23:S23"/>
    <mergeCell ref="R26:S26"/>
    <mergeCell ref="R27:S27"/>
    <mergeCell ref="R24:S24"/>
    <mergeCell ref="R25:S25"/>
    <mergeCell ref="N18:O18"/>
    <mergeCell ref="J21:M21"/>
    <mergeCell ref="N21:P21"/>
    <mergeCell ref="Q21:S21"/>
    <mergeCell ref="N16:O16"/>
    <mergeCell ref="F17:G17"/>
    <mergeCell ref="H17:I17"/>
    <mergeCell ref="J17:K17"/>
    <mergeCell ref="L17:M17"/>
    <mergeCell ref="N17:O17"/>
    <mergeCell ref="F16:G16"/>
    <mergeCell ref="H16:I16"/>
    <mergeCell ref="J16:K16"/>
    <mergeCell ref="L16:M16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N12:O12"/>
    <mergeCell ref="P12:Q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D5:F5"/>
    <mergeCell ref="G5:I5"/>
    <mergeCell ref="J5:M5"/>
    <mergeCell ref="D6:E6"/>
    <mergeCell ref="F6:G6"/>
    <mergeCell ref="H6:I6"/>
    <mergeCell ref="J6:K6"/>
    <mergeCell ref="L29:M29"/>
    <mergeCell ref="F69:G69"/>
    <mergeCell ref="H69:I69"/>
    <mergeCell ref="J69:K69"/>
    <mergeCell ref="L69:M69"/>
    <mergeCell ref="F52:G52"/>
    <mergeCell ref="L63:M63"/>
    <mergeCell ref="F57:G57"/>
    <mergeCell ref="H57:I57"/>
    <mergeCell ref="J57:K57"/>
    <mergeCell ref="R58:S58"/>
    <mergeCell ref="R59:S59"/>
    <mergeCell ref="D56:F56"/>
    <mergeCell ref="G56:I56"/>
    <mergeCell ref="J56:M56"/>
    <mergeCell ref="Q56:S56"/>
    <mergeCell ref="D57:E57"/>
    <mergeCell ref="L57:M57"/>
    <mergeCell ref="R57:S57"/>
    <mergeCell ref="H52:I52"/>
    <mergeCell ref="J52:K52"/>
    <mergeCell ref="L52:M52"/>
    <mergeCell ref="R41:S41"/>
    <mergeCell ref="R42:S42"/>
    <mergeCell ref="L46:M46"/>
    <mergeCell ref="R43:S43"/>
    <mergeCell ref="R44:S44"/>
    <mergeCell ref="N46:O46"/>
    <mergeCell ref="P46:Q46"/>
    <mergeCell ref="F35:G35"/>
    <mergeCell ref="H35:I35"/>
    <mergeCell ref="J35:K35"/>
    <mergeCell ref="L35:M35"/>
    <mergeCell ref="D22:F22"/>
    <mergeCell ref="G22:I22"/>
    <mergeCell ref="J22:M22"/>
    <mergeCell ref="Q22:S22"/>
    <mergeCell ref="D23:E23"/>
    <mergeCell ref="F23:G23"/>
    <mergeCell ref="H23:I23"/>
    <mergeCell ref="J23:K23"/>
    <mergeCell ref="F18:G18"/>
    <mergeCell ref="H18:I18"/>
    <mergeCell ref="J18:K18"/>
    <mergeCell ref="L18:M18"/>
    <mergeCell ref="R10:S10"/>
    <mergeCell ref="L6:M6"/>
    <mergeCell ref="R6:S6"/>
    <mergeCell ref="R7:S7"/>
    <mergeCell ref="R8:S8"/>
    <mergeCell ref="J4:M4"/>
    <mergeCell ref="N4:P4"/>
    <mergeCell ref="Q4:S4"/>
    <mergeCell ref="R9:S9"/>
    <mergeCell ref="Q5:S5"/>
  </mergeCells>
  <printOptions/>
  <pageMargins left="0.75" right="0.75" top="1" bottom="1" header="0.5" footer="0.5"/>
  <pageSetup fitToHeight="0" horizontalDpi="600" verticalDpi="600" orientation="landscape" paperSize="9" scale="50" r:id="rId1"/>
  <rowBreaks count="1" manualBreakCount="1">
    <brk id="53" max="18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I10"/>
  <sheetViews>
    <sheetView view="pageBreakPreview" zoomScale="60" zoomScaleNormal="75" workbookViewId="0" topLeftCell="A1">
      <selection activeCell="I47" sqref="I47"/>
    </sheetView>
  </sheetViews>
  <sheetFormatPr defaultColWidth="9.140625" defaultRowHeight="12.75"/>
  <cols>
    <col min="2" max="2" width="24.8515625" style="0" customWidth="1"/>
    <col min="3" max="3" width="16.00390625" style="0" customWidth="1"/>
  </cols>
  <sheetData>
    <row r="1" spans="2:9" ht="12.75">
      <c r="B1" t="s">
        <v>77</v>
      </c>
      <c r="E1" s="12"/>
      <c r="F1" s="12"/>
      <c r="G1" s="12"/>
      <c r="H1" s="12"/>
      <c r="I1" s="12"/>
    </row>
    <row r="2" spans="5:9" ht="12.75">
      <c r="E2" s="12"/>
      <c r="F2" s="12"/>
      <c r="G2" s="12"/>
      <c r="H2" s="12"/>
      <c r="I2" s="12"/>
    </row>
    <row r="3" spans="1:9" ht="12.75">
      <c r="A3" s="2">
        <v>1</v>
      </c>
      <c r="B3" s="2" t="s">
        <v>105</v>
      </c>
      <c r="C3" s="2"/>
      <c r="D3" s="12"/>
      <c r="E3" s="12"/>
      <c r="F3" s="12"/>
      <c r="G3" s="12"/>
      <c r="H3" s="12"/>
      <c r="I3" s="12"/>
    </row>
    <row r="4" spans="1:9" ht="12.75">
      <c r="A4" s="2">
        <f aca="true" t="shared" si="0" ref="A4:A10">A3+1</f>
        <v>2</v>
      </c>
      <c r="B4" s="2" t="s">
        <v>110</v>
      </c>
      <c r="C4" s="2"/>
      <c r="D4" s="13"/>
      <c r="E4" s="12"/>
      <c r="F4" s="12"/>
      <c r="G4" s="12"/>
      <c r="H4" s="12"/>
      <c r="I4" s="12"/>
    </row>
    <row r="5" spans="1:9" ht="12.75">
      <c r="A5" s="2">
        <f t="shared" si="0"/>
        <v>3</v>
      </c>
      <c r="B5" s="2" t="s">
        <v>108</v>
      </c>
      <c r="C5" s="2"/>
      <c r="D5" s="12"/>
      <c r="E5" s="13"/>
      <c r="F5" s="12"/>
      <c r="G5" s="12"/>
      <c r="H5" s="12"/>
      <c r="I5" s="12"/>
    </row>
    <row r="6" spans="1:9" ht="12.75">
      <c r="A6" s="2">
        <f t="shared" si="0"/>
        <v>4</v>
      </c>
      <c r="B6" s="2" t="s">
        <v>111</v>
      </c>
      <c r="C6" s="2"/>
      <c r="D6" s="14"/>
      <c r="E6" s="15"/>
      <c r="F6" s="12"/>
      <c r="G6" s="12"/>
      <c r="H6" s="12"/>
      <c r="I6" s="12"/>
    </row>
    <row r="7" spans="1:9" ht="12.75">
      <c r="A7" s="2">
        <f t="shared" si="0"/>
        <v>5</v>
      </c>
      <c r="B7" s="2" t="s">
        <v>107</v>
      </c>
      <c r="C7" s="2"/>
      <c r="D7" s="12"/>
      <c r="E7" s="15"/>
      <c r="F7" s="16"/>
      <c r="G7" s="12"/>
      <c r="H7" s="12"/>
      <c r="I7" s="12"/>
    </row>
    <row r="8" spans="1:9" ht="12.75">
      <c r="A8" s="2">
        <f t="shared" si="0"/>
        <v>6</v>
      </c>
      <c r="B8" s="2" t="s">
        <v>109</v>
      </c>
      <c r="C8" s="2"/>
      <c r="D8" s="13"/>
      <c r="E8" s="17"/>
      <c r="F8" s="15"/>
      <c r="G8" s="12"/>
      <c r="H8" s="12"/>
      <c r="I8" s="12"/>
    </row>
    <row r="9" spans="1:9" ht="12.75">
      <c r="A9" s="2">
        <f t="shared" si="0"/>
        <v>7</v>
      </c>
      <c r="B9" s="2" t="s">
        <v>112</v>
      </c>
      <c r="C9" s="2"/>
      <c r="D9" s="12"/>
      <c r="E9" s="14"/>
      <c r="F9" s="15"/>
      <c r="G9" s="12"/>
      <c r="H9" s="12"/>
      <c r="I9" s="12"/>
    </row>
    <row r="10" spans="1:9" ht="12.75">
      <c r="A10" s="2">
        <f t="shared" si="0"/>
        <v>8</v>
      </c>
      <c r="B10" s="2" t="s">
        <v>106</v>
      </c>
      <c r="C10" s="2"/>
      <c r="D10" s="14"/>
      <c r="E10" s="12"/>
      <c r="F10" s="15"/>
      <c r="G10" s="12"/>
      <c r="H10" s="12"/>
      <c r="I10" s="12"/>
    </row>
  </sheetData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"/>
  <dimension ref="A1:J67"/>
  <sheetViews>
    <sheetView view="pageBreakPreview" zoomScale="50" zoomScaleNormal="75" zoomScaleSheetLayoutView="50" workbookViewId="0" topLeftCell="A1">
      <selection activeCell="U66" sqref="U66"/>
    </sheetView>
  </sheetViews>
  <sheetFormatPr defaultColWidth="9.140625" defaultRowHeight="12.75"/>
  <cols>
    <col min="2" max="2" width="4.00390625" style="0" customWidth="1"/>
    <col min="3" max="3" width="20.7109375" style="0" customWidth="1"/>
    <col min="4" max="4" width="10.57421875" style="0" customWidth="1"/>
    <col min="8" max="8" width="9.140625" style="12" customWidth="1"/>
  </cols>
  <sheetData>
    <row r="1" ht="12.75">
      <c r="A1" t="s">
        <v>302</v>
      </c>
    </row>
    <row r="3" spans="1:7" ht="12.75">
      <c r="A3" s="2">
        <v>1</v>
      </c>
      <c r="B3" s="2"/>
      <c r="C3" s="2" t="s">
        <v>86</v>
      </c>
      <c r="D3" s="2" t="s">
        <v>30</v>
      </c>
      <c r="E3" s="12"/>
      <c r="F3" s="12"/>
      <c r="G3" s="12"/>
    </row>
    <row r="4" spans="1:7" ht="12.75">
      <c r="A4" s="2">
        <f aca="true" t="shared" si="0" ref="A4:A34">A3+1</f>
        <v>2</v>
      </c>
      <c r="B4" s="2"/>
      <c r="C4" s="2"/>
      <c r="D4" s="2"/>
      <c r="E4" s="13"/>
      <c r="F4" s="12"/>
      <c r="G4" s="12"/>
    </row>
    <row r="5" spans="1:7" ht="12.75">
      <c r="A5" s="2">
        <f t="shared" si="0"/>
        <v>3</v>
      </c>
      <c r="B5" s="2"/>
      <c r="C5" s="2"/>
      <c r="D5" s="2"/>
      <c r="E5" s="12"/>
      <c r="F5" s="13"/>
      <c r="G5" s="12"/>
    </row>
    <row r="6" spans="1:7" ht="12.75">
      <c r="A6" s="2">
        <f t="shared" si="0"/>
        <v>4</v>
      </c>
      <c r="B6" s="2"/>
      <c r="C6" s="2" t="s">
        <v>262</v>
      </c>
      <c r="D6" s="2" t="s">
        <v>31</v>
      </c>
      <c r="E6" s="14"/>
      <c r="F6" s="15"/>
      <c r="G6" s="12"/>
    </row>
    <row r="7" spans="1:7" ht="12.75">
      <c r="A7" s="2">
        <f t="shared" si="0"/>
        <v>5</v>
      </c>
      <c r="B7" s="2"/>
      <c r="C7" s="5" t="s">
        <v>90</v>
      </c>
      <c r="D7" s="5" t="s">
        <v>31</v>
      </c>
      <c r="E7" s="12"/>
      <c r="F7" s="15"/>
      <c r="G7" s="16"/>
    </row>
    <row r="8" spans="1:7" ht="12.75">
      <c r="A8" s="2">
        <f t="shared" si="0"/>
        <v>6</v>
      </c>
      <c r="B8" s="2"/>
      <c r="C8" s="2"/>
      <c r="D8" s="2"/>
      <c r="E8" s="13"/>
      <c r="F8" s="17"/>
      <c r="G8" s="15"/>
    </row>
    <row r="9" spans="1:7" ht="12.75">
      <c r="A9" s="2">
        <f t="shared" si="0"/>
        <v>7</v>
      </c>
      <c r="B9" s="2"/>
      <c r="C9" s="2"/>
      <c r="D9" s="2"/>
      <c r="E9" s="12"/>
      <c r="F9" s="14"/>
      <c r="G9" s="15"/>
    </row>
    <row r="10" spans="1:7" ht="12.75">
      <c r="A10" s="2">
        <f t="shared" si="0"/>
        <v>8</v>
      </c>
      <c r="B10" s="2"/>
      <c r="C10" s="2" t="s">
        <v>217</v>
      </c>
      <c r="D10" s="2" t="s">
        <v>143</v>
      </c>
      <c r="E10" s="14"/>
      <c r="F10" s="12"/>
      <c r="G10" s="15"/>
    </row>
    <row r="11" spans="1:8" ht="12.75">
      <c r="A11" s="2">
        <f t="shared" si="0"/>
        <v>9</v>
      </c>
      <c r="B11" s="2"/>
      <c r="C11" s="2" t="s">
        <v>146</v>
      </c>
      <c r="D11" s="2" t="s">
        <v>187</v>
      </c>
      <c r="E11" s="12"/>
      <c r="F11" s="12"/>
      <c r="G11" s="15"/>
      <c r="H11" s="16"/>
    </row>
    <row r="12" spans="1:8" ht="12.75">
      <c r="A12" s="2">
        <f t="shared" si="0"/>
        <v>10</v>
      </c>
      <c r="B12" s="2"/>
      <c r="C12" s="2"/>
      <c r="D12" s="2"/>
      <c r="E12" s="13"/>
      <c r="F12" s="12"/>
      <c r="G12" s="15"/>
      <c r="H12" s="15"/>
    </row>
    <row r="13" spans="1:8" ht="12.75">
      <c r="A13" s="2">
        <f t="shared" si="0"/>
        <v>11</v>
      </c>
      <c r="B13" s="2"/>
      <c r="C13" s="2"/>
      <c r="D13" s="2"/>
      <c r="E13" s="12"/>
      <c r="F13" s="13"/>
      <c r="G13" s="15"/>
      <c r="H13" s="15"/>
    </row>
    <row r="14" spans="1:8" ht="12.75">
      <c r="A14" s="2">
        <f t="shared" si="0"/>
        <v>12</v>
      </c>
      <c r="B14" s="2"/>
      <c r="C14" s="2" t="s">
        <v>273</v>
      </c>
      <c r="D14" s="2" t="s">
        <v>38</v>
      </c>
      <c r="E14" s="14"/>
      <c r="F14" s="15"/>
      <c r="G14" s="17"/>
      <c r="H14" s="15"/>
    </row>
    <row r="15" spans="1:8" ht="12.75">
      <c r="A15" s="2">
        <f t="shared" si="0"/>
        <v>13</v>
      </c>
      <c r="B15" s="2"/>
      <c r="C15" s="5" t="s">
        <v>266</v>
      </c>
      <c r="D15" s="2" t="s">
        <v>32</v>
      </c>
      <c r="E15" s="12"/>
      <c r="F15" s="12"/>
      <c r="G15" s="14"/>
      <c r="H15" s="15"/>
    </row>
    <row r="16" spans="1:8" ht="12.75">
      <c r="A16" s="2">
        <f t="shared" si="0"/>
        <v>14</v>
      </c>
      <c r="B16" s="2"/>
      <c r="C16" s="2"/>
      <c r="D16" s="2"/>
      <c r="E16" s="13"/>
      <c r="F16" s="18"/>
      <c r="G16" s="12"/>
      <c r="H16" s="15"/>
    </row>
    <row r="17" spans="1:8" ht="12.75">
      <c r="A17" s="2">
        <f t="shared" si="0"/>
        <v>15</v>
      </c>
      <c r="B17" s="2"/>
      <c r="C17" s="2"/>
      <c r="D17" s="2"/>
      <c r="E17" s="12"/>
      <c r="F17" s="14"/>
      <c r="G17" s="12"/>
      <c r="H17" s="15"/>
    </row>
    <row r="18" spans="1:8" ht="12.75">
      <c r="A18" s="2">
        <f t="shared" si="0"/>
        <v>16</v>
      </c>
      <c r="B18" s="2"/>
      <c r="C18" s="2" t="s">
        <v>133</v>
      </c>
      <c r="D18" s="2" t="s">
        <v>143</v>
      </c>
      <c r="E18" s="14"/>
      <c r="F18" s="12"/>
      <c r="G18" s="12"/>
      <c r="H18" s="15"/>
    </row>
    <row r="19" spans="1:9" ht="12.75">
      <c r="A19" s="2">
        <f t="shared" si="0"/>
        <v>17</v>
      </c>
      <c r="B19" s="2"/>
      <c r="C19" s="2" t="s">
        <v>186</v>
      </c>
      <c r="D19" s="2" t="s">
        <v>187</v>
      </c>
      <c r="E19" s="12"/>
      <c r="F19" s="12"/>
      <c r="G19" s="12"/>
      <c r="H19" s="15"/>
      <c r="I19" s="129"/>
    </row>
    <row r="20" spans="1:9" ht="12.75">
      <c r="A20" s="2">
        <f t="shared" si="0"/>
        <v>18</v>
      </c>
      <c r="B20" s="2"/>
      <c r="C20" s="2"/>
      <c r="D20" s="2"/>
      <c r="E20" s="13"/>
      <c r="F20" s="28"/>
      <c r="G20" s="10"/>
      <c r="H20" s="15"/>
      <c r="I20" s="130"/>
    </row>
    <row r="21" spans="1:9" ht="12.75">
      <c r="A21" s="2">
        <f t="shared" si="0"/>
        <v>19</v>
      </c>
      <c r="B21" s="2"/>
      <c r="C21" s="2"/>
      <c r="D21" s="2"/>
      <c r="E21" s="12"/>
      <c r="F21" s="13"/>
      <c r="G21" s="12"/>
      <c r="H21" s="15"/>
      <c r="I21" s="131"/>
    </row>
    <row r="22" spans="1:9" ht="12.75">
      <c r="A22" s="2">
        <f t="shared" si="0"/>
        <v>20</v>
      </c>
      <c r="B22" s="2"/>
      <c r="C22" s="2" t="s">
        <v>283</v>
      </c>
      <c r="D22" s="2" t="s">
        <v>275</v>
      </c>
      <c r="E22" s="14"/>
      <c r="F22" s="15"/>
      <c r="G22" s="12"/>
      <c r="H22" s="15"/>
      <c r="I22" s="131"/>
    </row>
    <row r="23" spans="1:9" ht="12.75">
      <c r="A23" s="2">
        <f t="shared" si="0"/>
        <v>21</v>
      </c>
      <c r="B23" s="2"/>
      <c r="C23" s="2" t="s">
        <v>151</v>
      </c>
      <c r="D23" s="2" t="s">
        <v>32</v>
      </c>
      <c r="E23" s="12"/>
      <c r="F23" s="12"/>
      <c r="G23" s="13"/>
      <c r="H23" s="15"/>
      <c r="I23" s="131"/>
    </row>
    <row r="24" spans="1:9" ht="12.75">
      <c r="A24" s="2">
        <f t="shared" si="0"/>
        <v>22</v>
      </c>
      <c r="B24" s="2"/>
      <c r="C24" s="2"/>
      <c r="D24" s="2"/>
      <c r="E24" s="13"/>
      <c r="F24" s="18"/>
      <c r="G24" s="15"/>
      <c r="H24" s="15"/>
      <c r="I24" s="131"/>
    </row>
    <row r="25" spans="1:9" ht="12.75">
      <c r="A25" s="2">
        <f t="shared" si="0"/>
        <v>23</v>
      </c>
      <c r="B25" s="2"/>
      <c r="C25" s="2"/>
      <c r="D25" s="2"/>
      <c r="E25" s="12"/>
      <c r="F25" s="19"/>
      <c r="G25" s="15"/>
      <c r="H25" s="15"/>
      <c r="I25" s="131"/>
    </row>
    <row r="26" spans="1:9" ht="12.75">
      <c r="A26" s="2">
        <f t="shared" si="0"/>
        <v>24</v>
      </c>
      <c r="B26" s="2"/>
      <c r="C26" s="2" t="s">
        <v>67</v>
      </c>
      <c r="D26" s="2" t="s">
        <v>143</v>
      </c>
      <c r="E26" s="14"/>
      <c r="F26" s="12"/>
      <c r="G26" s="15"/>
      <c r="H26" s="17"/>
      <c r="I26" s="131"/>
    </row>
    <row r="27" spans="1:9" ht="12.75">
      <c r="A27" s="2">
        <f t="shared" si="0"/>
        <v>25</v>
      </c>
      <c r="B27" s="2"/>
      <c r="C27" s="5" t="s">
        <v>147</v>
      </c>
      <c r="D27" s="2" t="s">
        <v>187</v>
      </c>
      <c r="E27" s="12"/>
      <c r="F27" s="12"/>
      <c r="G27" s="15"/>
      <c r="H27" s="20"/>
      <c r="I27" s="131"/>
    </row>
    <row r="28" spans="1:9" ht="12.75">
      <c r="A28" s="2">
        <f t="shared" si="0"/>
        <v>26</v>
      </c>
      <c r="B28" s="2"/>
      <c r="C28" s="2"/>
      <c r="D28" s="2"/>
      <c r="E28" s="13"/>
      <c r="F28" s="12"/>
      <c r="G28" s="15"/>
      <c r="I28" s="131"/>
    </row>
    <row r="29" spans="1:9" ht="12.75">
      <c r="A29" s="2">
        <f t="shared" si="0"/>
        <v>27</v>
      </c>
      <c r="B29" s="2"/>
      <c r="C29" s="2" t="s">
        <v>94</v>
      </c>
      <c r="D29" s="2" t="s">
        <v>32</v>
      </c>
      <c r="E29" s="12"/>
      <c r="F29" s="13"/>
      <c r="G29" s="15"/>
      <c r="I29" s="131"/>
    </row>
    <row r="30" spans="1:9" ht="12.75">
      <c r="A30" s="2">
        <f t="shared" si="0"/>
        <v>28</v>
      </c>
      <c r="B30" s="2"/>
      <c r="C30" s="2" t="s">
        <v>100</v>
      </c>
      <c r="D30" s="2" t="s">
        <v>101</v>
      </c>
      <c r="E30" s="14"/>
      <c r="F30" s="15"/>
      <c r="G30" s="17"/>
      <c r="I30" s="131"/>
    </row>
    <row r="31" spans="1:9" ht="12.75">
      <c r="A31" s="2">
        <f t="shared" si="0"/>
        <v>29</v>
      </c>
      <c r="B31" s="2"/>
      <c r="C31" s="2" t="s">
        <v>141</v>
      </c>
      <c r="D31" s="2" t="s">
        <v>34</v>
      </c>
      <c r="E31" s="12"/>
      <c r="F31" s="12"/>
      <c r="G31" s="14"/>
      <c r="I31" s="131"/>
    </row>
    <row r="32" spans="1:9" ht="12.75">
      <c r="A32" s="2">
        <f t="shared" si="0"/>
        <v>30</v>
      </c>
      <c r="B32" s="2"/>
      <c r="C32" s="5"/>
      <c r="D32" s="5"/>
      <c r="E32" s="13"/>
      <c r="F32" s="18"/>
      <c r="G32" s="12"/>
      <c r="I32" s="131"/>
    </row>
    <row r="33" spans="1:9" ht="12.75">
      <c r="A33" s="2">
        <f t="shared" si="0"/>
        <v>31</v>
      </c>
      <c r="B33" s="2"/>
      <c r="C33" s="2"/>
      <c r="D33" s="2"/>
      <c r="E33" s="12"/>
      <c r="F33" s="19"/>
      <c r="G33" s="12"/>
      <c r="I33" s="131"/>
    </row>
    <row r="34" spans="1:9" ht="12.75">
      <c r="A34" s="2">
        <f t="shared" si="0"/>
        <v>32</v>
      </c>
      <c r="B34" s="2"/>
      <c r="C34" s="2" t="s">
        <v>103</v>
      </c>
      <c r="D34" s="2" t="s">
        <v>38</v>
      </c>
      <c r="E34" s="14"/>
      <c r="F34" s="12"/>
      <c r="G34" s="12"/>
      <c r="I34" s="131"/>
    </row>
    <row r="35" spans="1:10" ht="12.75">
      <c r="A35" s="2">
        <v>33</v>
      </c>
      <c r="B35" s="2"/>
      <c r="C35" s="2" t="s">
        <v>82</v>
      </c>
      <c r="D35" s="2" t="s">
        <v>136</v>
      </c>
      <c r="E35" s="12"/>
      <c r="F35" s="12"/>
      <c r="G35" s="12"/>
      <c r="I35" s="131"/>
      <c r="J35" s="128"/>
    </row>
    <row r="36" spans="1:9" ht="12.75">
      <c r="A36" s="2">
        <f aca="true" t="shared" si="1" ref="A36:A66">A35+1</f>
        <v>34</v>
      </c>
      <c r="B36" s="2"/>
      <c r="C36" s="5"/>
      <c r="D36" s="5"/>
      <c r="E36" s="13"/>
      <c r="F36" s="12"/>
      <c r="G36" s="12"/>
      <c r="I36" s="131"/>
    </row>
    <row r="37" spans="1:9" ht="12.75">
      <c r="A37" s="2">
        <f t="shared" si="1"/>
        <v>35</v>
      </c>
      <c r="B37" s="2"/>
      <c r="C37" s="2"/>
      <c r="D37" s="2"/>
      <c r="E37" s="12"/>
      <c r="F37" s="13"/>
      <c r="G37" s="12"/>
      <c r="I37" s="131"/>
    </row>
    <row r="38" spans="1:9" ht="12.75">
      <c r="A38" s="2">
        <f t="shared" si="1"/>
        <v>36</v>
      </c>
      <c r="B38" s="2"/>
      <c r="C38" s="2" t="s">
        <v>267</v>
      </c>
      <c r="D38" s="2" t="s">
        <v>32</v>
      </c>
      <c r="E38" s="14"/>
      <c r="F38" s="15"/>
      <c r="G38" s="12"/>
      <c r="I38" s="131"/>
    </row>
    <row r="39" spans="1:9" ht="12.75">
      <c r="A39" s="2">
        <f t="shared" si="1"/>
        <v>37</v>
      </c>
      <c r="B39" s="2"/>
      <c r="C39" s="2" t="s">
        <v>213</v>
      </c>
      <c r="D39" s="2" t="s">
        <v>143</v>
      </c>
      <c r="E39" s="12"/>
      <c r="F39" s="15"/>
      <c r="G39" s="16"/>
      <c r="I39" s="131"/>
    </row>
    <row r="40" spans="1:9" ht="12.75">
      <c r="A40" s="2">
        <f t="shared" si="1"/>
        <v>38</v>
      </c>
      <c r="B40" s="2"/>
      <c r="C40" s="2"/>
      <c r="D40" s="2"/>
      <c r="E40" s="13"/>
      <c r="F40" s="17"/>
      <c r="G40" s="15"/>
      <c r="I40" s="131"/>
    </row>
    <row r="41" spans="1:9" ht="12.75">
      <c r="A41" s="2">
        <f t="shared" si="1"/>
        <v>39</v>
      </c>
      <c r="B41" s="2"/>
      <c r="C41" s="2"/>
      <c r="D41" s="2"/>
      <c r="E41" s="12"/>
      <c r="F41" s="14"/>
      <c r="G41" s="15"/>
      <c r="I41" s="131"/>
    </row>
    <row r="42" spans="1:9" ht="12.75">
      <c r="A42" s="2">
        <f t="shared" si="1"/>
        <v>40</v>
      </c>
      <c r="B42" s="2"/>
      <c r="C42" s="2" t="s">
        <v>140</v>
      </c>
      <c r="D42" s="2" t="s">
        <v>41</v>
      </c>
      <c r="E42" s="14"/>
      <c r="F42" s="12"/>
      <c r="G42" s="15"/>
      <c r="I42" s="131"/>
    </row>
    <row r="43" spans="1:9" ht="12.75">
      <c r="A43" s="2">
        <f t="shared" si="1"/>
        <v>41</v>
      </c>
      <c r="B43" s="2"/>
      <c r="C43" s="2" t="s">
        <v>138</v>
      </c>
      <c r="D43" s="2" t="s">
        <v>38</v>
      </c>
      <c r="E43" s="12"/>
      <c r="F43" s="12"/>
      <c r="G43" s="15"/>
      <c r="H43" s="16"/>
      <c r="I43" s="131"/>
    </row>
    <row r="44" spans="1:9" ht="12.75">
      <c r="A44" s="2">
        <f t="shared" si="1"/>
        <v>42</v>
      </c>
      <c r="B44" s="2"/>
      <c r="C44" s="2" t="s">
        <v>81</v>
      </c>
      <c r="D44" s="2" t="s">
        <v>143</v>
      </c>
      <c r="E44" s="13"/>
      <c r="F44" s="12"/>
      <c r="G44" s="15"/>
      <c r="H44" s="15"/>
      <c r="I44" s="131"/>
    </row>
    <row r="45" spans="1:9" ht="12.75">
      <c r="A45" s="2">
        <f t="shared" si="1"/>
        <v>43</v>
      </c>
      <c r="B45" s="2"/>
      <c r="C45" s="2"/>
      <c r="D45" s="2"/>
      <c r="E45" s="12"/>
      <c r="F45" s="13"/>
      <c r="G45" s="15"/>
      <c r="H45" s="15"/>
      <c r="I45" s="131"/>
    </row>
    <row r="46" spans="1:9" ht="12.75">
      <c r="A46" s="2">
        <f t="shared" si="1"/>
        <v>44</v>
      </c>
      <c r="B46" s="2"/>
      <c r="C46" s="2" t="s">
        <v>246</v>
      </c>
      <c r="D46" s="2" t="s">
        <v>247</v>
      </c>
      <c r="E46" s="14"/>
      <c r="F46" s="15"/>
      <c r="G46" s="17"/>
      <c r="H46" s="15"/>
      <c r="I46" s="131"/>
    </row>
    <row r="47" spans="1:9" ht="12.75">
      <c r="A47" s="2">
        <f t="shared" si="1"/>
        <v>45</v>
      </c>
      <c r="B47" s="2"/>
      <c r="C47" s="2" t="s">
        <v>260</v>
      </c>
      <c r="D47" s="2" t="s">
        <v>32</v>
      </c>
      <c r="E47" s="12"/>
      <c r="F47" s="12"/>
      <c r="G47" s="14"/>
      <c r="H47" s="15"/>
      <c r="I47" s="131"/>
    </row>
    <row r="48" spans="1:9" ht="12.75">
      <c r="A48" s="2">
        <f t="shared" si="1"/>
        <v>46</v>
      </c>
      <c r="B48" s="2"/>
      <c r="C48" s="2"/>
      <c r="D48" s="2"/>
      <c r="E48" s="13"/>
      <c r="F48" s="18"/>
      <c r="G48" s="12"/>
      <c r="H48" s="15"/>
      <c r="I48" s="131"/>
    </row>
    <row r="49" spans="1:9" ht="12.75">
      <c r="A49" s="2">
        <f t="shared" si="1"/>
        <v>47</v>
      </c>
      <c r="B49" s="2"/>
      <c r="C49" s="2"/>
      <c r="D49" s="2"/>
      <c r="E49" s="12"/>
      <c r="F49" s="14"/>
      <c r="G49" s="12"/>
      <c r="H49" s="15"/>
      <c r="I49" s="131"/>
    </row>
    <row r="50" spans="1:9" ht="12.75">
      <c r="A50" s="2">
        <f t="shared" si="1"/>
        <v>48</v>
      </c>
      <c r="B50" s="2"/>
      <c r="C50" s="2" t="s">
        <v>87</v>
      </c>
      <c r="D50" s="2" t="s">
        <v>30</v>
      </c>
      <c r="E50" s="14"/>
      <c r="F50" s="12"/>
      <c r="G50" s="12"/>
      <c r="H50" s="15"/>
      <c r="I50" s="132"/>
    </row>
    <row r="51" spans="1:8" ht="12.75">
      <c r="A51" s="2">
        <f t="shared" si="1"/>
        <v>49</v>
      </c>
      <c r="B51" s="2"/>
      <c r="C51" s="2" t="s">
        <v>250</v>
      </c>
      <c r="D51" s="2" t="s">
        <v>30</v>
      </c>
      <c r="E51" s="12"/>
      <c r="F51" s="12"/>
      <c r="G51" s="12"/>
      <c r="H51" s="15"/>
    </row>
    <row r="52" spans="1:8" ht="12.75">
      <c r="A52" s="2">
        <f t="shared" si="1"/>
        <v>50</v>
      </c>
      <c r="B52" s="2"/>
      <c r="C52" s="2"/>
      <c r="D52" s="2"/>
      <c r="E52" s="13"/>
      <c r="F52" s="28"/>
      <c r="G52" s="10"/>
      <c r="H52" s="15"/>
    </row>
    <row r="53" spans="1:8" ht="12.75">
      <c r="A53" s="2">
        <f t="shared" si="1"/>
        <v>51</v>
      </c>
      <c r="B53" s="2"/>
      <c r="C53" s="2"/>
      <c r="D53" s="2"/>
      <c r="E53" s="12"/>
      <c r="F53" s="13"/>
      <c r="G53" s="12"/>
      <c r="H53" s="15"/>
    </row>
    <row r="54" spans="1:8" ht="12.75">
      <c r="A54" s="2">
        <f t="shared" si="1"/>
        <v>52</v>
      </c>
      <c r="B54" s="2"/>
      <c r="C54" s="2" t="s">
        <v>99</v>
      </c>
      <c r="D54" s="2" t="s">
        <v>38</v>
      </c>
      <c r="E54" s="14"/>
      <c r="F54" s="15"/>
      <c r="G54" s="12"/>
      <c r="H54" s="15"/>
    </row>
    <row r="55" spans="1:8" ht="12.75">
      <c r="A55" s="2">
        <f t="shared" si="1"/>
        <v>53</v>
      </c>
      <c r="B55" s="2"/>
      <c r="C55" s="2" t="s">
        <v>282</v>
      </c>
      <c r="D55" s="2" t="s">
        <v>275</v>
      </c>
      <c r="E55" s="12"/>
      <c r="F55" s="12"/>
      <c r="G55" s="13"/>
      <c r="H55" s="15"/>
    </row>
    <row r="56" spans="1:8" ht="12.75">
      <c r="A56" s="2">
        <f t="shared" si="1"/>
        <v>54</v>
      </c>
      <c r="B56" s="2"/>
      <c r="C56" s="2"/>
      <c r="D56" s="5"/>
      <c r="E56" s="13"/>
      <c r="F56" s="18"/>
      <c r="G56" s="15"/>
      <c r="H56" s="15"/>
    </row>
    <row r="57" spans="1:8" ht="12.75">
      <c r="A57" s="2">
        <f t="shared" si="1"/>
        <v>55</v>
      </c>
      <c r="B57" s="2"/>
      <c r="C57" s="2"/>
      <c r="D57" s="2"/>
      <c r="E57" s="12"/>
      <c r="F57" s="19"/>
      <c r="G57" s="15"/>
      <c r="H57" s="15"/>
    </row>
    <row r="58" spans="1:8" ht="12.75">
      <c r="A58" s="2">
        <f t="shared" si="1"/>
        <v>56</v>
      </c>
      <c r="B58" s="2"/>
      <c r="C58" s="3" t="s">
        <v>254</v>
      </c>
      <c r="D58" s="2" t="s">
        <v>143</v>
      </c>
      <c r="E58" s="14"/>
      <c r="F58" s="12"/>
      <c r="G58" s="15"/>
      <c r="H58" s="17"/>
    </row>
    <row r="59" spans="1:8" ht="12.75">
      <c r="A59" s="2">
        <f t="shared" si="1"/>
        <v>57</v>
      </c>
      <c r="B59" s="2"/>
      <c r="C59" s="2" t="s">
        <v>73</v>
      </c>
      <c r="D59" s="2" t="s">
        <v>38</v>
      </c>
      <c r="E59" s="12"/>
      <c r="F59" s="12"/>
      <c r="G59" s="15"/>
      <c r="H59" s="20"/>
    </row>
    <row r="60" spans="1:7" ht="12.75">
      <c r="A60" s="2">
        <f t="shared" si="1"/>
        <v>58</v>
      </c>
      <c r="B60" s="2"/>
      <c r="C60" s="2"/>
      <c r="D60" s="2"/>
      <c r="E60" s="13"/>
      <c r="F60" s="12"/>
      <c r="G60" s="15"/>
    </row>
    <row r="61" spans="1:7" ht="12.75">
      <c r="A61" s="2">
        <f t="shared" si="1"/>
        <v>59</v>
      </c>
      <c r="B61" s="2"/>
      <c r="C61" s="2"/>
      <c r="D61" s="2"/>
      <c r="E61" s="12"/>
      <c r="F61" s="13"/>
      <c r="G61" s="15"/>
    </row>
    <row r="62" spans="1:7" ht="12.75">
      <c r="A62" s="2">
        <f t="shared" si="1"/>
        <v>60</v>
      </c>
      <c r="B62" s="2"/>
      <c r="C62" s="2" t="s">
        <v>97</v>
      </c>
      <c r="D62" s="2" t="s">
        <v>38</v>
      </c>
      <c r="E62" s="14"/>
      <c r="F62" s="15"/>
      <c r="G62" s="17"/>
    </row>
    <row r="63" spans="1:7" ht="12.75">
      <c r="A63" s="2">
        <f t="shared" si="1"/>
        <v>61</v>
      </c>
      <c r="B63" s="2"/>
      <c r="C63" s="2" t="s">
        <v>149</v>
      </c>
      <c r="D63" s="2" t="s">
        <v>101</v>
      </c>
      <c r="E63" s="12"/>
      <c r="F63" s="12"/>
      <c r="G63" s="14"/>
    </row>
    <row r="64" spans="1:7" ht="12.75">
      <c r="A64" s="2">
        <f t="shared" si="1"/>
        <v>62</v>
      </c>
      <c r="B64" s="2"/>
      <c r="C64" s="2"/>
      <c r="D64" s="2"/>
      <c r="E64" s="13"/>
      <c r="F64" s="18"/>
      <c r="G64" s="12"/>
    </row>
    <row r="65" spans="1:7" ht="12.75">
      <c r="A65" s="2">
        <f t="shared" si="1"/>
        <v>63</v>
      </c>
      <c r="B65" s="2"/>
      <c r="C65" s="2"/>
      <c r="D65" s="2"/>
      <c r="E65" s="12"/>
      <c r="F65" s="19"/>
      <c r="G65" s="12"/>
    </row>
    <row r="66" spans="1:7" ht="12.75">
      <c r="A66" s="2">
        <f t="shared" si="1"/>
        <v>64</v>
      </c>
      <c r="B66" s="2"/>
      <c r="C66" s="2" t="s">
        <v>139</v>
      </c>
      <c r="D66" s="2" t="s">
        <v>143</v>
      </c>
      <c r="E66" s="14"/>
      <c r="F66" s="12"/>
      <c r="G66" s="12"/>
    </row>
    <row r="67" spans="5:7" ht="12.75">
      <c r="E67" s="12"/>
      <c r="F67" s="12"/>
      <c r="G67" s="12"/>
    </row>
  </sheetData>
  <printOptions/>
  <pageMargins left="0.75" right="0.75" top="1" bottom="1" header="0.5" footer="0.5"/>
  <pageSetup horizontalDpi="600" verticalDpi="600" orientation="portrait" paperSize="9" scale="92" r:id="rId1"/>
  <rowBreaks count="1" manualBreakCount="1">
    <brk id="34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G18"/>
  <sheetViews>
    <sheetView view="pageBreakPreview" zoomScaleNormal="75" zoomScaleSheetLayoutView="100" workbookViewId="0" topLeftCell="A1">
      <selection activeCell="E17" sqref="E17"/>
    </sheetView>
  </sheetViews>
  <sheetFormatPr defaultColWidth="9.140625" defaultRowHeight="12.75"/>
  <cols>
    <col min="1" max="1" width="3.7109375" style="0" customWidth="1"/>
    <col min="2" max="2" width="27.28125" style="0" customWidth="1"/>
    <col min="3" max="3" width="16.57421875" style="0" customWidth="1"/>
    <col min="4" max="5" width="9.140625" style="12" customWidth="1"/>
    <col min="6" max="6" width="10.00390625" style="12" customWidth="1"/>
    <col min="7" max="7" width="9.140625" style="12" customWidth="1"/>
  </cols>
  <sheetData>
    <row r="1" spans="2:3" ht="18">
      <c r="B1" s="11" t="s">
        <v>3</v>
      </c>
      <c r="C1" s="11" t="s">
        <v>320</v>
      </c>
    </row>
    <row r="3" spans="1:3" ht="12.75">
      <c r="A3" s="2">
        <v>1</v>
      </c>
      <c r="B3" s="2" t="s">
        <v>303</v>
      </c>
      <c r="C3" s="2" t="s">
        <v>304</v>
      </c>
    </row>
    <row r="4" spans="1:4" ht="12.75">
      <c r="A4" s="2">
        <f>A3+1</f>
        <v>2</v>
      </c>
      <c r="B4" s="2"/>
      <c r="C4" s="2"/>
      <c r="D4" s="13"/>
    </row>
    <row r="5" spans="1:5" ht="12.75">
      <c r="A5" s="2">
        <f aca="true" t="shared" si="0" ref="A5:A18">A4+1</f>
        <v>3</v>
      </c>
      <c r="B5" s="2" t="s">
        <v>318</v>
      </c>
      <c r="C5" s="2" t="s">
        <v>319</v>
      </c>
      <c r="E5" s="13"/>
    </row>
    <row r="6" spans="1:5" ht="12.75">
      <c r="A6" s="2">
        <f t="shared" si="0"/>
        <v>4</v>
      </c>
      <c r="B6" s="2" t="s">
        <v>313</v>
      </c>
      <c r="C6" s="2" t="s">
        <v>32</v>
      </c>
      <c r="D6" s="14"/>
      <c r="E6" s="15"/>
    </row>
    <row r="7" spans="1:6" ht="12.75">
      <c r="A7" s="2">
        <f t="shared" si="0"/>
        <v>5</v>
      </c>
      <c r="B7" s="2" t="s">
        <v>310</v>
      </c>
      <c r="C7" s="2" t="s">
        <v>38</v>
      </c>
      <c r="E7" s="15"/>
      <c r="F7" s="16"/>
    </row>
    <row r="8" spans="1:6" ht="12.75">
      <c r="A8" s="2">
        <f t="shared" si="0"/>
        <v>6</v>
      </c>
      <c r="B8" s="2" t="s">
        <v>316</v>
      </c>
      <c r="C8" s="2" t="s">
        <v>101</v>
      </c>
      <c r="D8" s="13"/>
      <c r="E8" s="17"/>
      <c r="F8" s="15"/>
    </row>
    <row r="9" spans="1:6" ht="12.75">
      <c r="A9" s="2">
        <f t="shared" si="0"/>
        <v>7</v>
      </c>
      <c r="B9" s="2"/>
      <c r="C9" s="2"/>
      <c r="E9" s="14"/>
      <c r="F9" s="15"/>
    </row>
    <row r="10" spans="1:6" ht="12.75">
      <c r="A10" s="2">
        <f t="shared" si="0"/>
        <v>8</v>
      </c>
      <c r="B10" s="2" t="s">
        <v>306</v>
      </c>
      <c r="C10" s="2" t="s">
        <v>307</v>
      </c>
      <c r="D10" s="14"/>
      <c r="F10" s="15"/>
    </row>
    <row r="11" spans="1:7" ht="12.75">
      <c r="A11" s="2">
        <f t="shared" si="0"/>
        <v>9</v>
      </c>
      <c r="B11" s="2" t="s">
        <v>308</v>
      </c>
      <c r="C11" s="2" t="s">
        <v>143</v>
      </c>
      <c r="F11" s="15"/>
      <c r="G11" s="16"/>
    </row>
    <row r="12" spans="1:7" ht="12.75">
      <c r="A12" s="2">
        <f t="shared" si="0"/>
        <v>10</v>
      </c>
      <c r="B12" s="2"/>
      <c r="C12" s="2"/>
      <c r="D12" s="13"/>
      <c r="F12" s="15"/>
      <c r="G12" s="15"/>
    </row>
    <row r="13" spans="1:7" ht="12.75">
      <c r="A13" s="2">
        <f t="shared" si="0"/>
        <v>11</v>
      </c>
      <c r="B13" s="2" t="s">
        <v>314</v>
      </c>
      <c r="C13" s="2" t="s">
        <v>315</v>
      </c>
      <c r="E13" s="13"/>
      <c r="F13" s="15"/>
      <c r="G13" s="15"/>
    </row>
    <row r="14" spans="1:7" ht="12.75">
      <c r="A14" s="2">
        <f t="shared" si="0"/>
        <v>12</v>
      </c>
      <c r="B14" s="2" t="s">
        <v>309</v>
      </c>
      <c r="C14" s="2" t="s">
        <v>187</v>
      </c>
      <c r="D14" s="14"/>
      <c r="E14" s="15"/>
      <c r="F14" s="17"/>
      <c r="G14" s="15"/>
    </row>
    <row r="15" spans="1:7" ht="12.75">
      <c r="A15" s="2">
        <f t="shared" si="0"/>
        <v>13</v>
      </c>
      <c r="B15" s="2" t="s">
        <v>311</v>
      </c>
      <c r="C15" s="2" t="s">
        <v>312</v>
      </c>
      <c r="F15" s="14"/>
      <c r="G15" s="15"/>
    </row>
    <row r="16" spans="1:7" ht="12.75">
      <c r="A16" s="2">
        <f t="shared" si="0"/>
        <v>14</v>
      </c>
      <c r="B16" s="2" t="s">
        <v>317</v>
      </c>
      <c r="C16" s="2" t="s">
        <v>275</v>
      </c>
      <c r="D16" s="13"/>
      <c r="E16" s="18"/>
      <c r="G16" s="15"/>
    </row>
    <row r="17" spans="1:7" ht="12.75">
      <c r="A17" s="2">
        <f t="shared" si="0"/>
        <v>15</v>
      </c>
      <c r="B17" s="2"/>
      <c r="C17" s="2"/>
      <c r="E17" s="14"/>
      <c r="G17" s="15"/>
    </row>
    <row r="18" spans="1:7" ht="12.75">
      <c r="A18" s="2">
        <f t="shared" si="0"/>
        <v>16</v>
      </c>
      <c r="B18" s="2" t="s">
        <v>305</v>
      </c>
      <c r="C18" s="2" t="s">
        <v>30</v>
      </c>
      <c r="D18" s="14"/>
      <c r="G18" s="15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3"/>
  <dimension ref="A1:AL205"/>
  <sheetViews>
    <sheetView tabSelected="1" view="pageBreakPreview" zoomScale="60" zoomScaleNormal="60" workbookViewId="0" topLeftCell="A121">
      <selection activeCell="D133" sqref="D133"/>
    </sheetView>
  </sheetViews>
  <sheetFormatPr defaultColWidth="9.140625" defaultRowHeight="12.75"/>
  <cols>
    <col min="1" max="1" width="19.140625" style="0" customWidth="1"/>
    <col min="2" max="2" width="19.28125" style="0" customWidth="1"/>
    <col min="3" max="3" width="12.421875" style="0" customWidth="1"/>
  </cols>
  <sheetData>
    <row r="1" ht="12.75">
      <c r="A1" t="s">
        <v>321</v>
      </c>
    </row>
    <row r="3" spans="1:38" ht="13.5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38" ht="16.5" thickTop="1">
      <c r="A4" s="29"/>
      <c r="B4" s="30"/>
      <c r="C4" s="31"/>
      <c r="D4" s="31"/>
      <c r="E4" s="31"/>
      <c r="F4" s="32"/>
      <c r="G4" s="31"/>
      <c r="H4" s="33" t="s">
        <v>158</v>
      </c>
      <c r="I4" s="34"/>
      <c r="J4" s="162" t="s">
        <v>2</v>
      </c>
      <c r="K4" s="163"/>
      <c r="L4" s="163"/>
      <c r="M4" s="164"/>
      <c r="N4" s="165" t="s">
        <v>159</v>
      </c>
      <c r="O4" s="166"/>
      <c r="P4" s="166"/>
      <c r="Q4" s="167" t="s">
        <v>4</v>
      </c>
      <c r="R4" s="168"/>
      <c r="S4" s="169"/>
      <c r="AI4" s="12"/>
      <c r="AJ4" s="12"/>
      <c r="AK4" s="12"/>
      <c r="AL4" s="12"/>
    </row>
    <row r="5" spans="1:38" ht="16.5" thickBot="1">
      <c r="A5" s="35"/>
      <c r="B5" s="36"/>
      <c r="C5" s="37" t="s">
        <v>160</v>
      </c>
      <c r="D5" s="172"/>
      <c r="E5" s="173"/>
      <c r="F5" s="174"/>
      <c r="G5" s="175" t="s">
        <v>161</v>
      </c>
      <c r="H5" s="176"/>
      <c r="I5" s="176"/>
      <c r="J5" s="177"/>
      <c r="K5" s="177"/>
      <c r="L5" s="177"/>
      <c r="M5" s="178"/>
      <c r="N5" s="38" t="s">
        <v>162</v>
      </c>
      <c r="O5" s="39"/>
      <c r="P5" s="39"/>
      <c r="Q5" s="170"/>
      <c r="R5" s="170"/>
      <c r="S5" s="171"/>
      <c r="AI5" s="12"/>
      <c r="AJ5" s="12"/>
      <c r="AK5" s="12"/>
      <c r="AL5" s="12"/>
    </row>
    <row r="6" spans="1:38" ht="15.75" thickTop="1">
      <c r="A6" s="40"/>
      <c r="B6" s="41" t="s">
        <v>163</v>
      </c>
      <c r="C6" s="42" t="s">
        <v>164</v>
      </c>
      <c r="D6" s="158" t="s">
        <v>114</v>
      </c>
      <c r="E6" s="159"/>
      <c r="F6" s="158" t="s">
        <v>132</v>
      </c>
      <c r="G6" s="159"/>
      <c r="H6" s="158" t="s">
        <v>165</v>
      </c>
      <c r="I6" s="159"/>
      <c r="J6" s="158" t="s">
        <v>115</v>
      </c>
      <c r="K6" s="159"/>
      <c r="L6" s="158"/>
      <c r="M6" s="159"/>
      <c r="N6" s="43" t="s">
        <v>152</v>
      </c>
      <c r="O6" s="44" t="s">
        <v>166</v>
      </c>
      <c r="P6" s="45" t="s">
        <v>167</v>
      </c>
      <c r="Q6" s="46"/>
      <c r="R6" s="160" t="s">
        <v>44</v>
      </c>
      <c r="S6" s="161"/>
      <c r="U6" s="47" t="s">
        <v>168</v>
      </c>
      <c r="V6" s="48"/>
      <c r="W6" s="49" t="s">
        <v>169</v>
      </c>
      <c r="AI6" s="12"/>
      <c r="AJ6" s="12"/>
      <c r="AK6" s="12"/>
      <c r="AL6" s="12"/>
    </row>
    <row r="7" spans="1:38" ht="12.75">
      <c r="A7" s="50" t="s">
        <v>114</v>
      </c>
      <c r="B7" s="51" t="s">
        <v>36</v>
      </c>
      <c r="C7" s="52" t="s">
        <v>143</v>
      </c>
      <c r="D7" s="53"/>
      <c r="E7" s="54"/>
      <c r="F7" s="55">
        <f>+P17</f>
      </c>
      <c r="G7" s="56">
        <f>+Q17</f>
      </c>
      <c r="H7" s="55">
        <f>P13</f>
      </c>
      <c r="I7" s="56">
        <f>Q13</f>
      </c>
      <c r="J7" s="55">
        <f>P15</f>
      </c>
      <c r="K7" s="56">
        <f>Q15</f>
      </c>
      <c r="L7" s="55"/>
      <c r="M7" s="56"/>
      <c r="N7" s="57">
        <f>IF(SUM(D7:M7)=0,"",COUNTIF(E7:E10,"3"))</f>
      </c>
      <c r="O7" s="58">
        <f>IF(SUM(E7:N7)=0,"",COUNTIF(D7:D10,"3"))</f>
      </c>
      <c r="P7" s="59">
        <f>IF(SUM(D7:M7)=0,"",SUM(E7:E10))</f>
      </c>
      <c r="Q7" s="60">
        <f>IF(SUM(D7:M7)=0,"",SUM(D7:D10))</f>
      </c>
      <c r="R7" s="152"/>
      <c r="S7" s="153"/>
      <c r="U7" s="61">
        <f>+U13+U15+U17</f>
        <v>0</v>
      </c>
      <c r="V7" s="62">
        <f>+V13+V15+V17</f>
        <v>0</v>
      </c>
      <c r="W7" s="63">
        <f>+U7-V7</f>
        <v>0</v>
      </c>
      <c r="AI7" s="12"/>
      <c r="AJ7" s="12"/>
      <c r="AK7" s="12"/>
      <c r="AL7" s="12"/>
    </row>
    <row r="8" spans="1:38" ht="12.75">
      <c r="A8" s="64" t="s">
        <v>132</v>
      </c>
      <c r="B8" s="51" t="s">
        <v>138</v>
      </c>
      <c r="C8" s="65" t="s">
        <v>38</v>
      </c>
      <c r="D8" s="66">
        <f>+Q17</f>
      </c>
      <c r="E8" s="67">
        <f>+P17</f>
      </c>
      <c r="F8" s="68"/>
      <c r="G8" s="69"/>
      <c r="H8" s="66">
        <f>P16</f>
      </c>
      <c r="I8" s="67">
        <f>Q16</f>
      </c>
      <c r="J8" s="66">
        <f>P14</f>
      </c>
      <c r="K8" s="67">
        <f>Q14</f>
      </c>
      <c r="L8" s="66"/>
      <c r="M8" s="67"/>
      <c r="N8" s="57">
        <f>IF(SUM(D8:M8)=0,"",COUNTIF(G7:G10,"3"))</f>
      </c>
      <c r="O8" s="58">
        <f>IF(SUM(E8:N8)=0,"",COUNTIF(F7:F10,"3"))</f>
      </c>
      <c r="P8" s="59">
        <f>IF(SUM(D8:M8)=0,"",SUM(G7:G10))</f>
      </c>
      <c r="Q8" s="60">
        <f>IF(SUM(D8:M8)=0,"",SUM(F7:F10))</f>
      </c>
      <c r="R8" s="152"/>
      <c r="S8" s="153"/>
      <c r="U8" s="61">
        <f>+U14+U16+V17</f>
        <v>0</v>
      </c>
      <c r="V8" s="62">
        <f>+V14+V16+U17</f>
        <v>0</v>
      </c>
      <c r="W8" s="63">
        <f>+U8-V8</f>
        <v>0</v>
      </c>
      <c r="AI8" s="12"/>
      <c r="AJ8" s="12"/>
      <c r="AK8" s="12"/>
      <c r="AL8" s="12"/>
    </row>
    <row r="9" spans="1:38" ht="13.5" thickBot="1">
      <c r="A9" s="64" t="s">
        <v>165</v>
      </c>
      <c r="B9" s="71" t="s">
        <v>68</v>
      </c>
      <c r="C9" s="72" t="s">
        <v>32</v>
      </c>
      <c r="D9" s="66">
        <f>+Q13</f>
      </c>
      <c r="E9" s="67">
        <f>+P13</f>
      </c>
      <c r="F9" s="66">
        <f>Q16</f>
      </c>
      <c r="G9" s="67">
        <f>P16</f>
      </c>
      <c r="H9" s="68"/>
      <c r="I9" s="69"/>
      <c r="J9" s="66">
        <f>P18</f>
      </c>
      <c r="K9" s="67">
        <f>Q18</f>
      </c>
      <c r="L9" s="66"/>
      <c r="M9" s="67"/>
      <c r="N9" s="57">
        <f>IF(SUM(D9:M9)=0,"",COUNTIF(I7:I10,"3"))</f>
      </c>
      <c r="O9" s="58">
        <f>IF(SUM(E9:N9)=0,"",COUNTIF(H7:H10,"3"))</f>
      </c>
      <c r="P9" s="59">
        <f>IF(SUM(D9:M9)=0,"",SUM(I7:I10))</f>
      </c>
      <c r="Q9" s="60">
        <f>IF(SUM(D9:M9)=0,"",SUM(H7:H10))</f>
      </c>
      <c r="R9" s="152"/>
      <c r="S9" s="153"/>
      <c r="U9" s="61">
        <f>+V13+V16+U18</f>
        <v>0</v>
      </c>
      <c r="V9" s="62">
        <f>+U13+U16+V18</f>
        <v>0</v>
      </c>
      <c r="W9" s="63">
        <f>+U9-V9</f>
        <v>0</v>
      </c>
      <c r="AI9" s="12"/>
      <c r="AJ9" s="12"/>
      <c r="AK9" s="12"/>
      <c r="AL9" s="12"/>
    </row>
    <row r="10" spans="1:38" ht="14.25" thickBot="1" thickTop="1">
      <c r="A10" s="70" t="s">
        <v>115</v>
      </c>
      <c r="B10" s="71"/>
      <c r="C10" s="72"/>
      <c r="D10" s="73">
        <f>Q15</f>
      </c>
      <c r="E10" s="74">
        <f>P15</f>
      </c>
      <c r="F10" s="73">
        <f>Q14</f>
      </c>
      <c r="G10" s="74">
        <f>P14</f>
      </c>
      <c r="H10" s="73">
        <f>Q18</f>
      </c>
      <c r="I10" s="74">
        <f>P18</f>
      </c>
      <c r="J10" s="75"/>
      <c r="K10" s="76"/>
      <c r="L10" s="73"/>
      <c r="M10" s="74"/>
      <c r="N10" s="77">
        <f>IF(SUM(D10:M10)=0,"",COUNTIF(K7:K10,"3"))</f>
      </c>
      <c r="O10" s="78">
        <f>IF(SUM(E10:N10)=0,"",COUNTIF(J7:J10,"3"))</f>
      </c>
      <c r="P10" s="79">
        <f>IF(SUM(D10:M11)=0,"",SUM(K7:K10))</f>
      </c>
      <c r="Q10" s="80">
        <f>IF(SUM(D10:M10)=0,"",SUM(J7:J10))</f>
      </c>
      <c r="R10" s="154"/>
      <c r="S10" s="155"/>
      <c r="U10" s="61">
        <f>+V14+V15+V18</f>
        <v>0</v>
      </c>
      <c r="V10" s="62">
        <f>+U14+U15+U18</f>
        <v>0</v>
      </c>
      <c r="W10" s="63">
        <f>+U10-V10</f>
        <v>0</v>
      </c>
      <c r="AI10" s="12"/>
      <c r="AJ10" s="12"/>
      <c r="AK10" s="12"/>
      <c r="AL10" s="12"/>
    </row>
    <row r="11" spans="1:38" ht="15.75" thickTop="1">
      <c r="A11" s="81"/>
      <c r="B11" s="82" t="s">
        <v>170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4"/>
      <c r="S11" s="85"/>
      <c r="U11" s="86"/>
      <c r="V11" s="87" t="s">
        <v>171</v>
      </c>
      <c r="W11" s="88">
        <f>SUM(W7:W10)</f>
        <v>0</v>
      </c>
      <c r="X11" s="87" t="str">
        <f>IF(W11=0,"OK","Virhe")</f>
        <v>OK</v>
      </c>
      <c r="AI11" s="12"/>
      <c r="AJ11" s="12"/>
      <c r="AK11" s="12"/>
      <c r="AL11" s="12"/>
    </row>
    <row r="12" spans="1:38" ht="15.75" thickBot="1">
      <c r="A12" s="89"/>
      <c r="B12" s="90" t="s">
        <v>172</v>
      </c>
      <c r="C12" s="91"/>
      <c r="D12" s="91"/>
      <c r="E12" s="92"/>
      <c r="F12" s="147" t="s">
        <v>45</v>
      </c>
      <c r="G12" s="148"/>
      <c r="H12" s="149" t="s">
        <v>46</v>
      </c>
      <c r="I12" s="148"/>
      <c r="J12" s="149" t="s">
        <v>47</v>
      </c>
      <c r="K12" s="148"/>
      <c r="L12" s="149" t="s">
        <v>54</v>
      </c>
      <c r="M12" s="148"/>
      <c r="N12" s="149" t="s">
        <v>55</v>
      </c>
      <c r="O12" s="148"/>
      <c r="P12" s="156" t="s">
        <v>43</v>
      </c>
      <c r="Q12" s="157"/>
      <c r="S12" s="93"/>
      <c r="U12" s="94" t="s">
        <v>168</v>
      </c>
      <c r="V12" s="95"/>
      <c r="W12" s="49" t="s">
        <v>169</v>
      </c>
      <c r="AI12" s="12"/>
      <c r="AJ12" s="12"/>
      <c r="AK12" s="12"/>
      <c r="AL12" s="12"/>
    </row>
    <row r="13" spans="1:38" ht="15.75">
      <c r="A13" s="96" t="s">
        <v>173</v>
      </c>
      <c r="B13" s="97" t="str">
        <f>IF(B7&gt;"",B7,"")</f>
        <v>Mika Räsänen</v>
      </c>
      <c r="C13" s="98" t="str">
        <f>IF(B9&gt;"",B9,"")</f>
        <v>Kuido Pöder</v>
      </c>
      <c r="D13" s="83"/>
      <c r="E13" s="99"/>
      <c r="F13" s="150"/>
      <c r="G13" s="151"/>
      <c r="H13" s="139"/>
      <c r="I13" s="140"/>
      <c r="J13" s="139"/>
      <c r="K13" s="140"/>
      <c r="L13" s="139"/>
      <c r="M13" s="140"/>
      <c r="N13" s="146"/>
      <c r="O13" s="140"/>
      <c r="P13" s="100">
        <f aca="true" t="shared" si="0" ref="P13:P18">IF(COUNT(F13:N13)=0,"",COUNTIF(F13:N13,"&gt;=0"))</f>
      </c>
      <c r="Q13" s="101">
        <f aca="true" t="shared" si="1" ref="Q13:Q18">IF(COUNT(F13:N13)=0,"",(IF(LEFT(F13,1)="-",1,0)+IF(LEFT(H13,1)="-",1,0)+IF(LEFT(J13,1)="-",1,0)+IF(LEFT(L13,1)="-",1,0)+IF(LEFT(N13,1)="-",1,0)))</f>
      </c>
      <c r="R13" s="102"/>
      <c r="S13" s="103"/>
      <c r="U13" s="104">
        <f aca="true" t="shared" si="2" ref="U13:U18">+Y13+AA13+AC13+AE13+AG13</f>
        <v>0</v>
      </c>
      <c r="V13" s="105">
        <f aca="true" t="shared" si="3" ref="V13:V18">+Z13+AB13+AD13+AF13+AH13</f>
        <v>0</v>
      </c>
      <c r="W13" s="106">
        <f aca="true" t="shared" si="4" ref="W13:W18">+U13-V13</f>
        <v>0</v>
      </c>
      <c r="Y13" s="107">
        <f aca="true" t="shared" si="5" ref="Y13:Y18">IF(F13="",0,IF(LEFT(F13,1)="-",ABS(F13),(IF(F13&gt;9,F13+2,11))))</f>
        <v>0</v>
      </c>
      <c r="Z13" s="108">
        <f aca="true" t="shared" si="6" ref="Z13:Z18">IF(F13="",0,IF(LEFT(F13,1)="-",(IF(ABS(F13)&gt;9,(ABS(F13)+2),11)),F13))</f>
        <v>0</v>
      </c>
      <c r="AA13" s="107">
        <f aca="true" t="shared" si="7" ref="AA13:AA18">IF(H13="",0,IF(LEFT(H13,1)="-",ABS(H13),(IF(H13&gt;9,H13+2,11))))</f>
        <v>0</v>
      </c>
      <c r="AB13" s="108">
        <f aca="true" t="shared" si="8" ref="AB13:AB18">IF(H13="",0,IF(LEFT(H13,1)="-",(IF(ABS(H13)&gt;9,(ABS(H13)+2),11)),H13))</f>
        <v>0</v>
      </c>
      <c r="AC13" s="107">
        <f aca="true" t="shared" si="9" ref="AC13:AC18">IF(J13="",0,IF(LEFT(J13,1)="-",ABS(J13),(IF(J13&gt;9,J13+2,11))))</f>
        <v>0</v>
      </c>
      <c r="AD13" s="108">
        <f aca="true" t="shared" si="10" ref="AD13:AD18">IF(J13="",0,IF(LEFT(J13,1)="-",(IF(ABS(J13)&gt;9,(ABS(J13)+2),11)),J13))</f>
        <v>0</v>
      </c>
      <c r="AE13" s="107">
        <f aca="true" t="shared" si="11" ref="AE13:AE18">IF(L13="",0,IF(LEFT(L13,1)="-",ABS(L13),(IF(L13&gt;9,L13+2,11))))</f>
        <v>0</v>
      </c>
      <c r="AF13" s="108">
        <f aca="true" t="shared" si="12" ref="AF13:AF18">IF(L13="",0,IF(LEFT(L13,1)="-",(IF(ABS(L13)&gt;9,(ABS(L13)+2),11)),L13))</f>
        <v>0</v>
      </c>
      <c r="AG13" s="107">
        <f aca="true" t="shared" si="13" ref="AG13:AG18">IF(N13="",0,IF(LEFT(N13,1)="-",ABS(N13),(IF(N13&gt;9,N13+2,11))))</f>
        <v>0</v>
      </c>
      <c r="AH13" s="108">
        <f aca="true" t="shared" si="14" ref="AH13:AH18">IF(N13="",0,IF(LEFT(N13,1)="-",(IF(ABS(N13)&gt;9,(ABS(N13)+2),11)),N13))</f>
        <v>0</v>
      </c>
      <c r="AI13" s="12"/>
      <c r="AJ13" s="12"/>
      <c r="AK13" s="12"/>
      <c r="AL13" s="12"/>
    </row>
    <row r="14" spans="1:38" ht="15.75">
      <c r="A14" s="96" t="s">
        <v>174</v>
      </c>
      <c r="B14" s="97" t="str">
        <f>IF(B8&gt;"",B8,"")</f>
        <v>Thomas Hallbäck</v>
      </c>
      <c r="C14" s="109">
        <f>IF(B10&gt;"",B10,"")</f>
      </c>
      <c r="D14" s="110"/>
      <c r="E14" s="99"/>
      <c r="F14" s="141"/>
      <c r="G14" s="142"/>
      <c r="H14" s="141"/>
      <c r="I14" s="142"/>
      <c r="J14" s="141"/>
      <c r="K14" s="142"/>
      <c r="L14" s="141"/>
      <c r="M14" s="142"/>
      <c r="N14" s="141"/>
      <c r="O14" s="142"/>
      <c r="P14" s="100">
        <f t="shared" si="0"/>
      </c>
      <c r="Q14" s="101">
        <f t="shared" si="1"/>
      </c>
      <c r="R14" s="111"/>
      <c r="S14" s="112"/>
      <c r="U14" s="104">
        <f t="shared" si="2"/>
        <v>0</v>
      </c>
      <c r="V14" s="105">
        <f t="shared" si="3"/>
        <v>0</v>
      </c>
      <c r="W14" s="106">
        <f t="shared" si="4"/>
        <v>0</v>
      </c>
      <c r="Y14" s="113">
        <f t="shared" si="5"/>
        <v>0</v>
      </c>
      <c r="Z14" s="114">
        <f t="shared" si="6"/>
        <v>0</v>
      </c>
      <c r="AA14" s="113">
        <f t="shared" si="7"/>
        <v>0</v>
      </c>
      <c r="AB14" s="114">
        <f t="shared" si="8"/>
        <v>0</v>
      </c>
      <c r="AC14" s="113">
        <f t="shared" si="9"/>
        <v>0</v>
      </c>
      <c r="AD14" s="114">
        <f t="shared" si="10"/>
        <v>0</v>
      </c>
      <c r="AE14" s="113">
        <f t="shared" si="11"/>
        <v>0</v>
      </c>
      <c r="AF14" s="114">
        <f t="shared" si="12"/>
        <v>0</v>
      </c>
      <c r="AG14" s="113">
        <f t="shared" si="13"/>
        <v>0</v>
      </c>
      <c r="AH14" s="114">
        <f t="shared" si="14"/>
        <v>0</v>
      </c>
      <c r="AI14" s="12"/>
      <c r="AJ14" s="12"/>
      <c r="AK14" s="12"/>
      <c r="AL14" s="12"/>
    </row>
    <row r="15" spans="1:38" ht="16.5" thickBot="1">
      <c r="A15" s="96" t="s">
        <v>175</v>
      </c>
      <c r="B15" s="115" t="str">
        <f>IF(B7&gt;"",B7,"")</f>
        <v>Mika Räsänen</v>
      </c>
      <c r="C15" s="116">
        <f>IF(B10&gt;"",B10,"")</f>
      </c>
      <c r="D15" s="91"/>
      <c r="E15" s="92"/>
      <c r="F15" s="144"/>
      <c r="G15" s="145"/>
      <c r="H15" s="144"/>
      <c r="I15" s="145"/>
      <c r="J15" s="144"/>
      <c r="K15" s="145"/>
      <c r="L15" s="144"/>
      <c r="M15" s="145"/>
      <c r="N15" s="144"/>
      <c r="O15" s="145"/>
      <c r="P15" s="100">
        <f t="shared" si="0"/>
      </c>
      <c r="Q15" s="101">
        <f t="shared" si="1"/>
      </c>
      <c r="R15" s="111"/>
      <c r="S15" s="112"/>
      <c r="U15" s="104">
        <f t="shared" si="2"/>
        <v>0</v>
      </c>
      <c r="V15" s="105">
        <f t="shared" si="3"/>
        <v>0</v>
      </c>
      <c r="W15" s="106">
        <f t="shared" si="4"/>
        <v>0</v>
      </c>
      <c r="Y15" s="113">
        <f t="shared" si="5"/>
        <v>0</v>
      </c>
      <c r="Z15" s="114">
        <f t="shared" si="6"/>
        <v>0</v>
      </c>
      <c r="AA15" s="113">
        <f t="shared" si="7"/>
        <v>0</v>
      </c>
      <c r="AB15" s="114">
        <f t="shared" si="8"/>
        <v>0</v>
      </c>
      <c r="AC15" s="113">
        <f t="shared" si="9"/>
        <v>0</v>
      </c>
      <c r="AD15" s="114">
        <f t="shared" si="10"/>
        <v>0</v>
      </c>
      <c r="AE15" s="113">
        <f t="shared" si="11"/>
        <v>0</v>
      </c>
      <c r="AF15" s="114">
        <f t="shared" si="12"/>
        <v>0</v>
      </c>
      <c r="AG15" s="113">
        <f t="shared" si="13"/>
        <v>0</v>
      </c>
      <c r="AH15" s="114">
        <f t="shared" si="14"/>
        <v>0</v>
      </c>
      <c r="AI15" s="12"/>
      <c r="AJ15" s="12"/>
      <c r="AK15" s="12"/>
      <c r="AL15" s="12"/>
    </row>
    <row r="16" spans="1:38" ht="15.75">
      <c r="A16" s="96" t="s">
        <v>176</v>
      </c>
      <c r="B16" s="97" t="str">
        <f>IF(B8&gt;"",B8,"")</f>
        <v>Thomas Hallbäck</v>
      </c>
      <c r="C16" s="109" t="str">
        <f>IF(B9&gt;"",B9,"")</f>
        <v>Kuido Pöder</v>
      </c>
      <c r="D16" s="83"/>
      <c r="E16" s="99"/>
      <c r="F16" s="139"/>
      <c r="G16" s="140"/>
      <c r="H16" s="139"/>
      <c r="I16" s="140"/>
      <c r="J16" s="139"/>
      <c r="K16" s="140"/>
      <c r="L16" s="139"/>
      <c r="M16" s="140"/>
      <c r="N16" s="139"/>
      <c r="O16" s="140"/>
      <c r="P16" s="100">
        <f t="shared" si="0"/>
      </c>
      <c r="Q16" s="101">
        <f t="shared" si="1"/>
      </c>
      <c r="R16" s="111"/>
      <c r="S16" s="112"/>
      <c r="U16" s="104">
        <f t="shared" si="2"/>
        <v>0</v>
      </c>
      <c r="V16" s="105">
        <f t="shared" si="3"/>
        <v>0</v>
      </c>
      <c r="W16" s="106">
        <f t="shared" si="4"/>
        <v>0</v>
      </c>
      <c r="Y16" s="113">
        <f t="shared" si="5"/>
        <v>0</v>
      </c>
      <c r="Z16" s="114">
        <f t="shared" si="6"/>
        <v>0</v>
      </c>
      <c r="AA16" s="113">
        <f t="shared" si="7"/>
        <v>0</v>
      </c>
      <c r="AB16" s="114">
        <f t="shared" si="8"/>
        <v>0</v>
      </c>
      <c r="AC16" s="113">
        <f t="shared" si="9"/>
        <v>0</v>
      </c>
      <c r="AD16" s="114">
        <f t="shared" si="10"/>
        <v>0</v>
      </c>
      <c r="AE16" s="113">
        <f t="shared" si="11"/>
        <v>0</v>
      </c>
      <c r="AF16" s="114">
        <f t="shared" si="12"/>
        <v>0</v>
      </c>
      <c r="AG16" s="113">
        <f t="shared" si="13"/>
        <v>0</v>
      </c>
      <c r="AH16" s="114">
        <f t="shared" si="14"/>
        <v>0</v>
      </c>
      <c r="AI16" s="12"/>
      <c r="AJ16" s="12"/>
      <c r="AK16" s="12"/>
      <c r="AL16" s="12"/>
    </row>
    <row r="17" spans="1:38" ht="15.75">
      <c r="A17" s="96" t="s">
        <v>177</v>
      </c>
      <c r="B17" s="97" t="str">
        <f>IF(B7&gt;"",B7,"")</f>
        <v>Mika Räsänen</v>
      </c>
      <c r="C17" s="109" t="str">
        <f>IF(B8&gt;"",B8,"")</f>
        <v>Thomas Hallbäck</v>
      </c>
      <c r="D17" s="110"/>
      <c r="E17" s="99"/>
      <c r="F17" s="141"/>
      <c r="G17" s="142"/>
      <c r="H17" s="141"/>
      <c r="I17" s="142"/>
      <c r="J17" s="143"/>
      <c r="K17" s="142"/>
      <c r="L17" s="141"/>
      <c r="M17" s="142"/>
      <c r="N17" s="141"/>
      <c r="O17" s="142"/>
      <c r="P17" s="100">
        <f t="shared" si="0"/>
      </c>
      <c r="Q17" s="101">
        <f t="shared" si="1"/>
      </c>
      <c r="R17" s="111"/>
      <c r="S17" s="112"/>
      <c r="U17" s="104">
        <f t="shared" si="2"/>
        <v>0</v>
      </c>
      <c r="V17" s="105">
        <f t="shared" si="3"/>
        <v>0</v>
      </c>
      <c r="W17" s="106">
        <f t="shared" si="4"/>
        <v>0</v>
      </c>
      <c r="Y17" s="113">
        <f t="shared" si="5"/>
        <v>0</v>
      </c>
      <c r="Z17" s="114">
        <f t="shared" si="6"/>
        <v>0</v>
      </c>
      <c r="AA17" s="113">
        <f t="shared" si="7"/>
        <v>0</v>
      </c>
      <c r="AB17" s="114">
        <f t="shared" si="8"/>
        <v>0</v>
      </c>
      <c r="AC17" s="113">
        <f t="shared" si="9"/>
        <v>0</v>
      </c>
      <c r="AD17" s="114">
        <f t="shared" si="10"/>
        <v>0</v>
      </c>
      <c r="AE17" s="113">
        <f t="shared" si="11"/>
        <v>0</v>
      </c>
      <c r="AF17" s="114">
        <f t="shared" si="12"/>
        <v>0</v>
      </c>
      <c r="AG17" s="113">
        <f t="shared" si="13"/>
        <v>0</v>
      </c>
      <c r="AH17" s="114">
        <f t="shared" si="14"/>
        <v>0</v>
      </c>
      <c r="AI17" s="12"/>
      <c r="AJ17" s="12"/>
      <c r="AK17" s="12"/>
      <c r="AL17" s="12"/>
    </row>
    <row r="18" spans="1:38" ht="16.5" thickBot="1">
      <c r="A18" s="117" t="s">
        <v>178</v>
      </c>
      <c r="B18" s="118" t="str">
        <f>IF(B9&gt;"",B9,"")</f>
        <v>Kuido Pöder</v>
      </c>
      <c r="C18" s="119">
        <f>IF(B10&gt;"",B10,"")</f>
      </c>
      <c r="D18" s="120"/>
      <c r="E18" s="121"/>
      <c r="F18" s="137"/>
      <c r="G18" s="138"/>
      <c r="H18" s="137"/>
      <c r="I18" s="138"/>
      <c r="J18" s="137"/>
      <c r="K18" s="138"/>
      <c r="L18" s="137"/>
      <c r="M18" s="138"/>
      <c r="N18" s="137"/>
      <c r="O18" s="138"/>
      <c r="P18" s="122">
        <f t="shared" si="0"/>
      </c>
      <c r="Q18" s="123">
        <f t="shared" si="1"/>
      </c>
      <c r="R18" s="124"/>
      <c r="S18" s="125"/>
      <c r="U18" s="104">
        <f t="shared" si="2"/>
        <v>0</v>
      </c>
      <c r="V18" s="105">
        <f t="shared" si="3"/>
        <v>0</v>
      </c>
      <c r="W18" s="106">
        <f t="shared" si="4"/>
        <v>0</v>
      </c>
      <c r="Y18" s="126">
        <f t="shared" si="5"/>
        <v>0</v>
      </c>
      <c r="Z18" s="127">
        <f t="shared" si="6"/>
        <v>0</v>
      </c>
      <c r="AA18" s="126">
        <f t="shared" si="7"/>
        <v>0</v>
      </c>
      <c r="AB18" s="127">
        <f t="shared" si="8"/>
        <v>0</v>
      </c>
      <c r="AC18" s="126">
        <f t="shared" si="9"/>
        <v>0</v>
      </c>
      <c r="AD18" s="127">
        <f t="shared" si="10"/>
        <v>0</v>
      </c>
      <c r="AE18" s="126">
        <f t="shared" si="11"/>
        <v>0</v>
      </c>
      <c r="AF18" s="127">
        <f t="shared" si="12"/>
        <v>0</v>
      </c>
      <c r="AG18" s="126">
        <f t="shared" si="13"/>
        <v>0</v>
      </c>
      <c r="AH18" s="127">
        <f t="shared" si="14"/>
        <v>0</v>
      </c>
      <c r="AI18" s="12"/>
      <c r="AJ18" s="12"/>
      <c r="AK18" s="12"/>
      <c r="AL18" s="12"/>
    </row>
    <row r="19" spans="1:38" ht="13.5" thickTop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</row>
    <row r="20" spans="1:38" ht="13.5" thickBo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</row>
    <row r="21" spans="1:38" ht="16.5" thickTop="1">
      <c r="A21" s="29"/>
      <c r="B21" s="30"/>
      <c r="C21" s="31"/>
      <c r="D21" s="31"/>
      <c r="E21" s="31"/>
      <c r="F21" s="32"/>
      <c r="G21" s="31"/>
      <c r="H21" s="33" t="s">
        <v>158</v>
      </c>
      <c r="I21" s="34"/>
      <c r="J21" s="162" t="s">
        <v>2</v>
      </c>
      <c r="K21" s="163"/>
      <c r="L21" s="163"/>
      <c r="M21" s="164"/>
      <c r="N21" s="165" t="s">
        <v>159</v>
      </c>
      <c r="O21" s="166"/>
      <c r="P21" s="166"/>
      <c r="Q21" s="167" t="s">
        <v>8</v>
      </c>
      <c r="R21" s="168"/>
      <c r="S21" s="169"/>
      <c r="AI21" s="12"/>
      <c r="AJ21" s="12"/>
      <c r="AK21" s="12"/>
      <c r="AL21" s="12"/>
    </row>
    <row r="22" spans="1:38" ht="16.5" thickBot="1">
      <c r="A22" s="35"/>
      <c r="B22" s="36"/>
      <c r="C22" s="37" t="s">
        <v>160</v>
      </c>
      <c r="D22" s="172"/>
      <c r="E22" s="173"/>
      <c r="F22" s="174"/>
      <c r="G22" s="175" t="s">
        <v>161</v>
      </c>
      <c r="H22" s="176"/>
      <c r="I22" s="176"/>
      <c r="J22" s="177"/>
      <c r="K22" s="177"/>
      <c r="L22" s="177"/>
      <c r="M22" s="178"/>
      <c r="N22" s="38" t="s">
        <v>162</v>
      </c>
      <c r="O22" s="39"/>
      <c r="P22" s="39"/>
      <c r="Q22" s="170"/>
      <c r="R22" s="170"/>
      <c r="S22" s="171"/>
      <c r="AI22" s="12"/>
      <c r="AJ22" s="12"/>
      <c r="AK22" s="12"/>
      <c r="AL22" s="12"/>
    </row>
    <row r="23" spans="1:38" ht="15.75" thickTop="1">
      <c r="A23" s="40"/>
      <c r="B23" s="41" t="s">
        <v>163</v>
      </c>
      <c r="C23" s="42" t="s">
        <v>164</v>
      </c>
      <c r="D23" s="158" t="s">
        <v>114</v>
      </c>
      <c r="E23" s="159"/>
      <c r="F23" s="158" t="s">
        <v>132</v>
      </c>
      <c r="G23" s="159"/>
      <c r="H23" s="158" t="s">
        <v>165</v>
      </c>
      <c r="I23" s="159"/>
      <c r="J23" s="158" t="s">
        <v>115</v>
      </c>
      <c r="K23" s="159"/>
      <c r="L23" s="158"/>
      <c r="M23" s="159"/>
      <c r="N23" s="43" t="s">
        <v>152</v>
      </c>
      <c r="O23" s="44" t="s">
        <v>166</v>
      </c>
      <c r="P23" s="45" t="s">
        <v>167</v>
      </c>
      <c r="Q23" s="46"/>
      <c r="R23" s="160" t="s">
        <v>44</v>
      </c>
      <c r="S23" s="161"/>
      <c r="U23" s="47" t="s">
        <v>168</v>
      </c>
      <c r="V23" s="48"/>
      <c r="W23" s="49" t="s">
        <v>169</v>
      </c>
      <c r="AI23" s="12"/>
      <c r="AJ23" s="12"/>
      <c r="AK23" s="12"/>
      <c r="AL23" s="12"/>
    </row>
    <row r="24" spans="1:38" ht="12.75">
      <c r="A24" s="50" t="s">
        <v>114</v>
      </c>
      <c r="B24" s="51" t="s">
        <v>35</v>
      </c>
      <c r="C24" s="52" t="s">
        <v>32</v>
      </c>
      <c r="D24" s="53"/>
      <c r="E24" s="54"/>
      <c r="F24" s="55">
        <f>+P34</f>
      </c>
      <c r="G24" s="56">
        <f>+Q34</f>
      </c>
      <c r="H24" s="55">
        <f>P30</f>
      </c>
      <c r="I24" s="56">
        <f>Q30</f>
      </c>
      <c r="J24" s="55">
        <f>P32</f>
      </c>
      <c r="K24" s="56">
        <f>Q32</f>
      </c>
      <c r="L24" s="55"/>
      <c r="M24" s="56"/>
      <c r="N24" s="57">
        <f>IF(SUM(D24:M24)=0,"",COUNTIF(E24:E27,"3"))</f>
      </c>
      <c r="O24" s="58">
        <f>IF(SUM(E24:N24)=0,"",COUNTIF(D24:D27,"3"))</f>
      </c>
      <c r="P24" s="59">
        <f>IF(SUM(D24:M24)=0,"",SUM(E24:E27))</f>
      </c>
      <c r="Q24" s="60">
        <f>IF(SUM(D24:M24)=0,"",SUM(D24:D27))</f>
      </c>
      <c r="R24" s="152"/>
      <c r="S24" s="153"/>
      <c r="U24" s="61">
        <f>+U30+U32+U34</f>
        <v>0</v>
      </c>
      <c r="V24" s="62">
        <f>+V30+V32+V34</f>
        <v>0</v>
      </c>
      <c r="W24" s="63">
        <f>+U24-V24</f>
        <v>0</v>
      </c>
      <c r="AI24" s="12"/>
      <c r="AJ24" s="12"/>
      <c r="AK24" s="12"/>
      <c r="AL24" s="12"/>
    </row>
    <row r="25" spans="1:38" ht="12.75">
      <c r="A25" s="64" t="s">
        <v>132</v>
      </c>
      <c r="B25" s="51" t="s">
        <v>140</v>
      </c>
      <c r="C25" s="65" t="s">
        <v>41</v>
      </c>
      <c r="D25" s="66">
        <f>+Q34</f>
      </c>
      <c r="E25" s="67">
        <f>+P34</f>
      </c>
      <c r="F25" s="68"/>
      <c r="G25" s="69"/>
      <c r="H25" s="66">
        <f>P33</f>
      </c>
      <c r="I25" s="67">
        <f>Q33</f>
      </c>
      <c r="J25" s="66">
        <f>P31</f>
      </c>
      <c r="K25" s="67">
        <f>Q31</f>
      </c>
      <c r="L25" s="66"/>
      <c r="M25" s="67"/>
      <c r="N25" s="57">
        <f>IF(SUM(D25:M25)=0,"",COUNTIF(G24:G27,"3"))</f>
      </c>
      <c r="O25" s="58">
        <f>IF(SUM(E25:N25)=0,"",COUNTIF(F24:F27,"3"))</f>
      </c>
      <c r="P25" s="59">
        <f>IF(SUM(D25:M25)=0,"",SUM(G24:G27))</f>
      </c>
      <c r="Q25" s="60">
        <f>IF(SUM(D25:M25)=0,"",SUM(F24:F27))</f>
      </c>
      <c r="R25" s="152"/>
      <c r="S25" s="153"/>
      <c r="U25" s="61">
        <f>+U31+U33+V34</f>
        <v>0</v>
      </c>
      <c r="V25" s="62">
        <f>+V31+V33+U34</f>
        <v>0</v>
      </c>
      <c r="W25" s="63">
        <f>+U25-V25</f>
        <v>0</v>
      </c>
      <c r="AI25" s="12"/>
      <c r="AJ25" s="12"/>
      <c r="AK25" s="12"/>
      <c r="AL25" s="12"/>
    </row>
    <row r="26" spans="1:38" ht="13.5" thickBot="1">
      <c r="A26" s="64" t="s">
        <v>165</v>
      </c>
      <c r="B26" s="71" t="s">
        <v>264</v>
      </c>
      <c r="C26" s="72" t="s">
        <v>265</v>
      </c>
      <c r="D26" s="66">
        <f>+Q30</f>
      </c>
      <c r="E26" s="67">
        <f>+P30</f>
      </c>
      <c r="F26" s="66">
        <f>Q33</f>
      </c>
      <c r="G26" s="67">
        <f>P33</f>
      </c>
      <c r="H26" s="68"/>
      <c r="I26" s="69"/>
      <c r="J26" s="66">
        <f>P35</f>
      </c>
      <c r="K26" s="67">
        <f>Q35</f>
      </c>
      <c r="L26" s="66"/>
      <c r="M26" s="67"/>
      <c r="N26" s="57">
        <f>IF(SUM(D26:M26)=0,"",COUNTIF(I24:I27,"3"))</f>
      </c>
      <c r="O26" s="58">
        <f>IF(SUM(E26:N26)=0,"",COUNTIF(H24:H27,"3"))</f>
      </c>
      <c r="P26" s="59">
        <f>IF(SUM(D26:M26)=0,"",SUM(I24:I27))</f>
      </c>
      <c r="Q26" s="60">
        <f>IF(SUM(D26:M26)=0,"",SUM(H24:H27))</f>
      </c>
      <c r="R26" s="152"/>
      <c r="S26" s="153"/>
      <c r="U26" s="61">
        <f>+V30+V33+U35</f>
        <v>0</v>
      </c>
      <c r="V26" s="62">
        <f>+U30+U33+V35</f>
        <v>0</v>
      </c>
      <c r="W26" s="63">
        <f>+U26-V26</f>
        <v>0</v>
      </c>
      <c r="AI26" s="12"/>
      <c r="AJ26" s="12"/>
      <c r="AK26" s="12"/>
      <c r="AL26" s="12"/>
    </row>
    <row r="27" spans="1:38" ht="14.25" thickBot="1" thickTop="1">
      <c r="A27" s="70" t="s">
        <v>115</v>
      </c>
      <c r="B27" s="71"/>
      <c r="C27" s="72"/>
      <c r="D27" s="73">
        <f>Q32</f>
      </c>
      <c r="E27" s="74">
        <f>P32</f>
      </c>
      <c r="F27" s="73">
        <f>Q31</f>
      </c>
      <c r="G27" s="74">
        <f>P31</f>
      </c>
      <c r="H27" s="73">
        <f>Q35</f>
      </c>
      <c r="I27" s="74">
        <f>P35</f>
      </c>
      <c r="J27" s="75"/>
      <c r="K27" s="76"/>
      <c r="L27" s="73"/>
      <c r="M27" s="74"/>
      <c r="N27" s="77">
        <f>IF(SUM(D27:M27)=0,"",COUNTIF(K24:K27,"3"))</f>
      </c>
      <c r="O27" s="78">
        <f>IF(SUM(E27:N27)=0,"",COUNTIF(J24:J27,"3"))</f>
      </c>
      <c r="P27" s="79">
        <f>IF(SUM(D27:M28)=0,"",SUM(K24:K27))</f>
      </c>
      <c r="Q27" s="80">
        <f>IF(SUM(D27:M27)=0,"",SUM(J24:J27))</f>
      </c>
      <c r="R27" s="154"/>
      <c r="S27" s="155"/>
      <c r="U27" s="61">
        <f>+V31+V32+V35</f>
        <v>0</v>
      </c>
      <c r="V27" s="62">
        <f>+U31+U32+U35</f>
        <v>0</v>
      </c>
      <c r="W27" s="63">
        <f>+U27-V27</f>
        <v>0</v>
      </c>
      <c r="AI27" s="12"/>
      <c r="AJ27" s="12"/>
      <c r="AK27" s="12"/>
      <c r="AL27" s="12"/>
    </row>
    <row r="28" spans="1:38" ht="15.75" thickTop="1">
      <c r="A28" s="81"/>
      <c r="B28" s="82" t="s">
        <v>170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4"/>
      <c r="S28" s="85"/>
      <c r="U28" s="86"/>
      <c r="V28" s="87" t="s">
        <v>171</v>
      </c>
      <c r="W28" s="88">
        <f>SUM(W24:W27)</f>
        <v>0</v>
      </c>
      <c r="X28" s="87" t="str">
        <f>IF(W28=0,"OK","Virhe")</f>
        <v>OK</v>
      </c>
      <c r="AI28" s="12"/>
      <c r="AJ28" s="12"/>
      <c r="AK28" s="12"/>
      <c r="AL28" s="12"/>
    </row>
    <row r="29" spans="1:38" ht="15.75" thickBot="1">
      <c r="A29" s="89"/>
      <c r="B29" s="90" t="s">
        <v>172</v>
      </c>
      <c r="C29" s="91"/>
      <c r="D29" s="91"/>
      <c r="E29" s="92"/>
      <c r="F29" s="147" t="s">
        <v>45</v>
      </c>
      <c r="G29" s="148"/>
      <c r="H29" s="149" t="s">
        <v>46</v>
      </c>
      <c r="I29" s="148"/>
      <c r="J29" s="149" t="s">
        <v>47</v>
      </c>
      <c r="K29" s="148"/>
      <c r="L29" s="149" t="s">
        <v>54</v>
      </c>
      <c r="M29" s="148"/>
      <c r="N29" s="149" t="s">
        <v>55</v>
      </c>
      <c r="O29" s="148"/>
      <c r="P29" s="156" t="s">
        <v>43</v>
      </c>
      <c r="Q29" s="157"/>
      <c r="S29" s="93"/>
      <c r="U29" s="94" t="s">
        <v>168</v>
      </c>
      <c r="V29" s="95"/>
      <c r="W29" s="49" t="s">
        <v>169</v>
      </c>
      <c r="AI29" s="12"/>
      <c r="AJ29" s="12"/>
      <c r="AK29" s="12"/>
      <c r="AL29" s="12"/>
    </row>
    <row r="30" spans="1:38" ht="15.75">
      <c r="A30" s="96" t="s">
        <v>173</v>
      </c>
      <c r="B30" s="97" t="str">
        <f>IF(B24&gt;"",B24,"")</f>
        <v>Jani Jormanainen</v>
      </c>
      <c r="C30" s="98" t="str">
        <f>IF(B26&gt;"",B26,"")</f>
        <v>Heikki Järvinen</v>
      </c>
      <c r="D30" s="83"/>
      <c r="E30" s="99"/>
      <c r="F30" s="150"/>
      <c r="G30" s="151"/>
      <c r="H30" s="139"/>
      <c r="I30" s="140"/>
      <c r="J30" s="139"/>
      <c r="K30" s="140"/>
      <c r="L30" s="139"/>
      <c r="M30" s="140"/>
      <c r="N30" s="146"/>
      <c r="O30" s="140"/>
      <c r="P30" s="100">
        <f aca="true" t="shared" si="15" ref="P30:P35">IF(COUNT(F30:N30)=0,"",COUNTIF(F30:N30,"&gt;=0"))</f>
      </c>
      <c r="Q30" s="101">
        <f aca="true" t="shared" si="16" ref="Q30:Q35">IF(COUNT(F30:N30)=0,"",(IF(LEFT(F30,1)="-",1,0)+IF(LEFT(H30,1)="-",1,0)+IF(LEFT(J30,1)="-",1,0)+IF(LEFT(L30,1)="-",1,0)+IF(LEFT(N30,1)="-",1,0)))</f>
      </c>
      <c r="R30" s="102"/>
      <c r="S30" s="103"/>
      <c r="U30" s="104">
        <f aca="true" t="shared" si="17" ref="U30:V35">+Y30+AA30+AC30+AE30+AG30</f>
        <v>0</v>
      </c>
      <c r="V30" s="105">
        <f t="shared" si="17"/>
        <v>0</v>
      </c>
      <c r="W30" s="106">
        <f aca="true" t="shared" si="18" ref="W30:W35">+U30-V30</f>
        <v>0</v>
      </c>
      <c r="Y30" s="107">
        <f aca="true" t="shared" si="19" ref="Y30:Y35">IF(F30="",0,IF(LEFT(F30,1)="-",ABS(F30),(IF(F30&gt;9,F30+2,11))))</f>
        <v>0</v>
      </c>
      <c r="Z30" s="108">
        <f aca="true" t="shared" si="20" ref="Z30:Z35">IF(F30="",0,IF(LEFT(F30,1)="-",(IF(ABS(F30)&gt;9,(ABS(F30)+2),11)),F30))</f>
        <v>0</v>
      </c>
      <c r="AA30" s="107">
        <f aca="true" t="shared" si="21" ref="AA30:AA35">IF(H30="",0,IF(LEFT(H30,1)="-",ABS(H30),(IF(H30&gt;9,H30+2,11))))</f>
        <v>0</v>
      </c>
      <c r="AB30" s="108">
        <f aca="true" t="shared" si="22" ref="AB30:AB35">IF(H30="",0,IF(LEFT(H30,1)="-",(IF(ABS(H30)&gt;9,(ABS(H30)+2),11)),H30))</f>
        <v>0</v>
      </c>
      <c r="AC30" s="107">
        <f aca="true" t="shared" si="23" ref="AC30:AC35">IF(J30="",0,IF(LEFT(J30,1)="-",ABS(J30),(IF(J30&gt;9,J30+2,11))))</f>
        <v>0</v>
      </c>
      <c r="AD30" s="108">
        <f aca="true" t="shared" si="24" ref="AD30:AD35">IF(J30="",0,IF(LEFT(J30,1)="-",(IF(ABS(J30)&gt;9,(ABS(J30)+2),11)),J30))</f>
        <v>0</v>
      </c>
      <c r="AE30" s="107">
        <f aca="true" t="shared" si="25" ref="AE30:AE35">IF(L30="",0,IF(LEFT(L30,1)="-",ABS(L30),(IF(L30&gt;9,L30+2,11))))</f>
        <v>0</v>
      </c>
      <c r="AF30" s="108">
        <f aca="true" t="shared" si="26" ref="AF30:AF35">IF(L30="",0,IF(LEFT(L30,1)="-",(IF(ABS(L30)&gt;9,(ABS(L30)+2),11)),L30))</f>
        <v>0</v>
      </c>
      <c r="AG30" s="107">
        <f aca="true" t="shared" si="27" ref="AG30:AG35">IF(N30="",0,IF(LEFT(N30,1)="-",ABS(N30),(IF(N30&gt;9,N30+2,11))))</f>
        <v>0</v>
      </c>
      <c r="AH30" s="108">
        <f aca="true" t="shared" si="28" ref="AH30:AH35">IF(N30="",0,IF(LEFT(N30,1)="-",(IF(ABS(N30)&gt;9,(ABS(N30)+2),11)),N30))</f>
        <v>0</v>
      </c>
      <c r="AI30" s="12"/>
      <c r="AJ30" s="12"/>
      <c r="AK30" s="12"/>
      <c r="AL30" s="12"/>
    </row>
    <row r="31" spans="1:38" ht="15.75">
      <c r="A31" s="96" t="s">
        <v>174</v>
      </c>
      <c r="B31" s="97" t="str">
        <f>IF(B25&gt;"",B25,"")</f>
        <v>Riku Autio</v>
      </c>
      <c r="C31" s="109">
        <f>IF(B27&gt;"",B27,"")</f>
      </c>
      <c r="D31" s="110"/>
      <c r="E31" s="99"/>
      <c r="F31" s="141"/>
      <c r="G31" s="142"/>
      <c r="H31" s="141"/>
      <c r="I31" s="142"/>
      <c r="J31" s="141"/>
      <c r="K31" s="142"/>
      <c r="L31" s="141"/>
      <c r="M31" s="142"/>
      <c r="N31" s="141"/>
      <c r="O31" s="142"/>
      <c r="P31" s="100">
        <f t="shared" si="15"/>
      </c>
      <c r="Q31" s="101">
        <f t="shared" si="16"/>
      </c>
      <c r="R31" s="111"/>
      <c r="S31" s="112"/>
      <c r="U31" s="104">
        <f t="shared" si="17"/>
        <v>0</v>
      </c>
      <c r="V31" s="105">
        <f t="shared" si="17"/>
        <v>0</v>
      </c>
      <c r="W31" s="106">
        <f t="shared" si="18"/>
        <v>0</v>
      </c>
      <c r="Y31" s="113">
        <f t="shared" si="19"/>
        <v>0</v>
      </c>
      <c r="Z31" s="114">
        <f t="shared" si="20"/>
        <v>0</v>
      </c>
      <c r="AA31" s="113">
        <f t="shared" si="21"/>
        <v>0</v>
      </c>
      <c r="AB31" s="114">
        <f t="shared" si="22"/>
        <v>0</v>
      </c>
      <c r="AC31" s="113">
        <f t="shared" si="23"/>
        <v>0</v>
      </c>
      <c r="AD31" s="114">
        <f t="shared" si="24"/>
        <v>0</v>
      </c>
      <c r="AE31" s="113">
        <f t="shared" si="25"/>
        <v>0</v>
      </c>
      <c r="AF31" s="114">
        <f t="shared" si="26"/>
        <v>0</v>
      </c>
      <c r="AG31" s="113">
        <f t="shared" si="27"/>
        <v>0</v>
      </c>
      <c r="AH31" s="114">
        <f t="shared" si="28"/>
        <v>0</v>
      </c>
      <c r="AI31" s="12"/>
      <c r="AJ31" s="12"/>
      <c r="AK31" s="12"/>
      <c r="AL31" s="12"/>
    </row>
    <row r="32" spans="1:38" ht="16.5" thickBot="1">
      <c r="A32" s="96" t="s">
        <v>175</v>
      </c>
      <c r="B32" s="115" t="str">
        <f>IF(B24&gt;"",B24,"")</f>
        <v>Jani Jormanainen</v>
      </c>
      <c r="C32" s="116">
        <f>IF(B27&gt;"",B27,"")</f>
      </c>
      <c r="D32" s="91"/>
      <c r="E32" s="92"/>
      <c r="F32" s="144"/>
      <c r="G32" s="145"/>
      <c r="H32" s="144"/>
      <c r="I32" s="145"/>
      <c r="J32" s="144"/>
      <c r="K32" s="145"/>
      <c r="L32" s="144"/>
      <c r="M32" s="145"/>
      <c r="N32" s="144"/>
      <c r="O32" s="145"/>
      <c r="P32" s="100">
        <f t="shared" si="15"/>
      </c>
      <c r="Q32" s="101">
        <f t="shared" si="16"/>
      </c>
      <c r="R32" s="111"/>
      <c r="S32" s="112"/>
      <c r="U32" s="104">
        <f t="shared" si="17"/>
        <v>0</v>
      </c>
      <c r="V32" s="105">
        <f t="shared" si="17"/>
        <v>0</v>
      </c>
      <c r="W32" s="106">
        <f t="shared" si="18"/>
        <v>0</v>
      </c>
      <c r="Y32" s="113">
        <f t="shared" si="19"/>
        <v>0</v>
      </c>
      <c r="Z32" s="114">
        <f t="shared" si="20"/>
        <v>0</v>
      </c>
      <c r="AA32" s="113">
        <f t="shared" si="21"/>
        <v>0</v>
      </c>
      <c r="AB32" s="114">
        <f t="shared" si="22"/>
        <v>0</v>
      </c>
      <c r="AC32" s="113">
        <f t="shared" si="23"/>
        <v>0</v>
      </c>
      <c r="AD32" s="114">
        <f t="shared" si="24"/>
        <v>0</v>
      </c>
      <c r="AE32" s="113">
        <f t="shared" si="25"/>
        <v>0</v>
      </c>
      <c r="AF32" s="114">
        <f t="shared" si="26"/>
        <v>0</v>
      </c>
      <c r="AG32" s="113">
        <f t="shared" si="27"/>
        <v>0</v>
      </c>
      <c r="AH32" s="114">
        <f t="shared" si="28"/>
        <v>0</v>
      </c>
      <c r="AI32" s="12"/>
      <c r="AJ32" s="12"/>
      <c r="AK32" s="12"/>
      <c r="AL32" s="12"/>
    </row>
    <row r="33" spans="1:38" ht="15.75">
      <c r="A33" s="96" t="s">
        <v>176</v>
      </c>
      <c r="B33" s="97" t="str">
        <f>IF(B25&gt;"",B25,"")</f>
        <v>Riku Autio</v>
      </c>
      <c r="C33" s="109" t="str">
        <f>IF(B26&gt;"",B26,"")</f>
        <v>Heikki Järvinen</v>
      </c>
      <c r="D33" s="83"/>
      <c r="E33" s="99"/>
      <c r="F33" s="139"/>
      <c r="G33" s="140"/>
      <c r="H33" s="139"/>
      <c r="I33" s="140"/>
      <c r="J33" s="139"/>
      <c r="K33" s="140"/>
      <c r="L33" s="139"/>
      <c r="M33" s="140"/>
      <c r="N33" s="139"/>
      <c r="O33" s="140"/>
      <c r="P33" s="100">
        <f t="shared" si="15"/>
      </c>
      <c r="Q33" s="101">
        <f t="shared" si="16"/>
      </c>
      <c r="R33" s="111"/>
      <c r="S33" s="112"/>
      <c r="U33" s="104">
        <f t="shared" si="17"/>
        <v>0</v>
      </c>
      <c r="V33" s="105">
        <f t="shared" si="17"/>
        <v>0</v>
      </c>
      <c r="W33" s="106">
        <f t="shared" si="18"/>
        <v>0</v>
      </c>
      <c r="Y33" s="113">
        <f t="shared" si="19"/>
        <v>0</v>
      </c>
      <c r="Z33" s="114">
        <f t="shared" si="20"/>
        <v>0</v>
      </c>
      <c r="AA33" s="113">
        <f t="shared" si="21"/>
        <v>0</v>
      </c>
      <c r="AB33" s="114">
        <f t="shared" si="22"/>
        <v>0</v>
      </c>
      <c r="AC33" s="113">
        <f t="shared" si="23"/>
        <v>0</v>
      </c>
      <c r="AD33" s="114">
        <f t="shared" si="24"/>
        <v>0</v>
      </c>
      <c r="AE33" s="113">
        <f t="shared" si="25"/>
        <v>0</v>
      </c>
      <c r="AF33" s="114">
        <f t="shared" si="26"/>
        <v>0</v>
      </c>
      <c r="AG33" s="113">
        <f t="shared" si="27"/>
        <v>0</v>
      </c>
      <c r="AH33" s="114">
        <f t="shared" si="28"/>
        <v>0</v>
      </c>
      <c r="AI33" s="12"/>
      <c r="AJ33" s="12"/>
      <c r="AK33" s="12"/>
      <c r="AL33" s="12"/>
    </row>
    <row r="34" spans="1:38" ht="15.75">
      <c r="A34" s="96" t="s">
        <v>177</v>
      </c>
      <c r="B34" s="97" t="str">
        <f>IF(B24&gt;"",B24,"")</f>
        <v>Jani Jormanainen</v>
      </c>
      <c r="C34" s="109" t="str">
        <f>IF(B25&gt;"",B25,"")</f>
        <v>Riku Autio</v>
      </c>
      <c r="D34" s="110"/>
      <c r="E34" s="99"/>
      <c r="F34" s="141"/>
      <c r="G34" s="142"/>
      <c r="H34" s="141"/>
      <c r="I34" s="142"/>
      <c r="J34" s="143"/>
      <c r="K34" s="142"/>
      <c r="L34" s="141"/>
      <c r="M34" s="142"/>
      <c r="N34" s="141"/>
      <c r="O34" s="142"/>
      <c r="P34" s="100">
        <f t="shared" si="15"/>
      </c>
      <c r="Q34" s="101">
        <f t="shared" si="16"/>
      </c>
      <c r="R34" s="111"/>
      <c r="S34" s="112"/>
      <c r="U34" s="104">
        <f t="shared" si="17"/>
        <v>0</v>
      </c>
      <c r="V34" s="105">
        <f t="shared" si="17"/>
        <v>0</v>
      </c>
      <c r="W34" s="106">
        <f t="shared" si="18"/>
        <v>0</v>
      </c>
      <c r="Y34" s="113">
        <f t="shared" si="19"/>
        <v>0</v>
      </c>
      <c r="Z34" s="114">
        <f t="shared" si="20"/>
        <v>0</v>
      </c>
      <c r="AA34" s="113">
        <f t="shared" si="21"/>
        <v>0</v>
      </c>
      <c r="AB34" s="114">
        <f t="shared" si="22"/>
        <v>0</v>
      </c>
      <c r="AC34" s="113">
        <f t="shared" si="23"/>
        <v>0</v>
      </c>
      <c r="AD34" s="114">
        <f t="shared" si="24"/>
        <v>0</v>
      </c>
      <c r="AE34" s="113">
        <f t="shared" si="25"/>
        <v>0</v>
      </c>
      <c r="AF34" s="114">
        <f t="shared" si="26"/>
        <v>0</v>
      </c>
      <c r="AG34" s="113">
        <f t="shared" si="27"/>
        <v>0</v>
      </c>
      <c r="AH34" s="114">
        <f t="shared" si="28"/>
        <v>0</v>
      </c>
      <c r="AI34" s="12"/>
      <c r="AJ34" s="12"/>
      <c r="AK34" s="12"/>
      <c r="AL34" s="12"/>
    </row>
    <row r="35" spans="1:38" ht="16.5" thickBot="1">
      <c r="A35" s="117" t="s">
        <v>178</v>
      </c>
      <c r="B35" s="118" t="str">
        <f>IF(B26&gt;"",B26,"")</f>
        <v>Heikki Järvinen</v>
      </c>
      <c r="C35" s="119">
        <f>IF(B27&gt;"",B27,"")</f>
      </c>
      <c r="D35" s="120"/>
      <c r="E35" s="121"/>
      <c r="F35" s="137"/>
      <c r="G35" s="138"/>
      <c r="H35" s="137"/>
      <c r="I35" s="138"/>
      <c r="J35" s="137"/>
      <c r="K35" s="138"/>
      <c r="L35" s="137"/>
      <c r="M35" s="138"/>
      <c r="N35" s="137"/>
      <c r="O35" s="138"/>
      <c r="P35" s="122">
        <f t="shared" si="15"/>
      </c>
      <c r="Q35" s="123">
        <f t="shared" si="16"/>
      </c>
      <c r="R35" s="124"/>
      <c r="S35" s="125"/>
      <c r="U35" s="104">
        <f t="shared" si="17"/>
        <v>0</v>
      </c>
      <c r="V35" s="105">
        <f t="shared" si="17"/>
        <v>0</v>
      </c>
      <c r="W35" s="106">
        <f t="shared" si="18"/>
        <v>0</v>
      </c>
      <c r="Y35" s="126">
        <f t="shared" si="19"/>
        <v>0</v>
      </c>
      <c r="Z35" s="127">
        <f t="shared" si="20"/>
        <v>0</v>
      </c>
      <c r="AA35" s="126">
        <f t="shared" si="21"/>
        <v>0</v>
      </c>
      <c r="AB35" s="127">
        <f t="shared" si="22"/>
        <v>0</v>
      </c>
      <c r="AC35" s="126">
        <f t="shared" si="23"/>
        <v>0</v>
      </c>
      <c r="AD35" s="127">
        <f t="shared" si="24"/>
        <v>0</v>
      </c>
      <c r="AE35" s="126">
        <f t="shared" si="25"/>
        <v>0</v>
      </c>
      <c r="AF35" s="127">
        <f t="shared" si="26"/>
        <v>0</v>
      </c>
      <c r="AG35" s="126">
        <f t="shared" si="27"/>
        <v>0</v>
      </c>
      <c r="AH35" s="127">
        <f t="shared" si="28"/>
        <v>0</v>
      </c>
      <c r="AI35" s="12"/>
      <c r="AJ35" s="12"/>
      <c r="AK35" s="12"/>
      <c r="AL35" s="12"/>
    </row>
    <row r="36" spans="1:38" ht="13.5" thickTop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</row>
    <row r="37" spans="1:38" ht="13.5" thickBo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</row>
    <row r="38" spans="1:38" ht="16.5" thickTop="1">
      <c r="A38" s="29"/>
      <c r="B38" s="30"/>
      <c r="C38" s="31"/>
      <c r="D38" s="31"/>
      <c r="E38" s="31"/>
      <c r="F38" s="32"/>
      <c r="G38" s="31"/>
      <c r="H38" s="33" t="s">
        <v>158</v>
      </c>
      <c r="I38" s="34"/>
      <c r="J38" s="162" t="s">
        <v>2</v>
      </c>
      <c r="K38" s="163"/>
      <c r="L38" s="163"/>
      <c r="M38" s="164"/>
      <c r="N38" s="165" t="s">
        <v>159</v>
      </c>
      <c r="O38" s="166"/>
      <c r="P38" s="166"/>
      <c r="Q38" s="167" t="s">
        <v>7</v>
      </c>
      <c r="R38" s="168"/>
      <c r="S38" s="169"/>
      <c r="AI38" s="12"/>
      <c r="AJ38" s="12"/>
      <c r="AK38" s="12"/>
      <c r="AL38" s="12"/>
    </row>
    <row r="39" spans="1:38" ht="16.5" thickBot="1">
      <c r="A39" s="35"/>
      <c r="B39" s="36"/>
      <c r="C39" s="37" t="s">
        <v>160</v>
      </c>
      <c r="D39" s="172"/>
      <c r="E39" s="173"/>
      <c r="F39" s="174"/>
      <c r="G39" s="175" t="s">
        <v>161</v>
      </c>
      <c r="H39" s="176"/>
      <c r="I39" s="176"/>
      <c r="J39" s="177"/>
      <c r="K39" s="177"/>
      <c r="L39" s="177"/>
      <c r="M39" s="178"/>
      <c r="N39" s="38" t="s">
        <v>162</v>
      </c>
      <c r="O39" s="39"/>
      <c r="P39" s="39"/>
      <c r="Q39" s="170"/>
      <c r="R39" s="170"/>
      <c r="S39" s="171"/>
      <c r="AI39" s="12"/>
      <c r="AJ39" s="12"/>
      <c r="AK39" s="12"/>
      <c r="AL39" s="12"/>
    </row>
    <row r="40" spans="1:38" ht="15.75" thickTop="1">
      <c r="A40" s="40"/>
      <c r="B40" s="41" t="s">
        <v>163</v>
      </c>
      <c r="C40" s="42" t="s">
        <v>164</v>
      </c>
      <c r="D40" s="158" t="s">
        <v>114</v>
      </c>
      <c r="E40" s="159"/>
      <c r="F40" s="158" t="s">
        <v>132</v>
      </c>
      <c r="G40" s="159"/>
      <c r="H40" s="158" t="s">
        <v>165</v>
      </c>
      <c r="I40" s="159"/>
      <c r="J40" s="158" t="s">
        <v>115</v>
      </c>
      <c r="K40" s="159"/>
      <c r="L40" s="158"/>
      <c r="M40" s="159"/>
      <c r="N40" s="43" t="s">
        <v>152</v>
      </c>
      <c r="O40" s="44" t="s">
        <v>166</v>
      </c>
      <c r="P40" s="45" t="s">
        <v>167</v>
      </c>
      <c r="Q40" s="46"/>
      <c r="R40" s="160" t="s">
        <v>44</v>
      </c>
      <c r="S40" s="161"/>
      <c r="U40" s="47" t="s">
        <v>168</v>
      </c>
      <c r="V40" s="48"/>
      <c r="W40" s="49" t="s">
        <v>169</v>
      </c>
      <c r="AI40" s="12"/>
      <c r="AJ40" s="12"/>
      <c r="AK40" s="12"/>
      <c r="AL40" s="12"/>
    </row>
    <row r="41" spans="1:38" ht="12.75">
      <c r="A41" s="50" t="s">
        <v>114</v>
      </c>
      <c r="B41" s="51" t="s">
        <v>280</v>
      </c>
      <c r="C41" s="52" t="s">
        <v>143</v>
      </c>
      <c r="D41" s="53"/>
      <c r="E41" s="54"/>
      <c r="F41" s="55">
        <f>+P51</f>
      </c>
      <c r="G41" s="56">
        <f>+Q51</f>
      </c>
      <c r="H41" s="55">
        <f>P47</f>
      </c>
      <c r="I41" s="56">
        <f>Q47</f>
      </c>
      <c r="J41" s="55">
        <f>P49</f>
      </c>
      <c r="K41" s="56">
        <f>Q49</f>
      </c>
      <c r="L41" s="55"/>
      <c r="M41" s="56"/>
      <c r="N41" s="57">
        <f>IF(SUM(D41:M41)=0,"",COUNTIF(E41:E44,"3"))</f>
      </c>
      <c r="O41" s="58">
        <f>IF(SUM(E41:N41)=0,"",COUNTIF(D41:D44,"3"))</f>
      </c>
      <c r="P41" s="59">
        <f>IF(SUM(D41:M41)=0,"",SUM(E41:E44))</f>
      </c>
      <c r="Q41" s="60">
        <f>IF(SUM(D41:M41)=0,"",SUM(D41:D44))</f>
      </c>
      <c r="R41" s="152"/>
      <c r="S41" s="153"/>
      <c r="U41" s="61">
        <f>+U47+U49+U51</f>
        <v>0</v>
      </c>
      <c r="V41" s="62">
        <f>+V47+V49+V51</f>
        <v>0</v>
      </c>
      <c r="W41" s="63">
        <f>+U41-V41</f>
        <v>0</v>
      </c>
      <c r="AI41" s="12"/>
      <c r="AJ41" s="12"/>
      <c r="AK41" s="12"/>
      <c r="AL41" s="12"/>
    </row>
    <row r="42" spans="1:38" ht="12.75">
      <c r="A42" s="64" t="s">
        <v>132</v>
      </c>
      <c r="B42" s="51" t="s">
        <v>215</v>
      </c>
      <c r="C42" s="65" t="s">
        <v>32</v>
      </c>
      <c r="D42" s="66">
        <f>+Q51</f>
      </c>
      <c r="E42" s="67">
        <f>+P51</f>
      </c>
      <c r="F42" s="68"/>
      <c r="G42" s="69"/>
      <c r="H42" s="66">
        <f>P50</f>
      </c>
      <c r="I42" s="67">
        <f>Q50</f>
      </c>
      <c r="J42" s="66">
        <f>P48</f>
      </c>
      <c r="K42" s="67">
        <f>Q48</f>
      </c>
      <c r="L42" s="66"/>
      <c r="M42" s="67"/>
      <c r="N42" s="57">
        <f>IF(SUM(D42:M42)=0,"",COUNTIF(G41:G44,"3"))</f>
      </c>
      <c r="O42" s="58">
        <f>IF(SUM(E42:N42)=0,"",COUNTIF(F41:F44,"3"))</f>
      </c>
      <c r="P42" s="59">
        <f>IF(SUM(D42:M42)=0,"",SUM(G41:G44))</f>
      </c>
      <c r="Q42" s="60">
        <f>IF(SUM(D42:M42)=0,"",SUM(F41:F44))</f>
      </c>
      <c r="R42" s="152"/>
      <c r="S42" s="153"/>
      <c r="U42" s="61">
        <f>+U48+U50+V51</f>
        <v>0</v>
      </c>
      <c r="V42" s="62">
        <f>+V48+V50+U51</f>
        <v>0</v>
      </c>
      <c r="W42" s="63">
        <f>+U42-V42</f>
        <v>0</v>
      </c>
      <c r="AI42" s="12"/>
      <c r="AJ42" s="12"/>
      <c r="AK42" s="12"/>
      <c r="AL42" s="12"/>
    </row>
    <row r="43" spans="1:38" ht="12.75">
      <c r="A43" s="64" t="s">
        <v>165</v>
      </c>
      <c r="B43" s="51" t="s">
        <v>97</v>
      </c>
      <c r="C43" s="65" t="s">
        <v>38</v>
      </c>
      <c r="D43" s="66">
        <f>+Q47</f>
      </c>
      <c r="E43" s="67">
        <f>+P47</f>
      </c>
      <c r="F43" s="66">
        <f>Q50</f>
      </c>
      <c r="G43" s="67">
        <f>P50</f>
      </c>
      <c r="H43" s="68"/>
      <c r="I43" s="69"/>
      <c r="J43" s="66">
        <f>P52</f>
      </c>
      <c r="K43" s="67">
        <f>Q52</f>
      </c>
      <c r="L43" s="66"/>
      <c r="M43" s="67"/>
      <c r="N43" s="57">
        <f>IF(SUM(D43:M43)=0,"",COUNTIF(I41:I44,"3"))</f>
      </c>
      <c r="O43" s="58">
        <f>IF(SUM(E43:N43)=0,"",COUNTIF(H41:H44,"3"))</f>
      </c>
      <c r="P43" s="59">
        <f>IF(SUM(D43:M43)=0,"",SUM(I41:I44))</f>
      </c>
      <c r="Q43" s="60">
        <f>IF(SUM(D43:M43)=0,"",SUM(H41:H44))</f>
      </c>
      <c r="R43" s="152"/>
      <c r="S43" s="153"/>
      <c r="U43" s="61">
        <f>+V47+V50+U52</f>
        <v>0</v>
      </c>
      <c r="V43" s="62">
        <f>+U47+U50+V52</f>
        <v>0</v>
      </c>
      <c r="W43" s="63">
        <f>+U43-V43</f>
        <v>0</v>
      </c>
      <c r="AI43" s="12"/>
      <c r="AJ43" s="12"/>
      <c r="AK43" s="12"/>
      <c r="AL43" s="12"/>
    </row>
    <row r="44" spans="1:38" ht="13.5" thickBot="1">
      <c r="A44" s="70" t="s">
        <v>115</v>
      </c>
      <c r="B44" s="71"/>
      <c r="C44" s="72"/>
      <c r="D44" s="73">
        <f>Q49</f>
      </c>
      <c r="E44" s="74">
        <f>P49</f>
      </c>
      <c r="F44" s="73">
        <f>Q48</f>
      </c>
      <c r="G44" s="74">
        <f>P48</f>
      </c>
      <c r="H44" s="73">
        <f>Q52</f>
      </c>
      <c r="I44" s="74">
        <f>P52</f>
      </c>
      <c r="J44" s="75"/>
      <c r="K44" s="76"/>
      <c r="L44" s="73"/>
      <c r="M44" s="74"/>
      <c r="N44" s="77">
        <f>IF(SUM(D44:M44)=0,"",COUNTIF(K41:K44,"3"))</f>
      </c>
      <c r="O44" s="78">
        <f>IF(SUM(E44:N44)=0,"",COUNTIF(J41:J44,"3"))</f>
      </c>
      <c r="P44" s="79">
        <f>IF(SUM(D44:M45)=0,"",SUM(K41:K44))</f>
      </c>
      <c r="Q44" s="80">
        <f>IF(SUM(D44:M44)=0,"",SUM(J41:J44))</f>
      </c>
      <c r="R44" s="154"/>
      <c r="S44" s="155"/>
      <c r="U44" s="61">
        <f>+V48+V49+V52</f>
        <v>0</v>
      </c>
      <c r="V44" s="62">
        <f>+U48+U49+U52</f>
        <v>0</v>
      </c>
      <c r="W44" s="63">
        <f>+U44-V44</f>
        <v>0</v>
      </c>
      <c r="AI44" s="12"/>
      <c r="AJ44" s="12"/>
      <c r="AK44" s="12"/>
      <c r="AL44" s="12"/>
    </row>
    <row r="45" spans="1:38" ht="15.75" thickTop="1">
      <c r="A45" s="81"/>
      <c r="B45" s="82" t="s">
        <v>170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4"/>
      <c r="S45" s="85"/>
      <c r="U45" s="86"/>
      <c r="V45" s="87" t="s">
        <v>171</v>
      </c>
      <c r="W45" s="88">
        <f>SUM(W41:W44)</f>
        <v>0</v>
      </c>
      <c r="X45" s="87" t="str">
        <f>IF(W45=0,"OK","Virhe")</f>
        <v>OK</v>
      </c>
      <c r="AI45" s="12"/>
      <c r="AJ45" s="12"/>
      <c r="AK45" s="12"/>
      <c r="AL45" s="12"/>
    </row>
    <row r="46" spans="1:38" ht="15.75" thickBot="1">
      <c r="A46" s="89"/>
      <c r="B46" s="90" t="s">
        <v>172</v>
      </c>
      <c r="C46" s="91"/>
      <c r="D46" s="91"/>
      <c r="E46" s="92"/>
      <c r="F46" s="147" t="s">
        <v>45</v>
      </c>
      <c r="G46" s="148"/>
      <c r="H46" s="149" t="s">
        <v>46</v>
      </c>
      <c r="I46" s="148"/>
      <c r="J46" s="149" t="s">
        <v>47</v>
      </c>
      <c r="K46" s="148"/>
      <c r="L46" s="149" t="s">
        <v>54</v>
      </c>
      <c r="M46" s="148"/>
      <c r="N46" s="149" t="s">
        <v>55</v>
      </c>
      <c r="O46" s="148"/>
      <c r="P46" s="156" t="s">
        <v>43</v>
      </c>
      <c r="Q46" s="157"/>
      <c r="S46" s="93"/>
      <c r="U46" s="94" t="s">
        <v>168</v>
      </c>
      <c r="V46" s="95"/>
      <c r="W46" s="49" t="s">
        <v>169</v>
      </c>
      <c r="AI46" s="12"/>
      <c r="AJ46" s="12"/>
      <c r="AK46" s="12"/>
      <c r="AL46" s="12"/>
    </row>
    <row r="47" spans="1:38" ht="15.75">
      <c r="A47" s="96" t="s">
        <v>173</v>
      </c>
      <c r="B47" s="97" t="str">
        <f>IF(B41&gt;"",B41,"")</f>
        <v>Vladimir Brill</v>
      </c>
      <c r="C47" s="98" t="str">
        <f>IF(B43&gt;"",B43,"")</f>
        <v>Emil Rantatulkkila</v>
      </c>
      <c r="D47" s="83"/>
      <c r="E47" s="99"/>
      <c r="F47" s="150"/>
      <c r="G47" s="151"/>
      <c r="H47" s="139"/>
      <c r="I47" s="140"/>
      <c r="J47" s="139"/>
      <c r="K47" s="140"/>
      <c r="L47" s="139"/>
      <c r="M47" s="140"/>
      <c r="N47" s="146"/>
      <c r="O47" s="140"/>
      <c r="P47" s="100">
        <f aca="true" t="shared" si="29" ref="P47:P52">IF(COUNT(F47:N47)=0,"",COUNTIF(F47:N47,"&gt;=0"))</f>
      </c>
      <c r="Q47" s="101">
        <f aca="true" t="shared" si="30" ref="Q47:Q52">IF(COUNT(F47:N47)=0,"",(IF(LEFT(F47,1)="-",1,0)+IF(LEFT(H47,1)="-",1,0)+IF(LEFT(J47,1)="-",1,0)+IF(LEFT(L47,1)="-",1,0)+IF(LEFT(N47,1)="-",1,0)))</f>
      </c>
      <c r="R47" s="102"/>
      <c r="S47" s="103"/>
      <c r="U47" s="104">
        <f aca="true" t="shared" si="31" ref="U47:V52">+Y47+AA47+AC47+AE47+AG47</f>
        <v>0</v>
      </c>
      <c r="V47" s="105">
        <f t="shared" si="31"/>
        <v>0</v>
      </c>
      <c r="W47" s="106">
        <f aca="true" t="shared" si="32" ref="W47:W52">+U47-V47</f>
        <v>0</v>
      </c>
      <c r="Y47" s="107">
        <f aca="true" t="shared" si="33" ref="Y47:Y52">IF(F47="",0,IF(LEFT(F47,1)="-",ABS(F47),(IF(F47&gt;9,F47+2,11))))</f>
        <v>0</v>
      </c>
      <c r="Z47" s="108">
        <f aca="true" t="shared" si="34" ref="Z47:Z52">IF(F47="",0,IF(LEFT(F47,1)="-",(IF(ABS(F47)&gt;9,(ABS(F47)+2),11)),F47))</f>
        <v>0</v>
      </c>
      <c r="AA47" s="107">
        <f aca="true" t="shared" si="35" ref="AA47:AA52">IF(H47="",0,IF(LEFT(H47,1)="-",ABS(H47),(IF(H47&gt;9,H47+2,11))))</f>
        <v>0</v>
      </c>
      <c r="AB47" s="108">
        <f aca="true" t="shared" si="36" ref="AB47:AB52">IF(H47="",0,IF(LEFT(H47,1)="-",(IF(ABS(H47)&gt;9,(ABS(H47)+2),11)),H47))</f>
        <v>0</v>
      </c>
      <c r="AC47" s="107">
        <f aca="true" t="shared" si="37" ref="AC47:AC52">IF(J47="",0,IF(LEFT(J47,1)="-",ABS(J47),(IF(J47&gt;9,J47+2,11))))</f>
        <v>0</v>
      </c>
      <c r="AD47" s="108">
        <f aca="true" t="shared" si="38" ref="AD47:AD52">IF(J47="",0,IF(LEFT(J47,1)="-",(IF(ABS(J47)&gt;9,(ABS(J47)+2),11)),J47))</f>
        <v>0</v>
      </c>
      <c r="AE47" s="107">
        <f aca="true" t="shared" si="39" ref="AE47:AE52">IF(L47="",0,IF(LEFT(L47,1)="-",ABS(L47),(IF(L47&gt;9,L47+2,11))))</f>
        <v>0</v>
      </c>
      <c r="AF47" s="108">
        <f aca="true" t="shared" si="40" ref="AF47:AF52">IF(L47="",0,IF(LEFT(L47,1)="-",(IF(ABS(L47)&gt;9,(ABS(L47)+2),11)),L47))</f>
        <v>0</v>
      </c>
      <c r="AG47" s="107">
        <f aca="true" t="shared" si="41" ref="AG47:AG52">IF(N47="",0,IF(LEFT(N47,1)="-",ABS(N47),(IF(N47&gt;9,N47+2,11))))</f>
        <v>0</v>
      </c>
      <c r="AH47" s="108">
        <f aca="true" t="shared" si="42" ref="AH47:AH52">IF(N47="",0,IF(LEFT(N47,1)="-",(IF(ABS(N47)&gt;9,(ABS(N47)+2),11)),N47))</f>
        <v>0</v>
      </c>
      <c r="AI47" s="12"/>
      <c r="AJ47" s="12"/>
      <c r="AK47" s="12"/>
      <c r="AL47" s="12"/>
    </row>
    <row r="48" spans="1:38" ht="15.75">
      <c r="A48" s="96" t="s">
        <v>174</v>
      </c>
      <c r="B48" s="97" t="str">
        <f>IF(B42&gt;"",B42,"")</f>
        <v>Arto Pelli</v>
      </c>
      <c r="C48" s="109">
        <f>IF(B44&gt;"",B44,"")</f>
      </c>
      <c r="D48" s="110"/>
      <c r="E48" s="99"/>
      <c r="F48" s="141"/>
      <c r="G48" s="142"/>
      <c r="H48" s="141"/>
      <c r="I48" s="142"/>
      <c r="J48" s="141"/>
      <c r="K48" s="142"/>
      <c r="L48" s="141"/>
      <c r="M48" s="142"/>
      <c r="N48" s="141"/>
      <c r="O48" s="142"/>
      <c r="P48" s="100">
        <f t="shared" si="29"/>
      </c>
      <c r="Q48" s="101">
        <f t="shared" si="30"/>
      </c>
      <c r="R48" s="111"/>
      <c r="S48" s="112"/>
      <c r="U48" s="104">
        <f t="shared" si="31"/>
        <v>0</v>
      </c>
      <c r="V48" s="105">
        <f t="shared" si="31"/>
        <v>0</v>
      </c>
      <c r="W48" s="106">
        <f t="shared" si="32"/>
        <v>0</v>
      </c>
      <c r="Y48" s="113">
        <f t="shared" si="33"/>
        <v>0</v>
      </c>
      <c r="Z48" s="114">
        <f t="shared" si="34"/>
        <v>0</v>
      </c>
      <c r="AA48" s="113">
        <f t="shared" si="35"/>
        <v>0</v>
      </c>
      <c r="AB48" s="114">
        <f t="shared" si="36"/>
        <v>0</v>
      </c>
      <c r="AC48" s="113">
        <f t="shared" si="37"/>
        <v>0</v>
      </c>
      <c r="AD48" s="114">
        <f t="shared" si="38"/>
        <v>0</v>
      </c>
      <c r="AE48" s="113">
        <f t="shared" si="39"/>
        <v>0</v>
      </c>
      <c r="AF48" s="114">
        <f t="shared" si="40"/>
        <v>0</v>
      </c>
      <c r="AG48" s="113">
        <f t="shared" si="41"/>
        <v>0</v>
      </c>
      <c r="AH48" s="114">
        <f t="shared" si="42"/>
        <v>0</v>
      </c>
      <c r="AI48" s="12"/>
      <c r="AJ48" s="12"/>
      <c r="AK48" s="12"/>
      <c r="AL48" s="12"/>
    </row>
    <row r="49" spans="1:38" ht="16.5" thickBot="1">
      <c r="A49" s="96" t="s">
        <v>175</v>
      </c>
      <c r="B49" s="115" t="str">
        <f>IF(B41&gt;"",B41,"")</f>
        <v>Vladimir Brill</v>
      </c>
      <c r="C49" s="116">
        <f>IF(B44&gt;"",B44,"")</f>
      </c>
      <c r="D49" s="91"/>
      <c r="E49" s="92"/>
      <c r="F49" s="144"/>
      <c r="G49" s="145"/>
      <c r="H49" s="144"/>
      <c r="I49" s="145"/>
      <c r="J49" s="144"/>
      <c r="K49" s="145"/>
      <c r="L49" s="144"/>
      <c r="M49" s="145"/>
      <c r="N49" s="144"/>
      <c r="O49" s="145"/>
      <c r="P49" s="100">
        <f t="shared" si="29"/>
      </c>
      <c r="Q49" s="101">
        <f t="shared" si="30"/>
      </c>
      <c r="R49" s="111"/>
      <c r="S49" s="112"/>
      <c r="U49" s="104">
        <f t="shared" si="31"/>
        <v>0</v>
      </c>
      <c r="V49" s="105">
        <f t="shared" si="31"/>
        <v>0</v>
      </c>
      <c r="W49" s="106">
        <f t="shared" si="32"/>
        <v>0</v>
      </c>
      <c r="Y49" s="113">
        <f t="shared" si="33"/>
        <v>0</v>
      </c>
      <c r="Z49" s="114">
        <f t="shared" si="34"/>
        <v>0</v>
      </c>
      <c r="AA49" s="113">
        <f t="shared" si="35"/>
        <v>0</v>
      </c>
      <c r="AB49" s="114">
        <f t="shared" si="36"/>
        <v>0</v>
      </c>
      <c r="AC49" s="113">
        <f t="shared" si="37"/>
        <v>0</v>
      </c>
      <c r="AD49" s="114">
        <f t="shared" si="38"/>
        <v>0</v>
      </c>
      <c r="AE49" s="113">
        <f t="shared" si="39"/>
        <v>0</v>
      </c>
      <c r="AF49" s="114">
        <f t="shared" si="40"/>
        <v>0</v>
      </c>
      <c r="AG49" s="113">
        <f t="shared" si="41"/>
        <v>0</v>
      </c>
      <c r="AH49" s="114">
        <f t="shared" si="42"/>
        <v>0</v>
      </c>
      <c r="AI49" s="12"/>
      <c r="AJ49" s="12"/>
      <c r="AK49" s="12"/>
      <c r="AL49" s="12"/>
    </row>
    <row r="50" spans="1:38" ht="15.75">
      <c r="A50" s="96" t="s">
        <v>176</v>
      </c>
      <c r="B50" s="97" t="str">
        <f>IF(B42&gt;"",B42,"")</f>
        <v>Arto Pelli</v>
      </c>
      <c r="C50" s="109" t="str">
        <f>IF(B43&gt;"",B43,"")</f>
        <v>Emil Rantatulkkila</v>
      </c>
      <c r="D50" s="83"/>
      <c r="E50" s="99"/>
      <c r="F50" s="139"/>
      <c r="G50" s="140"/>
      <c r="H50" s="139"/>
      <c r="I50" s="140"/>
      <c r="J50" s="139"/>
      <c r="K50" s="140"/>
      <c r="L50" s="139"/>
      <c r="M50" s="140"/>
      <c r="N50" s="139"/>
      <c r="O50" s="140"/>
      <c r="P50" s="100">
        <f t="shared" si="29"/>
      </c>
      <c r="Q50" s="101">
        <f t="shared" si="30"/>
      </c>
      <c r="R50" s="111"/>
      <c r="S50" s="112"/>
      <c r="U50" s="104">
        <f t="shared" si="31"/>
        <v>0</v>
      </c>
      <c r="V50" s="105">
        <f t="shared" si="31"/>
        <v>0</v>
      </c>
      <c r="W50" s="106">
        <f t="shared" si="32"/>
        <v>0</v>
      </c>
      <c r="Y50" s="113">
        <f t="shared" si="33"/>
        <v>0</v>
      </c>
      <c r="Z50" s="114">
        <f t="shared" si="34"/>
        <v>0</v>
      </c>
      <c r="AA50" s="113">
        <f t="shared" si="35"/>
        <v>0</v>
      </c>
      <c r="AB50" s="114">
        <f t="shared" si="36"/>
        <v>0</v>
      </c>
      <c r="AC50" s="113">
        <f t="shared" si="37"/>
        <v>0</v>
      </c>
      <c r="AD50" s="114">
        <f t="shared" si="38"/>
        <v>0</v>
      </c>
      <c r="AE50" s="113">
        <f t="shared" si="39"/>
        <v>0</v>
      </c>
      <c r="AF50" s="114">
        <f t="shared" si="40"/>
        <v>0</v>
      </c>
      <c r="AG50" s="113">
        <f t="shared" si="41"/>
        <v>0</v>
      </c>
      <c r="AH50" s="114">
        <f t="shared" si="42"/>
        <v>0</v>
      </c>
      <c r="AI50" s="12"/>
      <c r="AJ50" s="12"/>
      <c r="AK50" s="12"/>
      <c r="AL50" s="12"/>
    </row>
    <row r="51" spans="1:38" ht="15.75">
      <c r="A51" s="96" t="s">
        <v>177</v>
      </c>
      <c r="B51" s="97" t="str">
        <f>IF(B41&gt;"",B41,"")</f>
        <v>Vladimir Brill</v>
      </c>
      <c r="C51" s="109" t="str">
        <f>IF(B42&gt;"",B42,"")</f>
        <v>Arto Pelli</v>
      </c>
      <c r="D51" s="110"/>
      <c r="E51" s="99"/>
      <c r="F51" s="141"/>
      <c r="G51" s="142"/>
      <c r="H51" s="141"/>
      <c r="I51" s="142"/>
      <c r="J51" s="143"/>
      <c r="K51" s="142"/>
      <c r="L51" s="141"/>
      <c r="M51" s="142"/>
      <c r="N51" s="141"/>
      <c r="O51" s="142"/>
      <c r="P51" s="100">
        <f t="shared" si="29"/>
      </c>
      <c r="Q51" s="101">
        <f t="shared" si="30"/>
      </c>
      <c r="R51" s="111"/>
      <c r="S51" s="112"/>
      <c r="U51" s="104">
        <f t="shared" si="31"/>
        <v>0</v>
      </c>
      <c r="V51" s="105">
        <f t="shared" si="31"/>
        <v>0</v>
      </c>
      <c r="W51" s="106">
        <f t="shared" si="32"/>
        <v>0</v>
      </c>
      <c r="Y51" s="113">
        <f t="shared" si="33"/>
        <v>0</v>
      </c>
      <c r="Z51" s="114">
        <f t="shared" si="34"/>
        <v>0</v>
      </c>
      <c r="AA51" s="113">
        <f t="shared" si="35"/>
        <v>0</v>
      </c>
      <c r="AB51" s="114">
        <f t="shared" si="36"/>
        <v>0</v>
      </c>
      <c r="AC51" s="113">
        <f t="shared" si="37"/>
        <v>0</v>
      </c>
      <c r="AD51" s="114">
        <f t="shared" si="38"/>
        <v>0</v>
      </c>
      <c r="AE51" s="113">
        <f t="shared" si="39"/>
        <v>0</v>
      </c>
      <c r="AF51" s="114">
        <f t="shared" si="40"/>
        <v>0</v>
      </c>
      <c r="AG51" s="113">
        <f t="shared" si="41"/>
        <v>0</v>
      </c>
      <c r="AH51" s="114">
        <f t="shared" si="42"/>
        <v>0</v>
      </c>
      <c r="AI51" s="12"/>
      <c r="AJ51" s="12"/>
      <c r="AK51" s="12"/>
      <c r="AL51" s="12"/>
    </row>
    <row r="52" spans="1:38" ht="16.5" thickBot="1">
      <c r="A52" s="117" t="s">
        <v>178</v>
      </c>
      <c r="B52" s="118" t="str">
        <f>IF(B43&gt;"",B43,"")</f>
        <v>Emil Rantatulkkila</v>
      </c>
      <c r="C52" s="119">
        <f>IF(B44&gt;"",B44,"")</f>
      </c>
      <c r="D52" s="120"/>
      <c r="E52" s="121"/>
      <c r="F52" s="137"/>
      <c r="G52" s="138"/>
      <c r="H52" s="137"/>
      <c r="I52" s="138"/>
      <c r="J52" s="137"/>
      <c r="K52" s="138"/>
      <c r="L52" s="137"/>
      <c r="M52" s="138"/>
      <c r="N52" s="137"/>
      <c r="O52" s="138"/>
      <c r="P52" s="122">
        <f t="shared" si="29"/>
      </c>
      <c r="Q52" s="123">
        <f t="shared" si="30"/>
      </c>
      <c r="R52" s="124"/>
      <c r="S52" s="125"/>
      <c r="U52" s="104">
        <f t="shared" si="31"/>
        <v>0</v>
      </c>
      <c r="V52" s="105">
        <f t="shared" si="31"/>
        <v>0</v>
      </c>
      <c r="W52" s="106">
        <f t="shared" si="32"/>
        <v>0</v>
      </c>
      <c r="Y52" s="126">
        <f t="shared" si="33"/>
        <v>0</v>
      </c>
      <c r="Z52" s="127">
        <f t="shared" si="34"/>
        <v>0</v>
      </c>
      <c r="AA52" s="126">
        <f t="shared" si="35"/>
        <v>0</v>
      </c>
      <c r="AB52" s="127">
        <f t="shared" si="36"/>
        <v>0</v>
      </c>
      <c r="AC52" s="126">
        <f t="shared" si="37"/>
        <v>0</v>
      </c>
      <c r="AD52" s="127">
        <f t="shared" si="38"/>
        <v>0</v>
      </c>
      <c r="AE52" s="126">
        <f t="shared" si="39"/>
        <v>0</v>
      </c>
      <c r="AF52" s="127">
        <f t="shared" si="40"/>
        <v>0</v>
      </c>
      <c r="AG52" s="126">
        <f t="shared" si="41"/>
        <v>0</v>
      </c>
      <c r="AH52" s="127">
        <f t="shared" si="42"/>
        <v>0</v>
      </c>
      <c r="AI52" s="12"/>
      <c r="AJ52" s="12"/>
      <c r="AK52" s="12"/>
      <c r="AL52" s="12"/>
    </row>
    <row r="53" spans="1:38" ht="13.5" thickTop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</row>
    <row r="54" spans="1:38" ht="13.5" thickBo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</row>
    <row r="55" spans="1:38" ht="16.5" thickTop="1">
      <c r="A55" s="29"/>
      <c r="B55" s="30"/>
      <c r="C55" s="31"/>
      <c r="D55" s="31"/>
      <c r="E55" s="31"/>
      <c r="F55" s="32"/>
      <c r="G55" s="31"/>
      <c r="H55" s="33" t="s">
        <v>158</v>
      </c>
      <c r="I55" s="34"/>
      <c r="J55" s="162" t="s">
        <v>2</v>
      </c>
      <c r="K55" s="163"/>
      <c r="L55" s="163"/>
      <c r="M55" s="164"/>
      <c r="N55" s="165" t="s">
        <v>159</v>
      </c>
      <c r="O55" s="166"/>
      <c r="P55" s="166"/>
      <c r="Q55" s="167" t="s">
        <v>5</v>
      </c>
      <c r="R55" s="168"/>
      <c r="S55" s="169"/>
      <c r="AI55" s="12"/>
      <c r="AJ55" s="12"/>
      <c r="AK55" s="12"/>
      <c r="AL55" s="12"/>
    </row>
    <row r="56" spans="1:38" ht="16.5" thickBot="1">
      <c r="A56" s="35"/>
      <c r="B56" s="36"/>
      <c r="C56" s="37" t="s">
        <v>160</v>
      </c>
      <c r="D56" s="172"/>
      <c r="E56" s="173"/>
      <c r="F56" s="174"/>
      <c r="G56" s="175" t="s">
        <v>161</v>
      </c>
      <c r="H56" s="176"/>
      <c r="I56" s="176"/>
      <c r="J56" s="177"/>
      <c r="K56" s="177"/>
      <c r="L56" s="177"/>
      <c r="M56" s="178"/>
      <c r="N56" s="38" t="s">
        <v>162</v>
      </c>
      <c r="O56" s="39"/>
      <c r="P56" s="39"/>
      <c r="Q56" s="170"/>
      <c r="R56" s="170"/>
      <c r="S56" s="171"/>
      <c r="AI56" s="12"/>
      <c r="AJ56" s="12"/>
      <c r="AK56" s="12"/>
      <c r="AL56" s="12"/>
    </row>
    <row r="57" spans="1:38" ht="15.75" thickTop="1">
      <c r="A57" s="40"/>
      <c r="B57" s="41" t="s">
        <v>163</v>
      </c>
      <c r="C57" s="42" t="s">
        <v>164</v>
      </c>
      <c r="D57" s="158" t="s">
        <v>114</v>
      </c>
      <c r="E57" s="159"/>
      <c r="F57" s="158" t="s">
        <v>132</v>
      </c>
      <c r="G57" s="159"/>
      <c r="H57" s="158" t="s">
        <v>165</v>
      </c>
      <c r="I57" s="159"/>
      <c r="J57" s="158" t="s">
        <v>115</v>
      </c>
      <c r="K57" s="159"/>
      <c r="L57" s="158"/>
      <c r="M57" s="159"/>
      <c r="N57" s="43" t="s">
        <v>152</v>
      </c>
      <c r="O57" s="44" t="s">
        <v>166</v>
      </c>
      <c r="P57" s="45" t="s">
        <v>167</v>
      </c>
      <c r="Q57" s="46"/>
      <c r="R57" s="160" t="s">
        <v>44</v>
      </c>
      <c r="S57" s="161"/>
      <c r="U57" s="47" t="s">
        <v>168</v>
      </c>
      <c r="V57" s="48"/>
      <c r="W57" s="49" t="s">
        <v>169</v>
      </c>
      <c r="AI57" s="12"/>
      <c r="AJ57" s="12"/>
      <c r="AK57" s="12"/>
      <c r="AL57" s="12"/>
    </row>
    <row r="58" spans="1:38" ht="12.75">
      <c r="A58" s="50" t="s">
        <v>114</v>
      </c>
      <c r="B58" s="51" t="s">
        <v>229</v>
      </c>
      <c r="C58" s="52" t="s">
        <v>31</v>
      </c>
      <c r="D58" s="53"/>
      <c r="E58" s="54"/>
      <c r="F58" s="55">
        <f>+P68</f>
      </c>
      <c r="G58" s="56">
        <f>+Q68</f>
      </c>
      <c r="H58" s="55">
        <f>P64</f>
      </c>
      <c r="I58" s="56">
        <f>Q64</f>
      </c>
      <c r="J58" s="55">
        <f>P66</f>
      </c>
      <c r="K58" s="56">
        <f>Q66</f>
      </c>
      <c r="L58" s="55"/>
      <c r="M58" s="56"/>
      <c r="N58" s="57">
        <f>IF(SUM(D58:M58)=0,"",COUNTIF(E58:E61,"3"))</f>
      </c>
      <c r="O58" s="58">
        <f>IF(SUM(E58:N58)=0,"",COUNTIF(D58:D61,"3"))</f>
      </c>
      <c r="P58" s="59">
        <f>IF(SUM(D58:M58)=0,"",SUM(E58:E61))</f>
      </c>
      <c r="Q58" s="60">
        <f>IF(SUM(D58:M58)=0,"",SUM(D58:D61))</f>
      </c>
      <c r="R58" s="152"/>
      <c r="S58" s="153"/>
      <c r="U58" s="61">
        <f>+U64+U66+U68</f>
        <v>0</v>
      </c>
      <c r="V58" s="62">
        <f>+V64+V66+V68</f>
        <v>0</v>
      </c>
      <c r="W58" s="63">
        <f>+U58-V58</f>
        <v>0</v>
      </c>
      <c r="AI58" s="12"/>
      <c r="AJ58" s="12"/>
      <c r="AK58" s="12"/>
      <c r="AL58" s="12"/>
    </row>
    <row r="59" spans="1:38" ht="12.75">
      <c r="A59" s="64" t="s">
        <v>132</v>
      </c>
      <c r="B59" s="51" t="s">
        <v>146</v>
      </c>
      <c r="C59" s="65" t="s">
        <v>187</v>
      </c>
      <c r="D59" s="66">
        <f>+Q68</f>
      </c>
      <c r="E59" s="67">
        <f>+P68</f>
      </c>
      <c r="F59" s="68"/>
      <c r="G59" s="69"/>
      <c r="H59" s="66">
        <f>P67</f>
      </c>
      <c r="I59" s="67">
        <f>Q67</f>
      </c>
      <c r="J59" s="66">
        <f>P65</f>
      </c>
      <c r="K59" s="67">
        <f>Q65</f>
      </c>
      <c r="L59" s="66"/>
      <c r="M59" s="67"/>
      <c r="N59" s="57">
        <f>IF(SUM(D59:M59)=0,"",COUNTIF(G58:G61,"3"))</f>
      </c>
      <c r="O59" s="58">
        <f>IF(SUM(E59:N59)=0,"",COUNTIF(F58:F61,"3"))</f>
      </c>
      <c r="P59" s="59">
        <f>IF(SUM(D59:M59)=0,"",SUM(G58:G61))</f>
      </c>
      <c r="Q59" s="60">
        <f>IF(SUM(D59:M59)=0,"",SUM(F58:F61))</f>
      </c>
      <c r="R59" s="152"/>
      <c r="S59" s="153"/>
      <c r="U59" s="61">
        <f>+U65+U67+V68</f>
        <v>0</v>
      </c>
      <c r="V59" s="62">
        <f>+V65+V67+U68</f>
        <v>0</v>
      </c>
      <c r="W59" s="63">
        <f>+U59-V59</f>
        <v>0</v>
      </c>
      <c r="AI59" s="12"/>
      <c r="AJ59" s="12"/>
      <c r="AK59" s="12"/>
      <c r="AL59" s="12"/>
    </row>
    <row r="60" spans="1:38" ht="12.75">
      <c r="A60" s="64" t="s">
        <v>165</v>
      </c>
      <c r="B60" s="51" t="s">
        <v>273</v>
      </c>
      <c r="C60" s="65" t="s">
        <v>38</v>
      </c>
      <c r="D60" s="66">
        <f>+Q64</f>
      </c>
      <c r="E60" s="67">
        <f>+P64</f>
      </c>
      <c r="F60" s="66">
        <f>Q67</f>
      </c>
      <c r="G60" s="67">
        <f>P67</f>
      </c>
      <c r="H60" s="68"/>
      <c r="I60" s="69"/>
      <c r="J60" s="66">
        <f>P69</f>
      </c>
      <c r="K60" s="67">
        <f>Q69</f>
      </c>
      <c r="L60" s="66"/>
      <c r="M60" s="67"/>
      <c r="N60" s="57">
        <f>IF(SUM(D60:M60)=0,"",COUNTIF(I58:I61,"3"))</f>
      </c>
      <c r="O60" s="58">
        <f>IF(SUM(E60:N60)=0,"",COUNTIF(H58:H61,"3"))</f>
      </c>
      <c r="P60" s="59">
        <f>IF(SUM(D60:M60)=0,"",SUM(I58:I61))</f>
      </c>
      <c r="Q60" s="60">
        <f>IF(SUM(D60:M60)=0,"",SUM(H58:H61))</f>
      </c>
      <c r="R60" s="152"/>
      <c r="S60" s="153"/>
      <c r="U60" s="61">
        <f>+V64+V67+U69</f>
        <v>0</v>
      </c>
      <c r="V60" s="62">
        <f>+U64+U67+V69</f>
        <v>0</v>
      </c>
      <c r="W60" s="63">
        <f>+U60-V60</f>
        <v>0</v>
      </c>
      <c r="AI60" s="12"/>
      <c r="AJ60" s="12"/>
      <c r="AK60" s="12"/>
      <c r="AL60" s="12"/>
    </row>
    <row r="61" spans="1:38" ht="13.5" thickBot="1">
      <c r="A61" s="70" t="s">
        <v>115</v>
      </c>
      <c r="B61" s="71" t="s">
        <v>149</v>
      </c>
      <c r="C61" s="72" t="s">
        <v>101</v>
      </c>
      <c r="D61" s="73">
        <f>Q66</f>
      </c>
      <c r="E61" s="74">
        <f>P66</f>
      </c>
      <c r="F61" s="73">
        <f>Q65</f>
      </c>
      <c r="G61" s="74">
        <f>P65</f>
      </c>
      <c r="H61" s="73">
        <f>Q69</f>
      </c>
      <c r="I61" s="74">
        <f>P69</f>
      </c>
      <c r="J61" s="75"/>
      <c r="K61" s="76"/>
      <c r="L61" s="73"/>
      <c r="M61" s="74"/>
      <c r="N61" s="77">
        <f>IF(SUM(D61:M61)=0,"",COUNTIF(K58:K61,"3"))</f>
      </c>
      <c r="O61" s="78">
        <f>IF(SUM(E61:N61)=0,"",COUNTIF(J58:J61,"3"))</f>
      </c>
      <c r="P61" s="79">
        <f>IF(SUM(D61:M62)=0,"",SUM(K58:K61))</f>
      </c>
      <c r="Q61" s="80">
        <f>IF(SUM(D61:M61)=0,"",SUM(J58:J61))</f>
      </c>
      <c r="R61" s="154"/>
      <c r="S61" s="155"/>
      <c r="U61" s="61">
        <f>+V65+V66+V69</f>
        <v>0</v>
      </c>
      <c r="V61" s="62">
        <f>+U65+U66+U69</f>
        <v>0</v>
      </c>
      <c r="W61" s="63">
        <f>+U61-V61</f>
        <v>0</v>
      </c>
      <c r="AI61" s="12"/>
      <c r="AJ61" s="12"/>
      <c r="AK61" s="12"/>
      <c r="AL61" s="12"/>
    </row>
    <row r="62" spans="1:38" ht="15.75" thickTop="1">
      <c r="A62" s="81"/>
      <c r="B62" s="82" t="s">
        <v>170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4"/>
      <c r="S62" s="85"/>
      <c r="U62" s="86"/>
      <c r="V62" s="87" t="s">
        <v>171</v>
      </c>
      <c r="W62" s="88">
        <f>SUM(W58:W61)</f>
        <v>0</v>
      </c>
      <c r="X62" s="87" t="str">
        <f>IF(W62=0,"OK","Virhe")</f>
        <v>OK</v>
      </c>
      <c r="AI62" s="12"/>
      <c r="AJ62" s="12"/>
      <c r="AK62" s="12"/>
      <c r="AL62" s="12"/>
    </row>
    <row r="63" spans="1:38" ht="15.75" thickBot="1">
      <c r="A63" s="89"/>
      <c r="B63" s="90" t="s">
        <v>172</v>
      </c>
      <c r="C63" s="91"/>
      <c r="D63" s="91"/>
      <c r="E63" s="92"/>
      <c r="F63" s="147" t="s">
        <v>45</v>
      </c>
      <c r="G63" s="148"/>
      <c r="H63" s="149" t="s">
        <v>46</v>
      </c>
      <c r="I63" s="148"/>
      <c r="J63" s="149" t="s">
        <v>47</v>
      </c>
      <c r="K63" s="148"/>
      <c r="L63" s="149" t="s">
        <v>54</v>
      </c>
      <c r="M63" s="148"/>
      <c r="N63" s="149" t="s">
        <v>55</v>
      </c>
      <c r="O63" s="148"/>
      <c r="P63" s="156" t="s">
        <v>43</v>
      </c>
      <c r="Q63" s="157"/>
      <c r="S63" s="93"/>
      <c r="U63" s="94" t="s">
        <v>168</v>
      </c>
      <c r="V63" s="95"/>
      <c r="W63" s="49" t="s">
        <v>169</v>
      </c>
      <c r="AI63" s="12"/>
      <c r="AJ63" s="12"/>
      <c r="AK63" s="12"/>
      <c r="AL63" s="12"/>
    </row>
    <row r="64" spans="1:38" ht="15.75">
      <c r="A64" s="96" t="s">
        <v>173</v>
      </c>
      <c r="B64" s="97" t="str">
        <f>IF(B58&gt;"",B58,"")</f>
        <v>Lauri Laane</v>
      </c>
      <c r="C64" s="98" t="str">
        <f>IF(B60&gt;"",B60,"")</f>
        <v>Thomas Lundström</v>
      </c>
      <c r="D64" s="83"/>
      <c r="E64" s="99"/>
      <c r="F64" s="150"/>
      <c r="G64" s="151"/>
      <c r="H64" s="139"/>
      <c r="I64" s="140"/>
      <c r="J64" s="139"/>
      <c r="K64" s="140"/>
      <c r="L64" s="139"/>
      <c r="M64" s="140"/>
      <c r="N64" s="146"/>
      <c r="O64" s="140"/>
      <c r="P64" s="100">
        <f aca="true" t="shared" si="43" ref="P64:P69">IF(COUNT(F64:N64)=0,"",COUNTIF(F64:N64,"&gt;=0"))</f>
      </c>
      <c r="Q64" s="101">
        <f aca="true" t="shared" si="44" ref="Q64:Q69">IF(COUNT(F64:N64)=0,"",(IF(LEFT(F64,1)="-",1,0)+IF(LEFT(H64,1)="-",1,0)+IF(LEFT(J64,1)="-",1,0)+IF(LEFT(L64,1)="-",1,0)+IF(LEFT(N64,1)="-",1,0)))</f>
      </c>
      <c r="R64" s="102"/>
      <c r="S64" s="103"/>
      <c r="U64" s="104">
        <f aca="true" t="shared" si="45" ref="U64:V69">+Y64+AA64+AC64+AE64+AG64</f>
        <v>0</v>
      </c>
      <c r="V64" s="105">
        <f t="shared" si="45"/>
        <v>0</v>
      </c>
      <c r="W64" s="106">
        <f aca="true" t="shared" si="46" ref="W64:W69">+U64-V64</f>
        <v>0</v>
      </c>
      <c r="Y64" s="107">
        <f aca="true" t="shared" si="47" ref="Y64:Y69">IF(F64="",0,IF(LEFT(F64,1)="-",ABS(F64),(IF(F64&gt;9,F64+2,11))))</f>
        <v>0</v>
      </c>
      <c r="Z64" s="108">
        <f aca="true" t="shared" si="48" ref="Z64:Z69">IF(F64="",0,IF(LEFT(F64,1)="-",(IF(ABS(F64)&gt;9,(ABS(F64)+2),11)),F64))</f>
        <v>0</v>
      </c>
      <c r="AA64" s="107">
        <f aca="true" t="shared" si="49" ref="AA64:AA69">IF(H64="",0,IF(LEFT(H64,1)="-",ABS(H64),(IF(H64&gt;9,H64+2,11))))</f>
        <v>0</v>
      </c>
      <c r="AB64" s="108">
        <f aca="true" t="shared" si="50" ref="AB64:AB69">IF(H64="",0,IF(LEFT(H64,1)="-",(IF(ABS(H64)&gt;9,(ABS(H64)+2),11)),H64))</f>
        <v>0</v>
      </c>
      <c r="AC64" s="107">
        <f aca="true" t="shared" si="51" ref="AC64:AC69">IF(J64="",0,IF(LEFT(J64,1)="-",ABS(J64),(IF(J64&gt;9,J64+2,11))))</f>
        <v>0</v>
      </c>
      <c r="AD64" s="108">
        <f aca="true" t="shared" si="52" ref="AD64:AD69">IF(J64="",0,IF(LEFT(J64,1)="-",(IF(ABS(J64)&gt;9,(ABS(J64)+2),11)),J64))</f>
        <v>0</v>
      </c>
      <c r="AE64" s="107">
        <f aca="true" t="shared" si="53" ref="AE64:AE69">IF(L64="",0,IF(LEFT(L64,1)="-",ABS(L64),(IF(L64&gt;9,L64+2,11))))</f>
        <v>0</v>
      </c>
      <c r="AF64" s="108">
        <f aca="true" t="shared" si="54" ref="AF64:AF69">IF(L64="",0,IF(LEFT(L64,1)="-",(IF(ABS(L64)&gt;9,(ABS(L64)+2),11)),L64))</f>
        <v>0</v>
      </c>
      <c r="AG64" s="107">
        <f aca="true" t="shared" si="55" ref="AG64:AG69">IF(N64="",0,IF(LEFT(N64,1)="-",ABS(N64),(IF(N64&gt;9,N64+2,11))))</f>
        <v>0</v>
      </c>
      <c r="AH64" s="108">
        <f aca="true" t="shared" si="56" ref="AH64:AH69">IF(N64="",0,IF(LEFT(N64,1)="-",(IF(ABS(N64)&gt;9,(ABS(N64)+2),11)),N64))</f>
        <v>0</v>
      </c>
      <c r="AI64" s="12"/>
      <c r="AJ64" s="12"/>
      <c r="AK64" s="12"/>
      <c r="AL64" s="12"/>
    </row>
    <row r="65" spans="1:38" ht="15.75">
      <c r="A65" s="96" t="s">
        <v>174</v>
      </c>
      <c r="B65" s="97" t="str">
        <f>IF(B59&gt;"",B59,"")</f>
        <v>Markus Perkkiö</v>
      </c>
      <c r="C65" s="109" t="str">
        <f>IF(B61&gt;"",B61,"")</f>
        <v>Harri Liukkonen</v>
      </c>
      <c r="D65" s="110"/>
      <c r="E65" s="99"/>
      <c r="F65" s="141"/>
      <c r="G65" s="142"/>
      <c r="H65" s="141"/>
      <c r="I65" s="142"/>
      <c r="J65" s="141"/>
      <c r="K65" s="142"/>
      <c r="L65" s="141"/>
      <c r="M65" s="142"/>
      <c r="N65" s="141"/>
      <c r="O65" s="142"/>
      <c r="P65" s="100">
        <f t="shared" si="43"/>
      </c>
      <c r="Q65" s="101">
        <f t="shared" si="44"/>
      </c>
      <c r="R65" s="111"/>
      <c r="S65" s="112"/>
      <c r="U65" s="104">
        <f t="shared" si="45"/>
        <v>0</v>
      </c>
      <c r="V65" s="105">
        <f t="shared" si="45"/>
        <v>0</v>
      </c>
      <c r="W65" s="106">
        <f t="shared" si="46"/>
        <v>0</v>
      </c>
      <c r="Y65" s="113">
        <f t="shared" si="47"/>
        <v>0</v>
      </c>
      <c r="Z65" s="114">
        <f t="shared" si="48"/>
        <v>0</v>
      </c>
      <c r="AA65" s="113">
        <f t="shared" si="49"/>
        <v>0</v>
      </c>
      <c r="AB65" s="114">
        <f t="shared" si="50"/>
        <v>0</v>
      </c>
      <c r="AC65" s="113">
        <f t="shared" si="51"/>
        <v>0</v>
      </c>
      <c r="AD65" s="114">
        <f t="shared" si="52"/>
        <v>0</v>
      </c>
      <c r="AE65" s="113">
        <f t="shared" si="53"/>
        <v>0</v>
      </c>
      <c r="AF65" s="114">
        <f t="shared" si="54"/>
        <v>0</v>
      </c>
      <c r="AG65" s="113">
        <f t="shared" si="55"/>
        <v>0</v>
      </c>
      <c r="AH65" s="114">
        <f t="shared" si="56"/>
        <v>0</v>
      </c>
      <c r="AI65" s="12"/>
      <c r="AJ65" s="12"/>
      <c r="AK65" s="12"/>
      <c r="AL65" s="12"/>
    </row>
    <row r="66" spans="1:38" ht="16.5" thickBot="1">
      <c r="A66" s="96" t="s">
        <v>175</v>
      </c>
      <c r="B66" s="115" t="str">
        <f>IF(B58&gt;"",B58,"")</f>
        <v>Lauri Laane</v>
      </c>
      <c r="C66" s="116" t="str">
        <f>IF(B61&gt;"",B61,"")</f>
        <v>Harri Liukkonen</v>
      </c>
      <c r="D66" s="91"/>
      <c r="E66" s="92"/>
      <c r="F66" s="144"/>
      <c r="G66" s="145"/>
      <c r="H66" s="144"/>
      <c r="I66" s="145"/>
      <c r="J66" s="144"/>
      <c r="K66" s="145"/>
      <c r="L66" s="144"/>
      <c r="M66" s="145"/>
      <c r="N66" s="144"/>
      <c r="O66" s="145"/>
      <c r="P66" s="100">
        <f t="shared" si="43"/>
      </c>
      <c r="Q66" s="101">
        <f t="shared" si="44"/>
      </c>
      <c r="R66" s="111"/>
      <c r="S66" s="112"/>
      <c r="U66" s="104">
        <f t="shared" si="45"/>
        <v>0</v>
      </c>
      <c r="V66" s="105">
        <f t="shared" si="45"/>
        <v>0</v>
      </c>
      <c r="W66" s="106">
        <f t="shared" si="46"/>
        <v>0</v>
      </c>
      <c r="Y66" s="113">
        <f t="shared" si="47"/>
        <v>0</v>
      </c>
      <c r="Z66" s="114">
        <f t="shared" si="48"/>
        <v>0</v>
      </c>
      <c r="AA66" s="113">
        <f t="shared" si="49"/>
        <v>0</v>
      </c>
      <c r="AB66" s="114">
        <f t="shared" si="50"/>
        <v>0</v>
      </c>
      <c r="AC66" s="113">
        <f t="shared" si="51"/>
        <v>0</v>
      </c>
      <c r="AD66" s="114">
        <f t="shared" si="52"/>
        <v>0</v>
      </c>
      <c r="AE66" s="113">
        <f t="shared" si="53"/>
        <v>0</v>
      </c>
      <c r="AF66" s="114">
        <f t="shared" si="54"/>
        <v>0</v>
      </c>
      <c r="AG66" s="113">
        <f t="shared" si="55"/>
        <v>0</v>
      </c>
      <c r="AH66" s="114">
        <f t="shared" si="56"/>
        <v>0</v>
      </c>
      <c r="AI66" s="12"/>
      <c r="AJ66" s="12"/>
      <c r="AK66" s="12"/>
      <c r="AL66" s="12"/>
    </row>
    <row r="67" spans="1:38" ht="15.75">
      <c r="A67" s="96" t="s">
        <v>176</v>
      </c>
      <c r="B67" s="97" t="str">
        <f>IF(B59&gt;"",B59,"")</f>
        <v>Markus Perkkiö</v>
      </c>
      <c r="C67" s="109" t="str">
        <f>IF(B60&gt;"",B60,"")</f>
        <v>Thomas Lundström</v>
      </c>
      <c r="D67" s="83"/>
      <c r="E67" s="99"/>
      <c r="F67" s="139"/>
      <c r="G67" s="140"/>
      <c r="H67" s="139"/>
      <c r="I67" s="140"/>
      <c r="J67" s="139"/>
      <c r="K67" s="140"/>
      <c r="L67" s="139"/>
      <c r="M67" s="140"/>
      <c r="N67" s="139"/>
      <c r="O67" s="140"/>
      <c r="P67" s="100">
        <f t="shared" si="43"/>
      </c>
      <c r="Q67" s="101">
        <f t="shared" si="44"/>
      </c>
      <c r="R67" s="111"/>
      <c r="S67" s="112"/>
      <c r="U67" s="104">
        <f t="shared" si="45"/>
        <v>0</v>
      </c>
      <c r="V67" s="105">
        <f t="shared" si="45"/>
        <v>0</v>
      </c>
      <c r="W67" s="106">
        <f t="shared" si="46"/>
        <v>0</v>
      </c>
      <c r="Y67" s="113">
        <f t="shared" si="47"/>
        <v>0</v>
      </c>
      <c r="Z67" s="114">
        <f t="shared" si="48"/>
        <v>0</v>
      </c>
      <c r="AA67" s="113">
        <f t="shared" si="49"/>
        <v>0</v>
      </c>
      <c r="AB67" s="114">
        <f t="shared" si="50"/>
        <v>0</v>
      </c>
      <c r="AC67" s="113">
        <f t="shared" si="51"/>
        <v>0</v>
      </c>
      <c r="AD67" s="114">
        <f t="shared" si="52"/>
        <v>0</v>
      </c>
      <c r="AE67" s="113">
        <f t="shared" si="53"/>
        <v>0</v>
      </c>
      <c r="AF67" s="114">
        <f t="shared" si="54"/>
        <v>0</v>
      </c>
      <c r="AG67" s="113">
        <f t="shared" si="55"/>
        <v>0</v>
      </c>
      <c r="AH67" s="114">
        <f t="shared" si="56"/>
        <v>0</v>
      </c>
      <c r="AI67" s="12"/>
      <c r="AJ67" s="12"/>
      <c r="AK67" s="12"/>
      <c r="AL67" s="12"/>
    </row>
    <row r="68" spans="1:38" ht="15.75">
      <c r="A68" s="96" t="s">
        <v>177</v>
      </c>
      <c r="B68" s="97" t="str">
        <f>IF(B58&gt;"",B58,"")</f>
        <v>Lauri Laane</v>
      </c>
      <c r="C68" s="109" t="str">
        <f>IF(B59&gt;"",B59,"")</f>
        <v>Markus Perkkiö</v>
      </c>
      <c r="D68" s="110"/>
      <c r="E68" s="99"/>
      <c r="F68" s="141"/>
      <c r="G68" s="142"/>
      <c r="H68" s="141"/>
      <c r="I68" s="142"/>
      <c r="J68" s="143"/>
      <c r="K68" s="142"/>
      <c r="L68" s="141"/>
      <c r="M68" s="142"/>
      <c r="N68" s="141"/>
      <c r="O68" s="142"/>
      <c r="P68" s="100">
        <f t="shared" si="43"/>
      </c>
      <c r="Q68" s="101">
        <f t="shared" si="44"/>
      </c>
      <c r="R68" s="111"/>
      <c r="S68" s="112"/>
      <c r="U68" s="104">
        <f t="shared" si="45"/>
        <v>0</v>
      </c>
      <c r="V68" s="105">
        <f t="shared" si="45"/>
        <v>0</v>
      </c>
      <c r="W68" s="106">
        <f t="shared" si="46"/>
        <v>0</v>
      </c>
      <c r="Y68" s="113">
        <f t="shared" si="47"/>
        <v>0</v>
      </c>
      <c r="Z68" s="114">
        <f t="shared" si="48"/>
        <v>0</v>
      </c>
      <c r="AA68" s="113">
        <f t="shared" si="49"/>
        <v>0</v>
      </c>
      <c r="AB68" s="114">
        <f t="shared" si="50"/>
        <v>0</v>
      </c>
      <c r="AC68" s="113">
        <f t="shared" si="51"/>
        <v>0</v>
      </c>
      <c r="AD68" s="114">
        <f t="shared" si="52"/>
        <v>0</v>
      </c>
      <c r="AE68" s="113">
        <f t="shared" si="53"/>
        <v>0</v>
      </c>
      <c r="AF68" s="114">
        <f t="shared" si="54"/>
        <v>0</v>
      </c>
      <c r="AG68" s="113">
        <f t="shared" si="55"/>
        <v>0</v>
      </c>
      <c r="AH68" s="114">
        <f t="shared" si="56"/>
        <v>0</v>
      </c>
      <c r="AI68" s="12"/>
      <c r="AJ68" s="12"/>
      <c r="AK68" s="12"/>
      <c r="AL68" s="12"/>
    </row>
    <row r="69" spans="1:38" ht="16.5" thickBot="1">
      <c r="A69" s="117" t="s">
        <v>178</v>
      </c>
      <c r="B69" s="118" t="str">
        <f>IF(B60&gt;"",B60,"")</f>
        <v>Thomas Lundström</v>
      </c>
      <c r="C69" s="119" t="str">
        <f>IF(B61&gt;"",B61,"")</f>
        <v>Harri Liukkonen</v>
      </c>
      <c r="D69" s="120"/>
      <c r="E69" s="121"/>
      <c r="F69" s="137"/>
      <c r="G69" s="138"/>
      <c r="H69" s="137"/>
      <c r="I69" s="138"/>
      <c r="J69" s="137"/>
      <c r="K69" s="138"/>
      <c r="L69" s="137"/>
      <c r="M69" s="138"/>
      <c r="N69" s="137"/>
      <c r="O69" s="138"/>
      <c r="P69" s="122">
        <f t="shared" si="43"/>
      </c>
      <c r="Q69" s="123">
        <f t="shared" si="44"/>
      </c>
      <c r="R69" s="124"/>
      <c r="S69" s="125"/>
      <c r="U69" s="104">
        <f t="shared" si="45"/>
        <v>0</v>
      </c>
      <c r="V69" s="105">
        <f t="shared" si="45"/>
        <v>0</v>
      </c>
      <c r="W69" s="106">
        <f t="shared" si="46"/>
        <v>0</v>
      </c>
      <c r="Y69" s="126">
        <f t="shared" si="47"/>
        <v>0</v>
      </c>
      <c r="Z69" s="127">
        <f t="shared" si="48"/>
        <v>0</v>
      </c>
      <c r="AA69" s="126">
        <f t="shared" si="49"/>
        <v>0</v>
      </c>
      <c r="AB69" s="127">
        <f t="shared" si="50"/>
        <v>0</v>
      </c>
      <c r="AC69" s="126">
        <f t="shared" si="51"/>
        <v>0</v>
      </c>
      <c r="AD69" s="127">
        <f t="shared" si="52"/>
        <v>0</v>
      </c>
      <c r="AE69" s="126">
        <f t="shared" si="53"/>
        <v>0</v>
      </c>
      <c r="AF69" s="127">
        <f t="shared" si="54"/>
        <v>0</v>
      </c>
      <c r="AG69" s="126">
        <f t="shared" si="55"/>
        <v>0</v>
      </c>
      <c r="AH69" s="127">
        <f t="shared" si="56"/>
        <v>0</v>
      </c>
      <c r="AI69" s="12"/>
      <c r="AJ69" s="12"/>
      <c r="AK69" s="12"/>
      <c r="AL69" s="12"/>
    </row>
    <row r="70" spans="1:38" ht="13.5" thickTop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</row>
    <row r="71" spans="1:38" ht="13.5" thickBo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</row>
    <row r="72" spans="1:38" ht="16.5" thickTop="1">
      <c r="A72" s="29"/>
      <c r="B72" s="30"/>
      <c r="C72" s="31"/>
      <c r="D72" s="31"/>
      <c r="E72" s="31"/>
      <c r="F72" s="32"/>
      <c r="G72" s="31"/>
      <c r="H72" s="33" t="s">
        <v>158</v>
      </c>
      <c r="I72" s="34"/>
      <c r="J72" s="162" t="s">
        <v>2</v>
      </c>
      <c r="K72" s="163"/>
      <c r="L72" s="163"/>
      <c r="M72" s="164"/>
      <c r="N72" s="165" t="s">
        <v>159</v>
      </c>
      <c r="O72" s="166"/>
      <c r="P72" s="166"/>
      <c r="Q72" s="167" t="s">
        <v>179</v>
      </c>
      <c r="R72" s="168"/>
      <c r="S72" s="169"/>
      <c r="AI72" s="12"/>
      <c r="AJ72" s="12"/>
      <c r="AK72" s="12"/>
      <c r="AL72" s="12"/>
    </row>
    <row r="73" spans="1:38" ht="16.5" thickBot="1">
      <c r="A73" s="35"/>
      <c r="B73" s="36"/>
      <c r="C73" s="37" t="s">
        <v>160</v>
      </c>
      <c r="D73" s="172"/>
      <c r="E73" s="173"/>
      <c r="F73" s="174"/>
      <c r="G73" s="175" t="s">
        <v>161</v>
      </c>
      <c r="H73" s="176"/>
      <c r="I73" s="176"/>
      <c r="J73" s="177"/>
      <c r="K73" s="177"/>
      <c r="L73" s="177"/>
      <c r="M73" s="178"/>
      <c r="N73" s="38" t="s">
        <v>162</v>
      </c>
      <c r="O73" s="39"/>
      <c r="P73" s="39"/>
      <c r="Q73" s="170"/>
      <c r="R73" s="170"/>
      <c r="S73" s="171"/>
      <c r="AI73" s="12"/>
      <c r="AJ73" s="12"/>
      <c r="AK73" s="12"/>
      <c r="AL73" s="12"/>
    </row>
    <row r="74" spans="1:38" ht="15.75" thickTop="1">
      <c r="A74" s="40"/>
      <c r="B74" s="41" t="s">
        <v>163</v>
      </c>
      <c r="C74" s="42" t="s">
        <v>164</v>
      </c>
      <c r="D74" s="158" t="s">
        <v>114</v>
      </c>
      <c r="E74" s="159"/>
      <c r="F74" s="158" t="s">
        <v>132</v>
      </c>
      <c r="G74" s="159"/>
      <c r="H74" s="158" t="s">
        <v>165</v>
      </c>
      <c r="I74" s="159"/>
      <c r="J74" s="158" t="s">
        <v>115</v>
      </c>
      <c r="K74" s="159"/>
      <c r="L74" s="158"/>
      <c r="M74" s="159"/>
      <c r="N74" s="43" t="s">
        <v>152</v>
      </c>
      <c r="O74" s="44" t="s">
        <v>166</v>
      </c>
      <c r="P74" s="45" t="s">
        <v>167</v>
      </c>
      <c r="Q74" s="46"/>
      <c r="R74" s="160" t="s">
        <v>44</v>
      </c>
      <c r="S74" s="161"/>
      <c r="U74" s="47" t="s">
        <v>168</v>
      </c>
      <c r="V74" s="48"/>
      <c r="W74" s="49" t="s">
        <v>169</v>
      </c>
      <c r="AI74" s="12"/>
      <c r="AJ74" s="12"/>
      <c r="AK74" s="12"/>
      <c r="AL74" s="12"/>
    </row>
    <row r="75" spans="1:38" ht="12.75">
      <c r="A75" s="50" t="s">
        <v>114</v>
      </c>
      <c r="B75" s="51" t="s">
        <v>86</v>
      </c>
      <c r="C75" s="65" t="s">
        <v>30</v>
      </c>
      <c r="D75" s="53"/>
      <c r="E75" s="54"/>
      <c r="F75" s="55">
        <f>+P85</f>
      </c>
      <c r="G75" s="56">
        <f>+Q85</f>
      </c>
      <c r="H75" s="55">
        <f>P81</f>
      </c>
      <c r="I75" s="56">
        <f>Q81</f>
      </c>
      <c r="J75" s="55">
        <f>P83</f>
      </c>
      <c r="K75" s="56">
        <f>Q83</f>
      </c>
      <c r="L75" s="55"/>
      <c r="M75" s="56"/>
      <c r="N75" s="57">
        <f>IF(SUM(D75:M75)=0,"",COUNTIF(E75:E78,"3"))</f>
      </c>
      <c r="O75" s="58">
        <f>IF(SUM(E75:N75)=0,"",COUNTIF(D75:D78,"3"))</f>
      </c>
      <c r="P75" s="59">
        <f>IF(SUM(D75:M75)=0,"",SUM(E75:E78))</f>
      </c>
      <c r="Q75" s="60">
        <f>IF(SUM(D75:M75)=0,"",SUM(D75:D78))</f>
      </c>
      <c r="R75" s="152"/>
      <c r="S75" s="153"/>
      <c r="U75" s="61">
        <f>+U81+U83+U85</f>
        <v>0</v>
      </c>
      <c r="V75" s="62">
        <f>+V81+V83+V85</f>
        <v>0</v>
      </c>
      <c r="W75" s="63">
        <f>+U75-V75</f>
        <v>0</v>
      </c>
      <c r="AI75" s="12"/>
      <c r="AJ75" s="12"/>
      <c r="AK75" s="12"/>
      <c r="AL75" s="12"/>
    </row>
    <row r="76" spans="1:38" ht="12.75">
      <c r="A76" s="64" t="s">
        <v>132</v>
      </c>
      <c r="B76" s="51" t="s">
        <v>260</v>
      </c>
      <c r="C76" s="65" t="s">
        <v>32</v>
      </c>
      <c r="D76" s="66">
        <f>+Q85</f>
      </c>
      <c r="E76" s="67">
        <f>+P85</f>
      </c>
      <c r="F76" s="68"/>
      <c r="G76" s="69"/>
      <c r="H76" s="66">
        <f>P84</f>
      </c>
      <c r="I76" s="67">
        <f>Q84</f>
      </c>
      <c r="J76" s="66">
        <f>P82</f>
      </c>
      <c r="K76" s="67">
        <f>Q82</f>
      </c>
      <c r="L76" s="66"/>
      <c r="M76" s="67"/>
      <c r="N76" s="57">
        <f>IF(SUM(D76:M76)=0,"",COUNTIF(G75:G78,"3"))</f>
      </c>
      <c r="O76" s="58">
        <f>IF(SUM(E76:N76)=0,"",COUNTIF(F75:F78,"3"))</f>
      </c>
      <c r="P76" s="59">
        <f>IF(SUM(D76:M76)=0,"",SUM(G75:G78))</f>
      </c>
      <c r="Q76" s="60">
        <f>IF(SUM(D76:M76)=0,"",SUM(F75:F78))</f>
      </c>
      <c r="R76" s="152"/>
      <c r="S76" s="153"/>
      <c r="U76" s="61">
        <f>+U82+U84+V85</f>
        <v>0</v>
      </c>
      <c r="V76" s="62">
        <f>+V82+V84+U85</f>
        <v>0</v>
      </c>
      <c r="W76" s="63">
        <f>+U76-V76</f>
        <v>0</v>
      </c>
      <c r="AI76" s="12"/>
      <c r="AJ76" s="12"/>
      <c r="AK76" s="12"/>
      <c r="AL76" s="12"/>
    </row>
    <row r="77" spans="1:38" ht="12.75">
      <c r="A77" s="64" t="s">
        <v>165</v>
      </c>
      <c r="B77" s="51" t="s">
        <v>254</v>
      </c>
      <c r="C77" s="65" t="s">
        <v>143</v>
      </c>
      <c r="D77" s="66">
        <f>+Q81</f>
      </c>
      <c r="E77" s="67">
        <f>+P81</f>
      </c>
      <c r="F77" s="66">
        <f>Q84</f>
      </c>
      <c r="G77" s="67">
        <f>P84</f>
      </c>
      <c r="H77" s="68"/>
      <c r="I77" s="69"/>
      <c r="J77" s="66">
        <f>P86</f>
      </c>
      <c r="K77" s="67">
        <f>Q86</f>
      </c>
      <c r="L77" s="66"/>
      <c r="M77" s="67"/>
      <c r="N77" s="57">
        <f>IF(SUM(D77:M77)=0,"",COUNTIF(I75:I78,"3"))</f>
      </c>
      <c r="O77" s="58">
        <f>IF(SUM(E77:N77)=0,"",COUNTIF(H75:H78,"3"))</f>
      </c>
      <c r="P77" s="59">
        <f>IF(SUM(D77:M77)=0,"",SUM(I75:I78))</f>
      </c>
      <c r="Q77" s="60">
        <f>IF(SUM(D77:M77)=0,"",SUM(H75:H78))</f>
      </c>
      <c r="R77" s="152"/>
      <c r="S77" s="153"/>
      <c r="U77" s="61">
        <f>+V81+V84+U86</f>
        <v>0</v>
      </c>
      <c r="V77" s="62">
        <f>+U81+U84+V86</f>
        <v>0</v>
      </c>
      <c r="W77" s="63">
        <f>+U77-V77</f>
        <v>0</v>
      </c>
      <c r="AI77" s="12"/>
      <c r="AJ77" s="12"/>
      <c r="AK77" s="12"/>
      <c r="AL77" s="12"/>
    </row>
    <row r="78" spans="1:38" ht="13.5" thickBot="1">
      <c r="A78" s="70" t="s">
        <v>115</v>
      </c>
      <c r="B78" s="71" t="s">
        <v>99</v>
      </c>
      <c r="C78" s="72" t="s">
        <v>38</v>
      </c>
      <c r="D78" s="73">
        <f>Q83</f>
      </c>
      <c r="E78" s="74">
        <f>P83</f>
      </c>
      <c r="F78" s="73">
        <f>Q82</f>
      </c>
      <c r="G78" s="74">
        <f>P82</f>
      </c>
      <c r="H78" s="73">
        <f>Q86</f>
      </c>
      <c r="I78" s="74">
        <f>P86</f>
      </c>
      <c r="J78" s="75"/>
      <c r="K78" s="76"/>
      <c r="L78" s="73"/>
      <c r="M78" s="74"/>
      <c r="N78" s="77">
        <f>IF(SUM(D78:M78)=0,"",COUNTIF(K75:K78,"3"))</f>
      </c>
      <c r="O78" s="78">
        <f>IF(SUM(E78:N78)=0,"",COUNTIF(J75:J78,"3"))</f>
      </c>
      <c r="P78" s="79">
        <f>IF(SUM(D78:M79)=0,"",SUM(K75:K78))</f>
      </c>
      <c r="Q78" s="80">
        <f>IF(SUM(D78:M78)=0,"",SUM(J75:J78))</f>
      </c>
      <c r="R78" s="154"/>
      <c r="S78" s="155"/>
      <c r="U78" s="61">
        <f>+V82+V83+V86</f>
        <v>0</v>
      </c>
      <c r="V78" s="62">
        <f>+U82+U83+U86</f>
        <v>0</v>
      </c>
      <c r="W78" s="63">
        <f>+U78-V78</f>
        <v>0</v>
      </c>
      <c r="AI78" s="12"/>
      <c r="AJ78" s="12"/>
      <c r="AK78" s="12"/>
      <c r="AL78" s="12"/>
    </row>
    <row r="79" spans="1:38" ht="15.75" thickTop="1">
      <c r="A79" s="81"/>
      <c r="B79" s="82" t="s">
        <v>170</v>
      </c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4"/>
      <c r="S79" s="85"/>
      <c r="U79" s="86"/>
      <c r="V79" s="87" t="s">
        <v>171</v>
      </c>
      <c r="W79" s="88">
        <f>SUM(W75:W78)</f>
        <v>0</v>
      </c>
      <c r="X79" s="87" t="str">
        <f>IF(W79=0,"OK","Virhe")</f>
        <v>OK</v>
      </c>
      <c r="AI79" s="12"/>
      <c r="AJ79" s="12"/>
      <c r="AK79" s="12"/>
      <c r="AL79" s="12"/>
    </row>
    <row r="80" spans="1:38" ht="15.75" thickBot="1">
      <c r="A80" s="89"/>
      <c r="B80" s="90" t="s">
        <v>172</v>
      </c>
      <c r="C80" s="91"/>
      <c r="D80" s="91"/>
      <c r="E80" s="92"/>
      <c r="F80" s="147" t="s">
        <v>45</v>
      </c>
      <c r="G80" s="148"/>
      <c r="H80" s="149" t="s">
        <v>46</v>
      </c>
      <c r="I80" s="148"/>
      <c r="J80" s="149" t="s">
        <v>47</v>
      </c>
      <c r="K80" s="148"/>
      <c r="L80" s="149" t="s">
        <v>54</v>
      </c>
      <c r="M80" s="148"/>
      <c r="N80" s="149" t="s">
        <v>55</v>
      </c>
      <c r="O80" s="148"/>
      <c r="P80" s="156" t="s">
        <v>43</v>
      </c>
      <c r="Q80" s="157"/>
      <c r="S80" s="93"/>
      <c r="U80" s="94" t="s">
        <v>168</v>
      </c>
      <c r="V80" s="95"/>
      <c r="W80" s="49" t="s">
        <v>169</v>
      </c>
      <c r="AI80" s="12"/>
      <c r="AJ80" s="12"/>
      <c r="AK80" s="12"/>
      <c r="AL80" s="12"/>
    </row>
    <row r="81" spans="1:38" ht="15.75">
      <c r="A81" s="96" t="s">
        <v>173</v>
      </c>
      <c r="B81" s="97" t="str">
        <f>IF(B75&gt;"",B75,"")</f>
        <v>Esa Miettinen</v>
      </c>
      <c r="C81" s="98" t="str">
        <f>IF(B77&gt;"",B77,"")</f>
        <v>Timo Salo</v>
      </c>
      <c r="D81" s="83"/>
      <c r="E81" s="99"/>
      <c r="F81" s="150"/>
      <c r="G81" s="151"/>
      <c r="H81" s="139"/>
      <c r="I81" s="140"/>
      <c r="J81" s="139"/>
      <c r="K81" s="140"/>
      <c r="L81" s="139"/>
      <c r="M81" s="140"/>
      <c r="N81" s="146"/>
      <c r="O81" s="140"/>
      <c r="P81" s="100">
        <f aca="true" t="shared" si="57" ref="P81:P86">IF(COUNT(F81:N81)=0,"",COUNTIF(F81:N81,"&gt;=0"))</f>
      </c>
      <c r="Q81" s="101">
        <f aca="true" t="shared" si="58" ref="Q81:Q86">IF(COUNT(F81:N81)=0,"",(IF(LEFT(F81,1)="-",1,0)+IF(LEFT(H81,1)="-",1,0)+IF(LEFT(J81,1)="-",1,0)+IF(LEFT(L81,1)="-",1,0)+IF(LEFT(N81,1)="-",1,0)))</f>
      </c>
      <c r="R81" s="102"/>
      <c r="S81" s="103"/>
      <c r="U81" s="104">
        <f aca="true" t="shared" si="59" ref="U81:V86">+Y81+AA81+AC81+AE81+AG81</f>
        <v>0</v>
      </c>
      <c r="V81" s="105">
        <f t="shared" si="59"/>
        <v>0</v>
      </c>
      <c r="W81" s="106">
        <f aca="true" t="shared" si="60" ref="W81:W86">+U81-V81</f>
        <v>0</v>
      </c>
      <c r="Y81" s="107">
        <f aca="true" t="shared" si="61" ref="Y81:Y86">IF(F81="",0,IF(LEFT(F81,1)="-",ABS(F81),(IF(F81&gt;9,F81+2,11))))</f>
        <v>0</v>
      </c>
      <c r="Z81" s="108">
        <f aca="true" t="shared" si="62" ref="Z81:Z86">IF(F81="",0,IF(LEFT(F81,1)="-",(IF(ABS(F81)&gt;9,(ABS(F81)+2),11)),F81))</f>
        <v>0</v>
      </c>
      <c r="AA81" s="107">
        <f aca="true" t="shared" si="63" ref="AA81:AA86">IF(H81="",0,IF(LEFT(H81,1)="-",ABS(H81),(IF(H81&gt;9,H81+2,11))))</f>
        <v>0</v>
      </c>
      <c r="AB81" s="108">
        <f aca="true" t="shared" si="64" ref="AB81:AB86">IF(H81="",0,IF(LEFT(H81,1)="-",(IF(ABS(H81)&gt;9,(ABS(H81)+2),11)),H81))</f>
        <v>0</v>
      </c>
      <c r="AC81" s="107">
        <f aca="true" t="shared" si="65" ref="AC81:AC86">IF(J81="",0,IF(LEFT(J81,1)="-",ABS(J81),(IF(J81&gt;9,J81+2,11))))</f>
        <v>0</v>
      </c>
      <c r="AD81" s="108">
        <f aca="true" t="shared" si="66" ref="AD81:AD86">IF(J81="",0,IF(LEFT(J81,1)="-",(IF(ABS(J81)&gt;9,(ABS(J81)+2),11)),J81))</f>
        <v>0</v>
      </c>
      <c r="AE81" s="107">
        <f aca="true" t="shared" si="67" ref="AE81:AE86">IF(L81="",0,IF(LEFT(L81,1)="-",ABS(L81),(IF(L81&gt;9,L81+2,11))))</f>
        <v>0</v>
      </c>
      <c r="AF81" s="108">
        <f aca="true" t="shared" si="68" ref="AF81:AF86">IF(L81="",0,IF(LEFT(L81,1)="-",(IF(ABS(L81)&gt;9,(ABS(L81)+2),11)),L81))</f>
        <v>0</v>
      </c>
      <c r="AG81" s="107">
        <f aca="true" t="shared" si="69" ref="AG81:AG86">IF(N81="",0,IF(LEFT(N81,1)="-",ABS(N81),(IF(N81&gt;9,N81+2,11))))</f>
        <v>0</v>
      </c>
      <c r="AH81" s="108">
        <f aca="true" t="shared" si="70" ref="AH81:AH86">IF(N81="",0,IF(LEFT(N81,1)="-",(IF(ABS(N81)&gt;9,(ABS(N81)+2),11)),N81))</f>
        <v>0</v>
      </c>
      <c r="AI81" s="12"/>
      <c r="AJ81" s="12"/>
      <c r="AK81" s="12"/>
      <c r="AL81" s="12"/>
    </row>
    <row r="82" spans="1:38" ht="15.75">
      <c r="A82" s="96" t="s">
        <v>174</v>
      </c>
      <c r="B82" s="97" t="str">
        <f>IF(B76&gt;"",B76,"")</f>
        <v>Xicheng Cong</v>
      </c>
      <c r="C82" s="109" t="str">
        <f>IF(B78&gt;"",B78,"")</f>
        <v>Peter Eriksson</v>
      </c>
      <c r="D82" s="110"/>
      <c r="E82" s="99"/>
      <c r="F82" s="141"/>
      <c r="G82" s="142"/>
      <c r="H82" s="141"/>
      <c r="I82" s="142"/>
      <c r="J82" s="141"/>
      <c r="K82" s="142"/>
      <c r="L82" s="141"/>
      <c r="M82" s="142"/>
      <c r="N82" s="141"/>
      <c r="O82" s="142"/>
      <c r="P82" s="100">
        <f t="shared" si="57"/>
      </c>
      <c r="Q82" s="101">
        <f t="shared" si="58"/>
      </c>
      <c r="R82" s="111"/>
      <c r="S82" s="112"/>
      <c r="U82" s="104">
        <f t="shared" si="59"/>
        <v>0</v>
      </c>
      <c r="V82" s="105">
        <f t="shared" si="59"/>
        <v>0</v>
      </c>
      <c r="W82" s="106">
        <f t="shared" si="60"/>
        <v>0</v>
      </c>
      <c r="Y82" s="113">
        <f t="shared" si="61"/>
        <v>0</v>
      </c>
      <c r="Z82" s="114">
        <f t="shared" si="62"/>
        <v>0</v>
      </c>
      <c r="AA82" s="113">
        <f t="shared" si="63"/>
        <v>0</v>
      </c>
      <c r="AB82" s="114">
        <f t="shared" si="64"/>
        <v>0</v>
      </c>
      <c r="AC82" s="113">
        <f t="shared" si="65"/>
        <v>0</v>
      </c>
      <c r="AD82" s="114">
        <f t="shared" si="66"/>
        <v>0</v>
      </c>
      <c r="AE82" s="113">
        <f t="shared" si="67"/>
        <v>0</v>
      </c>
      <c r="AF82" s="114">
        <f t="shared" si="68"/>
        <v>0</v>
      </c>
      <c r="AG82" s="113">
        <f t="shared" si="69"/>
        <v>0</v>
      </c>
      <c r="AH82" s="114">
        <f t="shared" si="70"/>
        <v>0</v>
      </c>
      <c r="AI82" s="12"/>
      <c r="AJ82" s="12"/>
      <c r="AK82" s="12"/>
      <c r="AL82" s="12"/>
    </row>
    <row r="83" spans="1:38" ht="16.5" thickBot="1">
      <c r="A83" s="96" t="s">
        <v>175</v>
      </c>
      <c r="B83" s="115" t="str">
        <f>IF(B75&gt;"",B75,"")</f>
        <v>Esa Miettinen</v>
      </c>
      <c r="C83" s="116" t="str">
        <f>IF(B78&gt;"",B78,"")</f>
        <v>Peter Eriksson</v>
      </c>
      <c r="D83" s="91"/>
      <c r="E83" s="92"/>
      <c r="F83" s="144"/>
      <c r="G83" s="145"/>
      <c r="H83" s="144"/>
      <c r="I83" s="145"/>
      <c r="J83" s="144"/>
      <c r="K83" s="145"/>
      <c r="L83" s="144"/>
      <c r="M83" s="145"/>
      <c r="N83" s="144"/>
      <c r="O83" s="145"/>
      <c r="P83" s="100">
        <f t="shared" si="57"/>
      </c>
      <c r="Q83" s="101">
        <f t="shared" si="58"/>
      </c>
      <c r="R83" s="111"/>
      <c r="S83" s="112"/>
      <c r="U83" s="104">
        <f t="shared" si="59"/>
        <v>0</v>
      </c>
      <c r="V83" s="105">
        <f t="shared" si="59"/>
        <v>0</v>
      </c>
      <c r="W83" s="106">
        <f t="shared" si="60"/>
        <v>0</v>
      </c>
      <c r="Y83" s="113">
        <f t="shared" si="61"/>
        <v>0</v>
      </c>
      <c r="Z83" s="114">
        <f t="shared" si="62"/>
        <v>0</v>
      </c>
      <c r="AA83" s="113">
        <f t="shared" si="63"/>
        <v>0</v>
      </c>
      <c r="AB83" s="114">
        <f t="shared" si="64"/>
        <v>0</v>
      </c>
      <c r="AC83" s="113">
        <f t="shared" si="65"/>
        <v>0</v>
      </c>
      <c r="AD83" s="114">
        <f t="shared" si="66"/>
        <v>0</v>
      </c>
      <c r="AE83" s="113">
        <f t="shared" si="67"/>
        <v>0</v>
      </c>
      <c r="AF83" s="114">
        <f t="shared" si="68"/>
        <v>0</v>
      </c>
      <c r="AG83" s="113">
        <f t="shared" si="69"/>
        <v>0</v>
      </c>
      <c r="AH83" s="114">
        <f t="shared" si="70"/>
        <v>0</v>
      </c>
      <c r="AI83" s="12"/>
      <c r="AJ83" s="12"/>
      <c r="AK83" s="12"/>
      <c r="AL83" s="12"/>
    </row>
    <row r="84" spans="1:38" ht="15.75">
      <c r="A84" s="96" t="s">
        <v>176</v>
      </c>
      <c r="B84" s="97" t="str">
        <f>IF(B76&gt;"",B76,"")</f>
        <v>Xicheng Cong</v>
      </c>
      <c r="C84" s="109" t="str">
        <f>IF(B77&gt;"",B77,"")</f>
        <v>Timo Salo</v>
      </c>
      <c r="D84" s="83"/>
      <c r="E84" s="99"/>
      <c r="F84" s="139"/>
      <c r="G84" s="140"/>
      <c r="H84" s="139"/>
      <c r="I84" s="140"/>
      <c r="J84" s="139"/>
      <c r="K84" s="140"/>
      <c r="L84" s="139"/>
      <c r="M84" s="140"/>
      <c r="N84" s="139"/>
      <c r="O84" s="140"/>
      <c r="P84" s="100">
        <f t="shared" si="57"/>
      </c>
      <c r="Q84" s="101">
        <f t="shared" si="58"/>
      </c>
      <c r="R84" s="111"/>
      <c r="S84" s="112"/>
      <c r="U84" s="104">
        <f t="shared" si="59"/>
        <v>0</v>
      </c>
      <c r="V84" s="105">
        <f t="shared" si="59"/>
        <v>0</v>
      </c>
      <c r="W84" s="106">
        <f t="shared" si="60"/>
        <v>0</v>
      </c>
      <c r="Y84" s="113">
        <f t="shared" si="61"/>
        <v>0</v>
      </c>
      <c r="Z84" s="114">
        <f t="shared" si="62"/>
        <v>0</v>
      </c>
      <c r="AA84" s="113">
        <f t="shared" si="63"/>
        <v>0</v>
      </c>
      <c r="AB84" s="114">
        <f t="shared" si="64"/>
        <v>0</v>
      </c>
      <c r="AC84" s="113">
        <f t="shared" si="65"/>
        <v>0</v>
      </c>
      <c r="AD84" s="114">
        <f t="shared" si="66"/>
        <v>0</v>
      </c>
      <c r="AE84" s="113">
        <f t="shared" si="67"/>
        <v>0</v>
      </c>
      <c r="AF84" s="114">
        <f t="shared" si="68"/>
        <v>0</v>
      </c>
      <c r="AG84" s="113">
        <f t="shared" si="69"/>
        <v>0</v>
      </c>
      <c r="AH84" s="114">
        <f t="shared" si="70"/>
        <v>0</v>
      </c>
      <c r="AI84" s="12"/>
      <c r="AJ84" s="12"/>
      <c r="AK84" s="12"/>
      <c r="AL84" s="12"/>
    </row>
    <row r="85" spans="1:38" ht="15.75">
      <c r="A85" s="96" t="s">
        <v>177</v>
      </c>
      <c r="B85" s="97" t="str">
        <f>IF(B75&gt;"",B75,"")</f>
        <v>Esa Miettinen</v>
      </c>
      <c r="C85" s="109" t="str">
        <f>IF(B76&gt;"",B76,"")</f>
        <v>Xicheng Cong</v>
      </c>
      <c r="D85" s="110"/>
      <c r="E85" s="99"/>
      <c r="F85" s="141"/>
      <c r="G85" s="142"/>
      <c r="H85" s="141"/>
      <c r="I85" s="142"/>
      <c r="J85" s="143"/>
      <c r="K85" s="142"/>
      <c r="L85" s="141"/>
      <c r="M85" s="142"/>
      <c r="N85" s="141"/>
      <c r="O85" s="142"/>
      <c r="P85" s="100">
        <f t="shared" si="57"/>
      </c>
      <c r="Q85" s="101">
        <f t="shared" si="58"/>
      </c>
      <c r="R85" s="111"/>
      <c r="S85" s="112"/>
      <c r="U85" s="104">
        <f t="shared" si="59"/>
        <v>0</v>
      </c>
      <c r="V85" s="105">
        <f t="shared" si="59"/>
        <v>0</v>
      </c>
      <c r="W85" s="106">
        <f t="shared" si="60"/>
        <v>0</v>
      </c>
      <c r="Y85" s="113">
        <f t="shared" si="61"/>
        <v>0</v>
      </c>
      <c r="Z85" s="114">
        <f t="shared" si="62"/>
        <v>0</v>
      </c>
      <c r="AA85" s="113">
        <f t="shared" si="63"/>
        <v>0</v>
      </c>
      <c r="AB85" s="114">
        <f t="shared" si="64"/>
        <v>0</v>
      </c>
      <c r="AC85" s="113">
        <f t="shared" si="65"/>
        <v>0</v>
      </c>
      <c r="AD85" s="114">
        <f t="shared" si="66"/>
        <v>0</v>
      </c>
      <c r="AE85" s="113">
        <f t="shared" si="67"/>
        <v>0</v>
      </c>
      <c r="AF85" s="114">
        <f t="shared" si="68"/>
        <v>0</v>
      </c>
      <c r="AG85" s="113">
        <f t="shared" si="69"/>
        <v>0</v>
      </c>
      <c r="AH85" s="114">
        <f t="shared" si="70"/>
        <v>0</v>
      </c>
      <c r="AI85" s="12"/>
      <c r="AJ85" s="12"/>
      <c r="AK85" s="12"/>
      <c r="AL85" s="12"/>
    </row>
    <row r="86" spans="1:38" ht="16.5" thickBot="1">
      <c r="A86" s="117" t="s">
        <v>178</v>
      </c>
      <c r="B86" s="118" t="str">
        <f>IF(B77&gt;"",B77,"")</f>
        <v>Timo Salo</v>
      </c>
      <c r="C86" s="119" t="str">
        <f>IF(B78&gt;"",B78,"")</f>
        <v>Peter Eriksson</v>
      </c>
      <c r="D86" s="120"/>
      <c r="E86" s="121"/>
      <c r="F86" s="137"/>
      <c r="G86" s="138"/>
      <c r="H86" s="137"/>
      <c r="I86" s="138"/>
      <c r="J86" s="137"/>
      <c r="K86" s="138"/>
      <c r="L86" s="137"/>
      <c r="M86" s="138"/>
      <c r="N86" s="137"/>
      <c r="O86" s="138"/>
      <c r="P86" s="122">
        <f t="shared" si="57"/>
      </c>
      <c r="Q86" s="123">
        <f t="shared" si="58"/>
      </c>
      <c r="R86" s="124"/>
      <c r="S86" s="125"/>
      <c r="U86" s="104">
        <f t="shared" si="59"/>
        <v>0</v>
      </c>
      <c r="V86" s="105">
        <f t="shared" si="59"/>
        <v>0</v>
      </c>
      <c r="W86" s="106">
        <f t="shared" si="60"/>
        <v>0</v>
      </c>
      <c r="Y86" s="126">
        <f t="shared" si="61"/>
        <v>0</v>
      </c>
      <c r="Z86" s="127">
        <f t="shared" si="62"/>
        <v>0</v>
      </c>
      <c r="AA86" s="126">
        <f t="shared" si="63"/>
        <v>0</v>
      </c>
      <c r="AB86" s="127">
        <f t="shared" si="64"/>
        <v>0</v>
      </c>
      <c r="AC86" s="126">
        <f t="shared" si="65"/>
        <v>0</v>
      </c>
      <c r="AD86" s="127">
        <f t="shared" si="66"/>
        <v>0</v>
      </c>
      <c r="AE86" s="126">
        <f t="shared" si="67"/>
        <v>0</v>
      </c>
      <c r="AF86" s="127">
        <f t="shared" si="68"/>
        <v>0</v>
      </c>
      <c r="AG86" s="126">
        <f t="shared" si="69"/>
        <v>0</v>
      </c>
      <c r="AH86" s="127">
        <f t="shared" si="70"/>
        <v>0</v>
      </c>
      <c r="AI86" s="12"/>
      <c r="AJ86" s="12"/>
      <c r="AK86" s="12"/>
      <c r="AL86" s="12"/>
    </row>
    <row r="87" ht="13.5" thickTop="1"/>
    <row r="88" spans="1:38" ht="13.5" thickBo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</row>
    <row r="89" spans="1:38" ht="16.5" thickTop="1">
      <c r="A89" s="29"/>
      <c r="B89" s="30"/>
      <c r="C89" s="31"/>
      <c r="D89" s="31"/>
      <c r="E89" s="31"/>
      <c r="F89" s="32"/>
      <c r="G89" s="31"/>
      <c r="H89" s="33" t="s">
        <v>158</v>
      </c>
      <c r="I89" s="34"/>
      <c r="J89" s="162" t="s">
        <v>2</v>
      </c>
      <c r="K89" s="163"/>
      <c r="L89" s="163"/>
      <c r="M89" s="164"/>
      <c r="N89" s="165" t="s">
        <v>159</v>
      </c>
      <c r="O89" s="166"/>
      <c r="P89" s="166"/>
      <c r="Q89" s="167" t="s">
        <v>180</v>
      </c>
      <c r="R89" s="168"/>
      <c r="S89" s="169"/>
      <c r="AI89" s="12"/>
      <c r="AJ89" s="12"/>
      <c r="AK89" s="12"/>
      <c r="AL89" s="12"/>
    </row>
    <row r="90" spans="1:38" ht="16.5" thickBot="1">
      <c r="A90" s="35"/>
      <c r="B90" s="36"/>
      <c r="C90" s="37" t="s">
        <v>160</v>
      </c>
      <c r="D90" s="172"/>
      <c r="E90" s="173"/>
      <c r="F90" s="174"/>
      <c r="G90" s="175" t="s">
        <v>161</v>
      </c>
      <c r="H90" s="176"/>
      <c r="I90" s="176"/>
      <c r="J90" s="177"/>
      <c r="K90" s="177"/>
      <c r="L90" s="177"/>
      <c r="M90" s="178"/>
      <c r="N90" s="38" t="s">
        <v>162</v>
      </c>
      <c r="O90" s="39"/>
      <c r="P90" s="39"/>
      <c r="Q90" s="170"/>
      <c r="R90" s="170"/>
      <c r="S90" s="171"/>
      <c r="AI90" s="12"/>
      <c r="AJ90" s="12"/>
      <c r="AK90" s="12"/>
      <c r="AL90" s="12"/>
    </row>
    <row r="91" spans="1:38" ht="15.75" thickTop="1">
      <c r="A91" s="40"/>
      <c r="B91" s="41" t="s">
        <v>163</v>
      </c>
      <c r="C91" s="42" t="s">
        <v>164</v>
      </c>
      <c r="D91" s="158" t="s">
        <v>114</v>
      </c>
      <c r="E91" s="159"/>
      <c r="F91" s="158" t="s">
        <v>132</v>
      </c>
      <c r="G91" s="159"/>
      <c r="H91" s="158" t="s">
        <v>165</v>
      </c>
      <c r="I91" s="159"/>
      <c r="J91" s="158" t="s">
        <v>115</v>
      </c>
      <c r="K91" s="159"/>
      <c r="L91" s="158"/>
      <c r="M91" s="159"/>
      <c r="N91" s="43" t="s">
        <v>152</v>
      </c>
      <c r="O91" s="44" t="s">
        <v>166</v>
      </c>
      <c r="P91" s="45" t="s">
        <v>167</v>
      </c>
      <c r="Q91" s="46"/>
      <c r="R91" s="160" t="s">
        <v>44</v>
      </c>
      <c r="S91" s="161"/>
      <c r="U91" s="47" t="s">
        <v>168</v>
      </c>
      <c r="V91" s="48"/>
      <c r="W91" s="49" t="s">
        <v>169</v>
      </c>
      <c r="AI91" s="12"/>
      <c r="AJ91" s="12"/>
      <c r="AK91" s="12"/>
      <c r="AL91" s="12"/>
    </row>
    <row r="92" spans="1:38" ht="12.75">
      <c r="A92" s="50" t="s">
        <v>114</v>
      </c>
      <c r="B92" s="51" t="s">
        <v>103</v>
      </c>
      <c r="C92" s="65" t="s">
        <v>38</v>
      </c>
      <c r="D92" s="53"/>
      <c r="E92" s="54"/>
      <c r="F92" s="55">
        <f>+P102</f>
      </c>
      <c r="G92" s="56">
        <f>+Q102</f>
      </c>
      <c r="H92" s="55">
        <f>P98</f>
      </c>
      <c r="I92" s="56">
        <f>Q98</f>
      </c>
      <c r="J92" s="55">
        <f>P100</f>
      </c>
      <c r="K92" s="56">
        <f>Q100</f>
      </c>
      <c r="L92" s="55"/>
      <c r="M92" s="56"/>
      <c r="N92" s="57">
        <f>IF(SUM(D92:M92)=0,"",COUNTIF(E92:E95,"3"))</f>
      </c>
      <c r="O92" s="58">
        <f>IF(SUM(E92:N92)=0,"",COUNTIF(D92:D95,"3"))</f>
      </c>
      <c r="P92" s="59">
        <f>IF(SUM(D92:M92)=0,"",SUM(E92:E95))</f>
      </c>
      <c r="Q92" s="60">
        <f>IF(SUM(D92:M92)=0,"",SUM(D92:D95))</f>
      </c>
      <c r="R92" s="152"/>
      <c r="S92" s="153"/>
      <c r="U92" s="61">
        <f>+U98+U100+U102</f>
        <v>0</v>
      </c>
      <c r="V92" s="62">
        <f>+V98+V100+V102</f>
        <v>0</v>
      </c>
      <c r="W92" s="63">
        <f>+U92-V92</f>
        <v>0</v>
      </c>
      <c r="AI92" s="12"/>
      <c r="AJ92" s="12"/>
      <c r="AK92" s="12"/>
      <c r="AL92" s="12"/>
    </row>
    <row r="93" spans="1:38" ht="12.75">
      <c r="A93" s="64" t="s">
        <v>132</v>
      </c>
      <c r="B93" s="51" t="s">
        <v>147</v>
      </c>
      <c r="C93" s="65" t="s">
        <v>187</v>
      </c>
      <c r="D93" s="66">
        <f>+Q102</f>
      </c>
      <c r="E93" s="67">
        <f>+P102</f>
      </c>
      <c r="F93" s="68"/>
      <c r="G93" s="69"/>
      <c r="H93" s="66">
        <f>P101</f>
      </c>
      <c r="I93" s="67">
        <f>Q101</f>
      </c>
      <c r="J93" s="66">
        <f>P99</f>
      </c>
      <c r="K93" s="67">
        <f>Q99</f>
      </c>
      <c r="L93" s="66"/>
      <c r="M93" s="67"/>
      <c r="N93" s="57">
        <f>IF(SUM(D93:M93)=0,"",COUNTIF(G92:G95,"3"))</f>
      </c>
      <c r="O93" s="58">
        <f>IF(SUM(E93:N93)=0,"",COUNTIF(F92:F95,"3"))</f>
      </c>
      <c r="P93" s="59">
        <f>IF(SUM(D93:M93)=0,"",SUM(G92:G95))</f>
      </c>
      <c r="Q93" s="60">
        <f>IF(SUM(D93:M93)=0,"",SUM(F92:F95))</f>
      </c>
      <c r="R93" s="152"/>
      <c r="S93" s="153"/>
      <c r="U93" s="61">
        <f>+U99+U101+V102</f>
        <v>0</v>
      </c>
      <c r="V93" s="62">
        <f>+V99+V101+U102</f>
        <v>0</v>
      </c>
      <c r="W93" s="63">
        <f>+U93-V93</f>
        <v>0</v>
      </c>
      <c r="AI93" s="12"/>
      <c r="AJ93" s="12"/>
      <c r="AK93" s="12"/>
      <c r="AL93" s="12"/>
    </row>
    <row r="94" spans="1:38" ht="12.75">
      <c r="A94" s="64" t="s">
        <v>165</v>
      </c>
      <c r="B94" s="51" t="s">
        <v>70</v>
      </c>
      <c r="C94" s="65" t="s">
        <v>143</v>
      </c>
      <c r="D94" s="66">
        <f>+Q98</f>
      </c>
      <c r="E94" s="67">
        <f>+P98</f>
      </c>
      <c r="F94" s="66">
        <f>Q101</f>
      </c>
      <c r="G94" s="67">
        <f>P101</f>
      </c>
      <c r="H94" s="68"/>
      <c r="I94" s="69"/>
      <c r="J94" s="66">
        <f>P103</f>
      </c>
      <c r="K94" s="67">
        <f>Q103</f>
      </c>
      <c r="L94" s="66"/>
      <c r="M94" s="67"/>
      <c r="N94" s="57">
        <f>IF(SUM(D94:M94)=0,"",COUNTIF(I92:I95,"3"))</f>
      </c>
      <c r="O94" s="58">
        <f>IF(SUM(E94:N94)=0,"",COUNTIF(H92:H95,"3"))</f>
      </c>
      <c r="P94" s="59">
        <f>IF(SUM(D94:M94)=0,"",SUM(I92:I95))</f>
      </c>
      <c r="Q94" s="60">
        <f>IF(SUM(D94:M94)=0,"",SUM(H92:H95))</f>
      </c>
      <c r="R94" s="152"/>
      <c r="S94" s="153"/>
      <c r="U94" s="61">
        <f>+V98+V101+U103</f>
        <v>0</v>
      </c>
      <c r="V94" s="62">
        <f>+U98+U101+V103</f>
        <v>0</v>
      </c>
      <c r="W94" s="63">
        <f>+U94-V94</f>
        <v>0</v>
      </c>
      <c r="AI94" s="12"/>
      <c r="AJ94" s="12"/>
      <c r="AK94" s="12"/>
      <c r="AL94" s="12"/>
    </row>
    <row r="95" spans="1:38" ht="13.5" thickBot="1">
      <c r="A95" s="70" t="s">
        <v>115</v>
      </c>
      <c r="B95" s="71" t="s">
        <v>219</v>
      </c>
      <c r="C95" s="72" t="s">
        <v>32</v>
      </c>
      <c r="D95" s="73">
        <f>Q100</f>
      </c>
      <c r="E95" s="74">
        <f>P100</f>
      </c>
      <c r="F95" s="73">
        <f>Q99</f>
      </c>
      <c r="G95" s="74">
        <f>P99</f>
      </c>
      <c r="H95" s="73">
        <f>Q103</f>
      </c>
      <c r="I95" s="74">
        <f>P103</f>
      </c>
      <c r="J95" s="75"/>
      <c r="K95" s="76"/>
      <c r="L95" s="73"/>
      <c r="M95" s="74"/>
      <c r="N95" s="77">
        <f>IF(SUM(D95:M95)=0,"",COUNTIF(K92:K95,"3"))</f>
      </c>
      <c r="O95" s="78">
        <f>IF(SUM(E95:N95)=0,"",COUNTIF(J92:J95,"3"))</f>
      </c>
      <c r="P95" s="79">
        <f>IF(SUM(D95:M96)=0,"",SUM(K92:K95))</f>
      </c>
      <c r="Q95" s="80">
        <f>IF(SUM(D95:M95)=0,"",SUM(J92:J95))</f>
      </c>
      <c r="R95" s="154"/>
      <c r="S95" s="155"/>
      <c r="U95" s="61">
        <f>+V99+V100+V103</f>
        <v>0</v>
      </c>
      <c r="V95" s="62">
        <f>+U99+U100+U103</f>
        <v>0</v>
      </c>
      <c r="W95" s="63">
        <f>+U95-V95</f>
        <v>0</v>
      </c>
      <c r="AI95" s="12"/>
      <c r="AJ95" s="12"/>
      <c r="AK95" s="12"/>
      <c r="AL95" s="12"/>
    </row>
    <row r="96" spans="1:38" ht="15.75" thickTop="1">
      <c r="A96" s="81"/>
      <c r="B96" s="82" t="s">
        <v>170</v>
      </c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4"/>
      <c r="S96" s="85"/>
      <c r="U96" s="86"/>
      <c r="V96" s="87" t="s">
        <v>171</v>
      </c>
      <c r="W96" s="88">
        <f>SUM(W92:W95)</f>
        <v>0</v>
      </c>
      <c r="X96" s="87" t="str">
        <f>IF(W96=0,"OK","Virhe")</f>
        <v>OK</v>
      </c>
      <c r="AI96" s="12"/>
      <c r="AJ96" s="12"/>
      <c r="AK96" s="12"/>
      <c r="AL96" s="12"/>
    </row>
    <row r="97" spans="1:38" ht="15.75" thickBot="1">
      <c r="A97" s="89"/>
      <c r="B97" s="90" t="s">
        <v>172</v>
      </c>
      <c r="C97" s="91"/>
      <c r="D97" s="91"/>
      <c r="E97" s="92"/>
      <c r="F97" s="147" t="s">
        <v>45</v>
      </c>
      <c r="G97" s="148"/>
      <c r="H97" s="149" t="s">
        <v>46</v>
      </c>
      <c r="I97" s="148"/>
      <c r="J97" s="149" t="s">
        <v>47</v>
      </c>
      <c r="K97" s="148"/>
      <c r="L97" s="149" t="s">
        <v>54</v>
      </c>
      <c r="M97" s="148"/>
      <c r="N97" s="149" t="s">
        <v>55</v>
      </c>
      <c r="O97" s="148"/>
      <c r="P97" s="156" t="s">
        <v>43</v>
      </c>
      <c r="Q97" s="157"/>
      <c r="S97" s="93"/>
      <c r="U97" s="94" t="s">
        <v>168</v>
      </c>
      <c r="V97" s="95"/>
      <c r="W97" s="49" t="s">
        <v>169</v>
      </c>
      <c r="AI97" s="12"/>
      <c r="AJ97" s="12"/>
      <c r="AK97" s="12"/>
      <c r="AL97" s="12"/>
    </row>
    <row r="98" spans="1:38" ht="15.75">
      <c r="A98" s="96" t="s">
        <v>173</v>
      </c>
      <c r="B98" s="97" t="str">
        <f>IF(B92&gt;"",B92,"")</f>
        <v>Mika Rauvola</v>
      </c>
      <c r="C98" s="98" t="str">
        <f>IF(B94&gt;"",B94,"")</f>
        <v>Risto Koskinen</v>
      </c>
      <c r="D98" s="83"/>
      <c r="E98" s="99"/>
      <c r="F98" s="150"/>
      <c r="G98" s="151"/>
      <c r="H98" s="139"/>
      <c r="I98" s="140"/>
      <c r="J98" s="139"/>
      <c r="K98" s="140"/>
      <c r="L98" s="139"/>
      <c r="M98" s="140"/>
      <c r="N98" s="146"/>
      <c r="O98" s="140"/>
      <c r="P98" s="100">
        <f aca="true" t="shared" si="71" ref="P98:P103">IF(COUNT(F98:N98)=0,"",COUNTIF(F98:N98,"&gt;=0"))</f>
      </c>
      <c r="Q98" s="101">
        <f aca="true" t="shared" si="72" ref="Q98:Q103">IF(COUNT(F98:N98)=0,"",(IF(LEFT(F98,1)="-",1,0)+IF(LEFT(H98,1)="-",1,0)+IF(LEFT(J98,1)="-",1,0)+IF(LEFT(L98,1)="-",1,0)+IF(LEFT(N98,1)="-",1,0)))</f>
      </c>
      <c r="R98" s="102"/>
      <c r="S98" s="103"/>
      <c r="U98" s="104">
        <f aca="true" t="shared" si="73" ref="U98:V103">+Y98+AA98+AC98+AE98+AG98</f>
        <v>0</v>
      </c>
      <c r="V98" s="105">
        <f t="shared" si="73"/>
        <v>0</v>
      </c>
      <c r="W98" s="106">
        <f aca="true" t="shared" si="74" ref="W98:W103">+U98-V98</f>
        <v>0</v>
      </c>
      <c r="Y98" s="107">
        <f aca="true" t="shared" si="75" ref="Y98:Y103">IF(F98="",0,IF(LEFT(F98,1)="-",ABS(F98),(IF(F98&gt;9,F98+2,11))))</f>
        <v>0</v>
      </c>
      <c r="Z98" s="108">
        <f aca="true" t="shared" si="76" ref="Z98:Z103">IF(F98="",0,IF(LEFT(F98,1)="-",(IF(ABS(F98)&gt;9,(ABS(F98)+2),11)),F98))</f>
        <v>0</v>
      </c>
      <c r="AA98" s="107">
        <f aca="true" t="shared" si="77" ref="AA98:AA103">IF(H98="",0,IF(LEFT(H98,1)="-",ABS(H98),(IF(H98&gt;9,H98+2,11))))</f>
        <v>0</v>
      </c>
      <c r="AB98" s="108">
        <f aca="true" t="shared" si="78" ref="AB98:AB103">IF(H98="",0,IF(LEFT(H98,1)="-",(IF(ABS(H98)&gt;9,(ABS(H98)+2),11)),H98))</f>
        <v>0</v>
      </c>
      <c r="AC98" s="107">
        <f aca="true" t="shared" si="79" ref="AC98:AC103">IF(J98="",0,IF(LEFT(J98,1)="-",ABS(J98),(IF(J98&gt;9,J98+2,11))))</f>
        <v>0</v>
      </c>
      <c r="AD98" s="108">
        <f aca="true" t="shared" si="80" ref="AD98:AD103">IF(J98="",0,IF(LEFT(J98,1)="-",(IF(ABS(J98)&gt;9,(ABS(J98)+2),11)),J98))</f>
        <v>0</v>
      </c>
      <c r="AE98" s="107">
        <f aca="true" t="shared" si="81" ref="AE98:AE103">IF(L98="",0,IF(LEFT(L98,1)="-",ABS(L98),(IF(L98&gt;9,L98+2,11))))</f>
        <v>0</v>
      </c>
      <c r="AF98" s="108">
        <f aca="true" t="shared" si="82" ref="AF98:AF103">IF(L98="",0,IF(LEFT(L98,1)="-",(IF(ABS(L98)&gt;9,(ABS(L98)+2),11)),L98))</f>
        <v>0</v>
      </c>
      <c r="AG98" s="107">
        <f aca="true" t="shared" si="83" ref="AG98:AG103">IF(N98="",0,IF(LEFT(N98,1)="-",ABS(N98),(IF(N98&gt;9,N98+2,11))))</f>
        <v>0</v>
      </c>
      <c r="AH98" s="108">
        <f aca="true" t="shared" si="84" ref="AH98:AH103">IF(N98="",0,IF(LEFT(N98,1)="-",(IF(ABS(N98)&gt;9,(ABS(N98)+2),11)),N98))</f>
        <v>0</v>
      </c>
      <c r="AI98" s="12"/>
      <c r="AJ98" s="12"/>
      <c r="AK98" s="12"/>
      <c r="AL98" s="12"/>
    </row>
    <row r="99" spans="1:38" ht="15.75">
      <c r="A99" s="96" t="s">
        <v>174</v>
      </c>
      <c r="B99" s="97" t="str">
        <f>IF(B93&gt;"",B93,"")</f>
        <v>Teemu Oinas</v>
      </c>
      <c r="C99" s="109" t="str">
        <f>IF(B95&gt;"",B95,"")</f>
        <v>Chau Dinh Hau</v>
      </c>
      <c r="D99" s="110"/>
      <c r="E99" s="99"/>
      <c r="F99" s="141"/>
      <c r="G99" s="142"/>
      <c r="H99" s="141"/>
      <c r="I99" s="142"/>
      <c r="J99" s="141"/>
      <c r="K99" s="142"/>
      <c r="L99" s="141"/>
      <c r="M99" s="142"/>
      <c r="N99" s="141"/>
      <c r="O99" s="142"/>
      <c r="P99" s="100">
        <f t="shared" si="71"/>
      </c>
      <c r="Q99" s="101">
        <f t="shared" si="72"/>
      </c>
      <c r="R99" s="111"/>
      <c r="S99" s="112"/>
      <c r="U99" s="104">
        <f t="shared" si="73"/>
        <v>0</v>
      </c>
      <c r="V99" s="105">
        <f t="shared" si="73"/>
        <v>0</v>
      </c>
      <c r="W99" s="106">
        <f t="shared" si="74"/>
        <v>0</v>
      </c>
      <c r="Y99" s="113">
        <f t="shared" si="75"/>
        <v>0</v>
      </c>
      <c r="Z99" s="114">
        <f t="shared" si="76"/>
        <v>0</v>
      </c>
      <c r="AA99" s="113">
        <f t="shared" si="77"/>
        <v>0</v>
      </c>
      <c r="AB99" s="114">
        <f t="shared" si="78"/>
        <v>0</v>
      </c>
      <c r="AC99" s="113">
        <f t="shared" si="79"/>
        <v>0</v>
      </c>
      <c r="AD99" s="114">
        <f t="shared" si="80"/>
        <v>0</v>
      </c>
      <c r="AE99" s="113">
        <f t="shared" si="81"/>
        <v>0</v>
      </c>
      <c r="AF99" s="114">
        <f t="shared" si="82"/>
        <v>0</v>
      </c>
      <c r="AG99" s="113">
        <f t="shared" si="83"/>
        <v>0</v>
      </c>
      <c r="AH99" s="114">
        <f t="shared" si="84"/>
        <v>0</v>
      </c>
      <c r="AI99" s="12"/>
      <c r="AJ99" s="12"/>
      <c r="AK99" s="12"/>
      <c r="AL99" s="12"/>
    </row>
    <row r="100" spans="1:38" ht="16.5" thickBot="1">
      <c r="A100" s="96" t="s">
        <v>175</v>
      </c>
      <c r="B100" s="115" t="str">
        <f>IF(B92&gt;"",B92,"")</f>
        <v>Mika Rauvola</v>
      </c>
      <c r="C100" s="116" t="str">
        <f>IF(B95&gt;"",B95,"")</f>
        <v>Chau Dinh Hau</v>
      </c>
      <c r="D100" s="91"/>
      <c r="E100" s="92"/>
      <c r="F100" s="144"/>
      <c r="G100" s="145"/>
      <c r="H100" s="144"/>
      <c r="I100" s="145"/>
      <c r="J100" s="144"/>
      <c r="K100" s="145"/>
      <c r="L100" s="144"/>
      <c r="M100" s="145"/>
      <c r="N100" s="144"/>
      <c r="O100" s="145"/>
      <c r="P100" s="100">
        <f t="shared" si="71"/>
      </c>
      <c r="Q100" s="101">
        <f t="shared" si="72"/>
      </c>
      <c r="R100" s="111"/>
      <c r="S100" s="112"/>
      <c r="U100" s="104">
        <f t="shared" si="73"/>
        <v>0</v>
      </c>
      <c r="V100" s="105">
        <f t="shared" si="73"/>
        <v>0</v>
      </c>
      <c r="W100" s="106">
        <f t="shared" si="74"/>
        <v>0</v>
      </c>
      <c r="Y100" s="113">
        <f t="shared" si="75"/>
        <v>0</v>
      </c>
      <c r="Z100" s="114">
        <f t="shared" si="76"/>
        <v>0</v>
      </c>
      <c r="AA100" s="113">
        <f t="shared" si="77"/>
        <v>0</v>
      </c>
      <c r="AB100" s="114">
        <f t="shared" si="78"/>
        <v>0</v>
      </c>
      <c r="AC100" s="113">
        <f t="shared" si="79"/>
        <v>0</v>
      </c>
      <c r="AD100" s="114">
        <f t="shared" si="80"/>
        <v>0</v>
      </c>
      <c r="AE100" s="113">
        <f t="shared" si="81"/>
        <v>0</v>
      </c>
      <c r="AF100" s="114">
        <f t="shared" si="82"/>
        <v>0</v>
      </c>
      <c r="AG100" s="113">
        <f t="shared" si="83"/>
        <v>0</v>
      </c>
      <c r="AH100" s="114">
        <f t="shared" si="84"/>
        <v>0</v>
      </c>
      <c r="AI100" s="12"/>
      <c r="AJ100" s="12"/>
      <c r="AK100" s="12"/>
      <c r="AL100" s="12"/>
    </row>
    <row r="101" spans="1:38" ht="15.75">
      <c r="A101" s="96" t="s">
        <v>176</v>
      </c>
      <c r="B101" s="97" t="str">
        <f>IF(B93&gt;"",B93,"")</f>
        <v>Teemu Oinas</v>
      </c>
      <c r="C101" s="109" t="str">
        <f>IF(B94&gt;"",B94,"")</f>
        <v>Risto Koskinen</v>
      </c>
      <c r="D101" s="83"/>
      <c r="E101" s="99"/>
      <c r="F101" s="139"/>
      <c r="G101" s="140"/>
      <c r="H101" s="139"/>
      <c r="I101" s="140"/>
      <c r="J101" s="139"/>
      <c r="K101" s="140"/>
      <c r="L101" s="139"/>
      <c r="M101" s="140"/>
      <c r="N101" s="139"/>
      <c r="O101" s="140"/>
      <c r="P101" s="100">
        <f t="shared" si="71"/>
      </c>
      <c r="Q101" s="101">
        <f t="shared" si="72"/>
      </c>
      <c r="R101" s="111"/>
      <c r="S101" s="112"/>
      <c r="U101" s="104">
        <f t="shared" si="73"/>
        <v>0</v>
      </c>
      <c r="V101" s="105">
        <f t="shared" si="73"/>
        <v>0</v>
      </c>
      <c r="W101" s="106">
        <f t="shared" si="74"/>
        <v>0</v>
      </c>
      <c r="Y101" s="113">
        <f t="shared" si="75"/>
        <v>0</v>
      </c>
      <c r="Z101" s="114">
        <f t="shared" si="76"/>
        <v>0</v>
      </c>
      <c r="AA101" s="113">
        <f t="shared" si="77"/>
        <v>0</v>
      </c>
      <c r="AB101" s="114">
        <f t="shared" si="78"/>
        <v>0</v>
      </c>
      <c r="AC101" s="113">
        <f t="shared" si="79"/>
        <v>0</v>
      </c>
      <c r="AD101" s="114">
        <f t="shared" si="80"/>
        <v>0</v>
      </c>
      <c r="AE101" s="113">
        <f t="shared" si="81"/>
        <v>0</v>
      </c>
      <c r="AF101" s="114">
        <f t="shared" si="82"/>
        <v>0</v>
      </c>
      <c r="AG101" s="113">
        <f t="shared" si="83"/>
        <v>0</v>
      </c>
      <c r="AH101" s="114">
        <f t="shared" si="84"/>
        <v>0</v>
      </c>
      <c r="AI101" s="12"/>
      <c r="AJ101" s="12"/>
      <c r="AK101" s="12"/>
      <c r="AL101" s="12"/>
    </row>
    <row r="102" spans="1:38" ht="15.75">
      <c r="A102" s="96" t="s">
        <v>177</v>
      </c>
      <c r="B102" s="97" t="str">
        <f>IF(B92&gt;"",B92,"")</f>
        <v>Mika Rauvola</v>
      </c>
      <c r="C102" s="109" t="str">
        <f>IF(B93&gt;"",B93,"")</f>
        <v>Teemu Oinas</v>
      </c>
      <c r="D102" s="110"/>
      <c r="E102" s="99"/>
      <c r="F102" s="141"/>
      <c r="G102" s="142"/>
      <c r="H102" s="141"/>
      <c r="I102" s="142"/>
      <c r="J102" s="143"/>
      <c r="K102" s="142"/>
      <c r="L102" s="141"/>
      <c r="M102" s="142"/>
      <c r="N102" s="141"/>
      <c r="O102" s="142"/>
      <c r="P102" s="100">
        <f t="shared" si="71"/>
      </c>
      <c r="Q102" s="101">
        <f t="shared" si="72"/>
      </c>
      <c r="R102" s="111"/>
      <c r="S102" s="112"/>
      <c r="U102" s="104">
        <f t="shared" si="73"/>
        <v>0</v>
      </c>
      <c r="V102" s="105">
        <f t="shared" si="73"/>
        <v>0</v>
      </c>
      <c r="W102" s="106">
        <f t="shared" si="74"/>
        <v>0</v>
      </c>
      <c r="Y102" s="113">
        <f t="shared" si="75"/>
        <v>0</v>
      </c>
      <c r="Z102" s="114">
        <f t="shared" si="76"/>
        <v>0</v>
      </c>
      <c r="AA102" s="113">
        <f t="shared" si="77"/>
        <v>0</v>
      </c>
      <c r="AB102" s="114">
        <f t="shared" si="78"/>
        <v>0</v>
      </c>
      <c r="AC102" s="113">
        <f t="shared" si="79"/>
        <v>0</v>
      </c>
      <c r="AD102" s="114">
        <f t="shared" si="80"/>
        <v>0</v>
      </c>
      <c r="AE102" s="113">
        <f t="shared" si="81"/>
        <v>0</v>
      </c>
      <c r="AF102" s="114">
        <f t="shared" si="82"/>
        <v>0</v>
      </c>
      <c r="AG102" s="113">
        <f t="shared" si="83"/>
        <v>0</v>
      </c>
      <c r="AH102" s="114">
        <f t="shared" si="84"/>
        <v>0</v>
      </c>
      <c r="AI102" s="12"/>
      <c r="AJ102" s="12"/>
      <c r="AK102" s="12"/>
      <c r="AL102" s="12"/>
    </row>
    <row r="103" spans="1:38" ht="16.5" thickBot="1">
      <c r="A103" s="117" t="s">
        <v>178</v>
      </c>
      <c r="B103" s="118" t="str">
        <f>IF(B94&gt;"",B94,"")</f>
        <v>Risto Koskinen</v>
      </c>
      <c r="C103" s="119" t="str">
        <f>IF(B95&gt;"",B95,"")</f>
        <v>Chau Dinh Hau</v>
      </c>
      <c r="D103" s="120"/>
      <c r="E103" s="121"/>
      <c r="F103" s="137"/>
      <c r="G103" s="138"/>
      <c r="H103" s="137"/>
      <c r="I103" s="138"/>
      <c r="J103" s="137"/>
      <c r="K103" s="138"/>
      <c r="L103" s="137"/>
      <c r="M103" s="138"/>
      <c r="N103" s="137"/>
      <c r="O103" s="138"/>
      <c r="P103" s="122">
        <f t="shared" si="71"/>
      </c>
      <c r="Q103" s="123">
        <f t="shared" si="72"/>
      </c>
      <c r="R103" s="124"/>
      <c r="S103" s="125"/>
      <c r="U103" s="104">
        <f t="shared" si="73"/>
        <v>0</v>
      </c>
      <c r="V103" s="105">
        <f t="shared" si="73"/>
        <v>0</v>
      </c>
      <c r="W103" s="106">
        <f t="shared" si="74"/>
        <v>0</v>
      </c>
      <c r="Y103" s="126">
        <f t="shared" si="75"/>
        <v>0</v>
      </c>
      <c r="Z103" s="127">
        <f t="shared" si="76"/>
        <v>0</v>
      </c>
      <c r="AA103" s="126">
        <f t="shared" si="77"/>
        <v>0</v>
      </c>
      <c r="AB103" s="127">
        <f t="shared" si="78"/>
        <v>0</v>
      </c>
      <c r="AC103" s="126">
        <f t="shared" si="79"/>
        <v>0</v>
      </c>
      <c r="AD103" s="127">
        <f t="shared" si="80"/>
        <v>0</v>
      </c>
      <c r="AE103" s="126">
        <f t="shared" si="81"/>
        <v>0</v>
      </c>
      <c r="AF103" s="127">
        <f t="shared" si="82"/>
        <v>0</v>
      </c>
      <c r="AG103" s="126">
        <f t="shared" si="83"/>
        <v>0</v>
      </c>
      <c r="AH103" s="127">
        <f t="shared" si="84"/>
        <v>0</v>
      </c>
      <c r="AI103" s="12"/>
      <c r="AJ103" s="12"/>
      <c r="AK103" s="12"/>
      <c r="AL103" s="12"/>
    </row>
    <row r="104" ht="13.5" thickTop="1"/>
    <row r="105" spans="1:38" ht="13.5" thickBo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</row>
    <row r="106" spans="1:38" ht="16.5" thickTop="1">
      <c r="A106" s="29"/>
      <c r="B106" s="30"/>
      <c r="C106" s="31"/>
      <c r="D106" s="31"/>
      <c r="E106" s="31"/>
      <c r="F106" s="32"/>
      <c r="G106" s="31"/>
      <c r="H106" s="33" t="s">
        <v>158</v>
      </c>
      <c r="I106" s="34"/>
      <c r="J106" s="162" t="s">
        <v>2</v>
      </c>
      <c r="K106" s="163"/>
      <c r="L106" s="163"/>
      <c r="M106" s="164"/>
      <c r="N106" s="165" t="s">
        <v>159</v>
      </c>
      <c r="O106" s="166"/>
      <c r="P106" s="166"/>
      <c r="Q106" s="167" t="s">
        <v>184</v>
      </c>
      <c r="R106" s="168"/>
      <c r="S106" s="169"/>
      <c r="AI106" s="12"/>
      <c r="AJ106" s="12"/>
      <c r="AK106" s="12"/>
      <c r="AL106" s="12"/>
    </row>
    <row r="107" spans="1:38" ht="16.5" thickBot="1">
      <c r="A107" s="35"/>
      <c r="B107" s="36"/>
      <c r="C107" s="37" t="s">
        <v>160</v>
      </c>
      <c r="D107" s="172"/>
      <c r="E107" s="173"/>
      <c r="F107" s="174"/>
      <c r="G107" s="175" t="s">
        <v>161</v>
      </c>
      <c r="H107" s="176"/>
      <c r="I107" s="176"/>
      <c r="J107" s="177"/>
      <c r="K107" s="177"/>
      <c r="L107" s="177"/>
      <c r="M107" s="178"/>
      <c r="N107" s="38" t="s">
        <v>162</v>
      </c>
      <c r="O107" s="39"/>
      <c r="P107" s="39"/>
      <c r="Q107" s="170"/>
      <c r="R107" s="170"/>
      <c r="S107" s="171"/>
      <c r="AI107" s="12"/>
      <c r="AJ107" s="12"/>
      <c r="AK107" s="12"/>
      <c r="AL107" s="12"/>
    </row>
    <row r="108" spans="1:38" ht="15.75" thickTop="1">
      <c r="A108" s="40"/>
      <c r="B108" s="41" t="s">
        <v>163</v>
      </c>
      <c r="C108" s="42" t="s">
        <v>164</v>
      </c>
      <c r="D108" s="158" t="s">
        <v>114</v>
      </c>
      <c r="E108" s="159"/>
      <c r="F108" s="158" t="s">
        <v>132</v>
      </c>
      <c r="G108" s="159"/>
      <c r="H108" s="158" t="s">
        <v>165</v>
      </c>
      <c r="I108" s="159"/>
      <c r="J108" s="158" t="s">
        <v>115</v>
      </c>
      <c r="K108" s="159"/>
      <c r="L108" s="158"/>
      <c r="M108" s="159"/>
      <c r="N108" s="43" t="s">
        <v>152</v>
      </c>
      <c r="O108" s="44" t="s">
        <v>166</v>
      </c>
      <c r="P108" s="45" t="s">
        <v>167</v>
      </c>
      <c r="Q108" s="46"/>
      <c r="R108" s="160" t="s">
        <v>44</v>
      </c>
      <c r="S108" s="161"/>
      <c r="U108" s="47" t="s">
        <v>168</v>
      </c>
      <c r="V108" s="48"/>
      <c r="W108" s="49" t="s">
        <v>169</v>
      </c>
      <c r="AI108" s="12"/>
      <c r="AJ108" s="12"/>
      <c r="AK108" s="12"/>
      <c r="AL108" s="12"/>
    </row>
    <row r="109" spans="1:38" ht="12.75">
      <c r="A109" s="50" t="s">
        <v>114</v>
      </c>
      <c r="B109" s="51" t="s">
        <v>139</v>
      </c>
      <c r="C109" s="52" t="s">
        <v>143</v>
      </c>
      <c r="D109" s="53"/>
      <c r="E109" s="54"/>
      <c r="F109" s="55">
        <f>+P119</f>
      </c>
      <c r="G109" s="56">
        <f>+Q119</f>
      </c>
      <c r="H109" s="55">
        <f>P115</f>
      </c>
      <c r="I109" s="56">
        <f>Q115</f>
      </c>
      <c r="J109" s="55">
        <f>P117</f>
      </c>
      <c r="K109" s="56">
        <f>Q117</f>
      </c>
      <c r="L109" s="55"/>
      <c r="M109" s="56"/>
      <c r="N109" s="57">
        <f>IF(SUM(D109:M109)=0,"",COUNTIF(E109:E112,"3"))</f>
      </c>
      <c r="O109" s="58">
        <f>IF(SUM(E109:N109)=0,"",COUNTIF(D109:D112,"3"))</f>
      </c>
      <c r="P109" s="59">
        <f>IF(SUM(D109:M109)=0,"",SUM(E109:E112))</f>
      </c>
      <c r="Q109" s="60">
        <f>IF(SUM(D109:M109)=0,"",SUM(D109:D112))</f>
      </c>
      <c r="R109" s="152"/>
      <c r="S109" s="153"/>
      <c r="U109" s="61">
        <f>+U115+U117+U119</f>
        <v>0</v>
      </c>
      <c r="V109" s="62">
        <f>+V115+V117+V119</f>
        <v>0</v>
      </c>
      <c r="W109" s="63">
        <f>+U109-V109</f>
        <v>0</v>
      </c>
      <c r="AI109" s="12"/>
      <c r="AJ109" s="12"/>
      <c r="AK109" s="12"/>
      <c r="AL109" s="12"/>
    </row>
    <row r="110" spans="1:38" ht="12.75">
      <c r="A110" s="64" t="s">
        <v>132</v>
      </c>
      <c r="B110" s="51" t="s">
        <v>73</v>
      </c>
      <c r="C110" s="65" t="s">
        <v>38</v>
      </c>
      <c r="D110" s="66">
        <f>+Q119</f>
      </c>
      <c r="E110" s="67">
        <f>+P119</f>
      </c>
      <c r="F110" s="68"/>
      <c r="G110" s="69"/>
      <c r="H110" s="66">
        <f>P118</f>
      </c>
      <c r="I110" s="67">
        <f>Q118</f>
      </c>
      <c r="J110" s="66">
        <f>P116</f>
      </c>
      <c r="K110" s="67">
        <f>Q116</f>
      </c>
      <c r="L110" s="66"/>
      <c r="M110" s="67"/>
      <c r="N110" s="57">
        <f>IF(SUM(D110:M110)=0,"",COUNTIF(G109:G112,"3"))</f>
      </c>
      <c r="O110" s="58">
        <f>IF(SUM(E110:N110)=0,"",COUNTIF(F109:F112,"3"))</f>
      </c>
      <c r="P110" s="59">
        <f>IF(SUM(D110:M110)=0,"",SUM(G109:G112))</f>
      </c>
      <c r="Q110" s="60">
        <f>IF(SUM(D110:M110)=0,"",SUM(F109:F112))</f>
      </c>
      <c r="R110" s="152"/>
      <c r="S110" s="153"/>
      <c r="U110" s="61">
        <f>+U116+U118+V119</f>
        <v>0</v>
      </c>
      <c r="V110" s="62">
        <f>+V116+V118+U119</f>
        <v>0</v>
      </c>
      <c r="W110" s="63">
        <f>+U110-V110</f>
        <v>0</v>
      </c>
      <c r="AI110" s="12"/>
      <c r="AJ110" s="12"/>
      <c r="AK110" s="12"/>
      <c r="AL110" s="12"/>
    </row>
    <row r="111" spans="1:38" ht="12.75">
      <c r="A111" s="64" t="s">
        <v>165</v>
      </c>
      <c r="B111" s="51" t="s">
        <v>246</v>
      </c>
      <c r="C111" s="65" t="s">
        <v>247</v>
      </c>
      <c r="D111" s="66">
        <f>+Q115</f>
      </c>
      <c r="E111" s="67">
        <f>+P115</f>
      </c>
      <c r="F111" s="66">
        <f>Q118</f>
      </c>
      <c r="G111" s="67">
        <f>P118</f>
      </c>
      <c r="H111" s="68"/>
      <c r="I111" s="69"/>
      <c r="J111" s="66">
        <f>P120</f>
      </c>
      <c r="K111" s="67">
        <f>Q120</f>
      </c>
      <c r="L111" s="66"/>
      <c r="M111" s="67"/>
      <c r="N111" s="57">
        <f>IF(SUM(D111:M111)=0,"",COUNTIF(I109:I112,"3"))</f>
      </c>
      <c r="O111" s="58">
        <f>IF(SUM(E111:N111)=0,"",COUNTIF(H109:H112,"3"))</f>
      </c>
      <c r="P111" s="59">
        <f>IF(SUM(D111:M111)=0,"",SUM(I109:I112))</f>
      </c>
      <c r="Q111" s="60">
        <f>IF(SUM(D111:M111)=0,"",SUM(H109:H112))</f>
      </c>
      <c r="R111" s="152"/>
      <c r="S111" s="153"/>
      <c r="U111" s="61">
        <f>+V115+V118+U120</f>
        <v>0</v>
      </c>
      <c r="V111" s="62">
        <f>+U115+U118+V120</f>
        <v>0</v>
      </c>
      <c r="W111" s="63">
        <f>+U111-V111</f>
        <v>0</v>
      </c>
      <c r="AI111" s="12"/>
      <c r="AJ111" s="12"/>
      <c r="AK111" s="12"/>
      <c r="AL111" s="12"/>
    </row>
    <row r="112" spans="1:38" ht="13.5" thickBot="1">
      <c r="A112" s="70" t="s">
        <v>115</v>
      </c>
      <c r="B112" s="71" t="s">
        <v>151</v>
      </c>
      <c r="C112" s="72" t="s">
        <v>32</v>
      </c>
      <c r="D112" s="73">
        <f>Q117</f>
      </c>
      <c r="E112" s="74">
        <f>P117</f>
      </c>
      <c r="F112" s="73">
        <f>Q116</f>
      </c>
      <c r="G112" s="74">
        <f>P116</f>
      </c>
      <c r="H112" s="73">
        <f>Q120</f>
      </c>
      <c r="I112" s="74">
        <f>P120</f>
      </c>
      <c r="J112" s="75"/>
      <c r="K112" s="76"/>
      <c r="L112" s="73"/>
      <c r="M112" s="74"/>
      <c r="N112" s="77">
        <f>IF(SUM(D112:M112)=0,"",COUNTIF(K109:K112,"3"))</f>
      </c>
      <c r="O112" s="78">
        <f>IF(SUM(E112:N112)=0,"",COUNTIF(J109:J112,"3"))</f>
      </c>
      <c r="P112" s="79">
        <f>IF(SUM(D112:M113)=0,"",SUM(K109:K112))</f>
      </c>
      <c r="Q112" s="80">
        <f>IF(SUM(D112:M112)=0,"",SUM(J109:J112))</f>
      </c>
      <c r="R112" s="154"/>
      <c r="S112" s="155"/>
      <c r="U112" s="61">
        <f>+V116+V117+V120</f>
        <v>0</v>
      </c>
      <c r="V112" s="62">
        <f>+U116+U117+U120</f>
        <v>0</v>
      </c>
      <c r="W112" s="63">
        <f>+U112-V112</f>
        <v>0</v>
      </c>
      <c r="AI112" s="12"/>
      <c r="AJ112" s="12"/>
      <c r="AK112" s="12"/>
      <c r="AL112" s="12"/>
    </row>
    <row r="113" spans="1:38" ht="15.75" thickTop="1">
      <c r="A113" s="81"/>
      <c r="B113" s="82" t="s">
        <v>170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4"/>
      <c r="S113" s="85"/>
      <c r="U113" s="86"/>
      <c r="V113" s="87" t="s">
        <v>171</v>
      </c>
      <c r="W113" s="88">
        <f>SUM(W109:W112)</f>
        <v>0</v>
      </c>
      <c r="X113" s="87" t="str">
        <f>IF(W113=0,"OK","Virhe")</f>
        <v>OK</v>
      </c>
      <c r="AI113" s="12"/>
      <c r="AJ113" s="12"/>
      <c r="AK113" s="12"/>
      <c r="AL113" s="12"/>
    </row>
    <row r="114" spans="1:38" ht="15.75" thickBot="1">
      <c r="A114" s="89"/>
      <c r="B114" s="90" t="s">
        <v>172</v>
      </c>
      <c r="C114" s="91"/>
      <c r="D114" s="91"/>
      <c r="E114" s="92"/>
      <c r="F114" s="147" t="s">
        <v>45</v>
      </c>
      <c r="G114" s="148"/>
      <c r="H114" s="149" t="s">
        <v>46</v>
      </c>
      <c r="I114" s="148"/>
      <c r="J114" s="149" t="s">
        <v>47</v>
      </c>
      <c r="K114" s="148"/>
      <c r="L114" s="149" t="s">
        <v>54</v>
      </c>
      <c r="M114" s="148"/>
      <c r="N114" s="149" t="s">
        <v>55</v>
      </c>
      <c r="O114" s="148"/>
      <c r="P114" s="156" t="s">
        <v>43</v>
      </c>
      <c r="Q114" s="157"/>
      <c r="S114" s="93"/>
      <c r="U114" s="94" t="s">
        <v>168</v>
      </c>
      <c r="V114" s="95"/>
      <c r="W114" s="49" t="s">
        <v>169</v>
      </c>
      <c r="AI114" s="12"/>
      <c r="AJ114" s="12"/>
      <c r="AK114" s="12"/>
      <c r="AL114" s="12"/>
    </row>
    <row r="115" spans="1:38" ht="15.75">
      <c r="A115" s="96" t="s">
        <v>173</v>
      </c>
      <c r="B115" s="97" t="str">
        <f>IF(B109&gt;"",B109,"")</f>
        <v>Jani Kokkonen</v>
      </c>
      <c r="C115" s="98" t="str">
        <f>IF(B111&gt;"",B111,"")</f>
        <v>Suynaliev Asilbek</v>
      </c>
      <c r="D115" s="83"/>
      <c r="E115" s="99"/>
      <c r="F115" s="150"/>
      <c r="G115" s="151"/>
      <c r="H115" s="139"/>
      <c r="I115" s="140"/>
      <c r="J115" s="139"/>
      <c r="K115" s="140"/>
      <c r="L115" s="139"/>
      <c r="M115" s="140"/>
      <c r="N115" s="146"/>
      <c r="O115" s="140"/>
      <c r="P115" s="100">
        <f aca="true" t="shared" si="85" ref="P115:P120">IF(COUNT(F115:N115)=0,"",COUNTIF(F115:N115,"&gt;=0"))</f>
      </c>
      <c r="Q115" s="101">
        <f aca="true" t="shared" si="86" ref="Q115:Q120">IF(COUNT(F115:N115)=0,"",(IF(LEFT(F115,1)="-",1,0)+IF(LEFT(H115,1)="-",1,0)+IF(LEFT(J115,1)="-",1,0)+IF(LEFT(L115,1)="-",1,0)+IF(LEFT(N115,1)="-",1,0)))</f>
      </c>
      <c r="R115" s="102"/>
      <c r="S115" s="103"/>
      <c r="U115" s="104">
        <f aca="true" t="shared" si="87" ref="U115:U120">+Y115+AA115+AC115+AE115+AG115</f>
        <v>0</v>
      </c>
      <c r="V115" s="105">
        <f aca="true" t="shared" si="88" ref="V115:V120">+Z115+AB115+AD115+AF115+AH115</f>
        <v>0</v>
      </c>
      <c r="W115" s="106">
        <f aca="true" t="shared" si="89" ref="W115:W120">+U115-V115</f>
        <v>0</v>
      </c>
      <c r="Y115" s="107">
        <f aca="true" t="shared" si="90" ref="Y115:Y120">IF(F115="",0,IF(LEFT(F115,1)="-",ABS(F115),(IF(F115&gt;9,F115+2,11))))</f>
        <v>0</v>
      </c>
      <c r="Z115" s="108">
        <f aca="true" t="shared" si="91" ref="Z115:Z120">IF(F115="",0,IF(LEFT(F115,1)="-",(IF(ABS(F115)&gt;9,(ABS(F115)+2),11)),F115))</f>
        <v>0</v>
      </c>
      <c r="AA115" s="107">
        <f aca="true" t="shared" si="92" ref="AA115:AA120">IF(H115="",0,IF(LEFT(H115,1)="-",ABS(H115),(IF(H115&gt;9,H115+2,11))))</f>
        <v>0</v>
      </c>
      <c r="AB115" s="108">
        <f aca="true" t="shared" si="93" ref="AB115:AB120">IF(H115="",0,IF(LEFT(H115,1)="-",(IF(ABS(H115)&gt;9,(ABS(H115)+2),11)),H115))</f>
        <v>0</v>
      </c>
      <c r="AC115" s="107">
        <f aca="true" t="shared" si="94" ref="AC115:AC120">IF(J115="",0,IF(LEFT(J115,1)="-",ABS(J115),(IF(J115&gt;9,J115+2,11))))</f>
        <v>0</v>
      </c>
      <c r="AD115" s="108">
        <f aca="true" t="shared" si="95" ref="AD115:AD120">IF(J115="",0,IF(LEFT(J115,1)="-",(IF(ABS(J115)&gt;9,(ABS(J115)+2),11)),J115))</f>
        <v>0</v>
      </c>
      <c r="AE115" s="107">
        <f aca="true" t="shared" si="96" ref="AE115:AE120">IF(L115="",0,IF(LEFT(L115,1)="-",ABS(L115),(IF(L115&gt;9,L115+2,11))))</f>
        <v>0</v>
      </c>
      <c r="AF115" s="108">
        <f aca="true" t="shared" si="97" ref="AF115:AF120">IF(L115="",0,IF(LEFT(L115,1)="-",(IF(ABS(L115)&gt;9,(ABS(L115)+2),11)),L115))</f>
        <v>0</v>
      </c>
      <c r="AG115" s="107">
        <f aca="true" t="shared" si="98" ref="AG115:AG120">IF(N115="",0,IF(LEFT(N115,1)="-",ABS(N115),(IF(N115&gt;9,N115+2,11))))</f>
        <v>0</v>
      </c>
      <c r="AH115" s="108">
        <f aca="true" t="shared" si="99" ref="AH115:AH120">IF(N115="",0,IF(LEFT(N115,1)="-",(IF(ABS(N115)&gt;9,(ABS(N115)+2),11)),N115))</f>
        <v>0</v>
      </c>
      <c r="AI115" s="12"/>
      <c r="AJ115" s="12"/>
      <c r="AK115" s="12"/>
      <c r="AL115" s="12"/>
    </row>
    <row r="116" spans="1:38" ht="15.75">
      <c r="A116" s="96" t="s">
        <v>174</v>
      </c>
      <c r="B116" s="97" t="str">
        <f>IF(B110&gt;"",B110,"")</f>
        <v>Anders Lundström</v>
      </c>
      <c r="C116" s="109" t="str">
        <f>IF(B112&gt;"",B112,"")</f>
        <v>Otto Boije</v>
      </c>
      <c r="D116" s="110"/>
      <c r="E116" s="99"/>
      <c r="F116" s="141"/>
      <c r="G116" s="142"/>
      <c r="H116" s="141"/>
      <c r="I116" s="142"/>
      <c r="J116" s="141"/>
      <c r="K116" s="142"/>
      <c r="L116" s="141"/>
      <c r="M116" s="142"/>
      <c r="N116" s="141"/>
      <c r="O116" s="142"/>
      <c r="P116" s="100">
        <f t="shared" si="85"/>
      </c>
      <c r="Q116" s="101">
        <f t="shared" si="86"/>
      </c>
      <c r="R116" s="111"/>
      <c r="S116" s="112"/>
      <c r="U116" s="104">
        <f t="shared" si="87"/>
        <v>0</v>
      </c>
      <c r="V116" s="105">
        <f t="shared" si="88"/>
        <v>0</v>
      </c>
      <c r="W116" s="106">
        <f t="shared" si="89"/>
        <v>0</v>
      </c>
      <c r="Y116" s="113">
        <f t="shared" si="90"/>
        <v>0</v>
      </c>
      <c r="Z116" s="114">
        <f t="shared" si="91"/>
        <v>0</v>
      </c>
      <c r="AA116" s="113">
        <f t="shared" si="92"/>
        <v>0</v>
      </c>
      <c r="AB116" s="114">
        <f t="shared" si="93"/>
        <v>0</v>
      </c>
      <c r="AC116" s="113">
        <f t="shared" si="94"/>
        <v>0</v>
      </c>
      <c r="AD116" s="114">
        <f t="shared" si="95"/>
        <v>0</v>
      </c>
      <c r="AE116" s="113">
        <f t="shared" si="96"/>
        <v>0</v>
      </c>
      <c r="AF116" s="114">
        <f t="shared" si="97"/>
        <v>0</v>
      </c>
      <c r="AG116" s="113">
        <f t="shared" si="98"/>
        <v>0</v>
      </c>
      <c r="AH116" s="114">
        <f t="shared" si="99"/>
        <v>0</v>
      </c>
      <c r="AI116" s="12"/>
      <c r="AJ116" s="12"/>
      <c r="AK116" s="12"/>
      <c r="AL116" s="12"/>
    </row>
    <row r="117" spans="1:38" ht="16.5" thickBot="1">
      <c r="A117" s="96" t="s">
        <v>175</v>
      </c>
      <c r="B117" s="115" t="str">
        <f>IF(B109&gt;"",B109,"")</f>
        <v>Jani Kokkonen</v>
      </c>
      <c r="C117" s="116" t="str">
        <f>IF(B112&gt;"",B112,"")</f>
        <v>Otto Boije</v>
      </c>
      <c r="D117" s="91"/>
      <c r="E117" s="92"/>
      <c r="F117" s="144"/>
      <c r="G117" s="145"/>
      <c r="H117" s="144"/>
      <c r="I117" s="145"/>
      <c r="J117" s="144"/>
      <c r="K117" s="145"/>
      <c r="L117" s="144"/>
      <c r="M117" s="145"/>
      <c r="N117" s="144"/>
      <c r="O117" s="145"/>
      <c r="P117" s="100">
        <f t="shared" si="85"/>
      </c>
      <c r="Q117" s="101">
        <f t="shared" si="86"/>
      </c>
      <c r="R117" s="111"/>
      <c r="S117" s="112"/>
      <c r="U117" s="104">
        <f t="shared" si="87"/>
        <v>0</v>
      </c>
      <c r="V117" s="105">
        <f t="shared" si="88"/>
        <v>0</v>
      </c>
      <c r="W117" s="106">
        <f t="shared" si="89"/>
        <v>0</v>
      </c>
      <c r="Y117" s="113">
        <f t="shared" si="90"/>
        <v>0</v>
      </c>
      <c r="Z117" s="114">
        <f t="shared" si="91"/>
        <v>0</v>
      </c>
      <c r="AA117" s="113">
        <f t="shared" si="92"/>
        <v>0</v>
      </c>
      <c r="AB117" s="114">
        <f t="shared" si="93"/>
        <v>0</v>
      </c>
      <c r="AC117" s="113">
        <f t="shared" si="94"/>
        <v>0</v>
      </c>
      <c r="AD117" s="114">
        <f t="shared" si="95"/>
        <v>0</v>
      </c>
      <c r="AE117" s="113">
        <f t="shared" si="96"/>
        <v>0</v>
      </c>
      <c r="AF117" s="114">
        <f t="shared" si="97"/>
        <v>0</v>
      </c>
      <c r="AG117" s="113">
        <f t="shared" si="98"/>
        <v>0</v>
      </c>
      <c r="AH117" s="114">
        <f t="shared" si="99"/>
        <v>0</v>
      </c>
      <c r="AI117" s="12"/>
      <c r="AJ117" s="12"/>
      <c r="AK117" s="12"/>
      <c r="AL117" s="12"/>
    </row>
    <row r="118" spans="1:38" ht="15.75">
      <c r="A118" s="96" t="s">
        <v>176</v>
      </c>
      <c r="B118" s="97" t="str">
        <f>IF(B110&gt;"",B110,"")</f>
        <v>Anders Lundström</v>
      </c>
      <c r="C118" s="109" t="str">
        <f>IF(B111&gt;"",B111,"")</f>
        <v>Suynaliev Asilbek</v>
      </c>
      <c r="D118" s="83"/>
      <c r="E118" s="99"/>
      <c r="F118" s="139"/>
      <c r="G118" s="140"/>
      <c r="H118" s="139"/>
      <c r="I118" s="140"/>
      <c r="J118" s="139"/>
      <c r="K118" s="140"/>
      <c r="L118" s="139"/>
      <c r="M118" s="140"/>
      <c r="N118" s="139"/>
      <c r="O118" s="140"/>
      <c r="P118" s="100">
        <f t="shared" si="85"/>
      </c>
      <c r="Q118" s="101">
        <f t="shared" si="86"/>
      </c>
      <c r="R118" s="111"/>
      <c r="S118" s="112"/>
      <c r="U118" s="104">
        <f t="shared" si="87"/>
        <v>0</v>
      </c>
      <c r="V118" s="105">
        <f t="shared" si="88"/>
        <v>0</v>
      </c>
      <c r="W118" s="106">
        <f t="shared" si="89"/>
        <v>0</v>
      </c>
      <c r="Y118" s="113">
        <f t="shared" si="90"/>
        <v>0</v>
      </c>
      <c r="Z118" s="114">
        <f t="shared" si="91"/>
        <v>0</v>
      </c>
      <c r="AA118" s="113">
        <f t="shared" si="92"/>
        <v>0</v>
      </c>
      <c r="AB118" s="114">
        <f t="shared" si="93"/>
        <v>0</v>
      </c>
      <c r="AC118" s="113">
        <f t="shared" si="94"/>
        <v>0</v>
      </c>
      <c r="AD118" s="114">
        <f t="shared" si="95"/>
        <v>0</v>
      </c>
      <c r="AE118" s="113">
        <f t="shared" si="96"/>
        <v>0</v>
      </c>
      <c r="AF118" s="114">
        <f t="shared" si="97"/>
        <v>0</v>
      </c>
      <c r="AG118" s="113">
        <f t="shared" si="98"/>
        <v>0</v>
      </c>
      <c r="AH118" s="114">
        <f t="shared" si="99"/>
        <v>0</v>
      </c>
      <c r="AI118" s="12"/>
      <c r="AJ118" s="12"/>
      <c r="AK118" s="12"/>
      <c r="AL118" s="12"/>
    </row>
    <row r="119" spans="1:38" ht="15.75">
      <c r="A119" s="96" t="s">
        <v>177</v>
      </c>
      <c r="B119" s="97" t="str">
        <f>IF(B109&gt;"",B109,"")</f>
        <v>Jani Kokkonen</v>
      </c>
      <c r="C119" s="109" t="str">
        <f>IF(B110&gt;"",B110,"")</f>
        <v>Anders Lundström</v>
      </c>
      <c r="D119" s="110"/>
      <c r="E119" s="99"/>
      <c r="F119" s="141"/>
      <c r="G119" s="142"/>
      <c r="H119" s="141"/>
      <c r="I119" s="142"/>
      <c r="J119" s="143"/>
      <c r="K119" s="142"/>
      <c r="L119" s="141"/>
      <c r="M119" s="142"/>
      <c r="N119" s="141"/>
      <c r="O119" s="142"/>
      <c r="P119" s="100">
        <f t="shared" si="85"/>
      </c>
      <c r="Q119" s="101">
        <f t="shared" si="86"/>
      </c>
      <c r="R119" s="111"/>
      <c r="S119" s="112"/>
      <c r="U119" s="104">
        <f t="shared" si="87"/>
        <v>0</v>
      </c>
      <c r="V119" s="105">
        <f t="shared" si="88"/>
        <v>0</v>
      </c>
      <c r="W119" s="106">
        <f t="shared" si="89"/>
        <v>0</v>
      </c>
      <c r="Y119" s="113">
        <f t="shared" si="90"/>
        <v>0</v>
      </c>
      <c r="Z119" s="114">
        <f t="shared" si="91"/>
        <v>0</v>
      </c>
      <c r="AA119" s="113">
        <f t="shared" si="92"/>
        <v>0</v>
      </c>
      <c r="AB119" s="114">
        <f t="shared" si="93"/>
        <v>0</v>
      </c>
      <c r="AC119" s="113">
        <f t="shared" si="94"/>
        <v>0</v>
      </c>
      <c r="AD119" s="114">
        <f t="shared" si="95"/>
        <v>0</v>
      </c>
      <c r="AE119" s="113">
        <f t="shared" si="96"/>
        <v>0</v>
      </c>
      <c r="AF119" s="114">
        <f t="shared" si="97"/>
        <v>0</v>
      </c>
      <c r="AG119" s="113">
        <f t="shared" si="98"/>
        <v>0</v>
      </c>
      <c r="AH119" s="114">
        <f t="shared" si="99"/>
        <v>0</v>
      </c>
      <c r="AI119" s="12"/>
      <c r="AJ119" s="12"/>
      <c r="AK119" s="12"/>
      <c r="AL119" s="12"/>
    </row>
    <row r="120" spans="1:38" ht="16.5" thickBot="1">
      <c r="A120" s="117" t="s">
        <v>178</v>
      </c>
      <c r="B120" s="118" t="str">
        <f>IF(B111&gt;"",B111,"")</f>
        <v>Suynaliev Asilbek</v>
      </c>
      <c r="C120" s="119" t="str">
        <f>IF(B112&gt;"",B112,"")</f>
        <v>Otto Boije</v>
      </c>
      <c r="D120" s="120"/>
      <c r="E120" s="121"/>
      <c r="F120" s="137"/>
      <c r="G120" s="138"/>
      <c r="H120" s="137"/>
      <c r="I120" s="138"/>
      <c r="J120" s="137"/>
      <c r="K120" s="138"/>
      <c r="L120" s="137"/>
      <c r="M120" s="138"/>
      <c r="N120" s="137"/>
      <c r="O120" s="138"/>
      <c r="P120" s="122">
        <f t="shared" si="85"/>
      </c>
      <c r="Q120" s="123">
        <f t="shared" si="86"/>
      </c>
      <c r="R120" s="124"/>
      <c r="S120" s="125"/>
      <c r="U120" s="104">
        <f t="shared" si="87"/>
        <v>0</v>
      </c>
      <c r="V120" s="105">
        <f t="shared" si="88"/>
        <v>0</v>
      </c>
      <c r="W120" s="106">
        <f t="shared" si="89"/>
        <v>0</v>
      </c>
      <c r="Y120" s="126">
        <f t="shared" si="90"/>
        <v>0</v>
      </c>
      <c r="Z120" s="127">
        <f t="shared" si="91"/>
        <v>0</v>
      </c>
      <c r="AA120" s="126">
        <f t="shared" si="92"/>
        <v>0</v>
      </c>
      <c r="AB120" s="127">
        <f t="shared" si="93"/>
        <v>0</v>
      </c>
      <c r="AC120" s="126">
        <f t="shared" si="94"/>
        <v>0</v>
      </c>
      <c r="AD120" s="127">
        <f t="shared" si="95"/>
        <v>0</v>
      </c>
      <c r="AE120" s="126">
        <f t="shared" si="96"/>
        <v>0</v>
      </c>
      <c r="AF120" s="127">
        <f t="shared" si="97"/>
        <v>0</v>
      </c>
      <c r="AG120" s="126">
        <f t="shared" si="98"/>
        <v>0</v>
      </c>
      <c r="AH120" s="127">
        <f t="shared" si="99"/>
        <v>0</v>
      </c>
      <c r="AI120" s="12"/>
      <c r="AJ120" s="12"/>
      <c r="AK120" s="12"/>
      <c r="AL120" s="12"/>
    </row>
    <row r="121" spans="1:38" ht="13.5" thickTop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</row>
    <row r="122" spans="1:38" ht="13.5" thickBo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</row>
    <row r="123" spans="1:38" ht="16.5" thickTop="1">
      <c r="A123" s="29"/>
      <c r="B123" s="30"/>
      <c r="C123" s="31"/>
      <c r="D123" s="31"/>
      <c r="E123" s="31"/>
      <c r="F123" s="32"/>
      <c r="G123" s="31"/>
      <c r="H123" s="33" t="s">
        <v>158</v>
      </c>
      <c r="I123" s="34"/>
      <c r="J123" s="162" t="s">
        <v>2</v>
      </c>
      <c r="K123" s="163"/>
      <c r="L123" s="163"/>
      <c r="M123" s="164"/>
      <c r="N123" s="165" t="s">
        <v>159</v>
      </c>
      <c r="O123" s="166"/>
      <c r="P123" s="166"/>
      <c r="Q123" s="167" t="s">
        <v>191</v>
      </c>
      <c r="R123" s="168"/>
      <c r="S123" s="169"/>
      <c r="AI123" s="12"/>
      <c r="AJ123" s="12"/>
      <c r="AK123" s="12"/>
      <c r="AL123" s="12"/>
    </row>
    <row r="124" spans="1:38" ht="16.5" thickBot="1">
      <c r="A124" s="35"/>
      <c r="B124" s="36"/>
      <c r="C124" s="37" t="s">
        <v>160</v>
      </c>
      <c r="D124" s="172"/>
      <c r="E124" s="173"/>
      <c r="F124" s="174"/>
      <c r="G124" s="175" t="s">
        <v>161</v>
      </c>
      <c r="H124" s="176"/>
      <c r="I124" s="176"/>
      <c r="J124" s="177"/>
      <c r="K124" s="177"/>
      <c r="L124" s="177"/>
      <c r="M124" s="178"/>
      <c r="N124" s="38" t="s">
        <v>162</v>
      </c>
      <c r="O124" s="39"/>
      <c r="P124" s="39"/>
      <c r="Q124" s="170"/>
      <c r="R124" s="170"/>
      <c r="S124" s="171"/>
      <c r="AI124" s="12"/>
      <c r="AJ124" s="12"/>
      <c r="AK124" s="12"/>
      <c r="AL124" s="12"/>
    </row>
    <row r="125" spans="1:38" ht="15.75" thickTop="1">
      <c r="A125" s="40"/>
      <c r="B125" s="41" t="s">
        <v>163</v>
      </c>
      <c r="C125" s="42" t="s">
        <v>164</v>
      </c>
      <c r="D125" s="158" t="s">
        <v>114</v>
      </c>
      <c r="E125" s="159"/>
      <c r="F125" s="158" t="s">
        <v>132</v>
      </c>
      <c r="G125" s="159"/>
      <c r="H125" s="158" t="s">
        <v>165</v>
      </c>
      <c r="I125" s="159"/>
      <c r="J125" s="158" t="s">
        <v>115</v>
      </c>
      <c r="K125" s="159"/>
      <c r="L125" s="158"/>
      <c r="M125" s="159"/>
      <c r="N125" s="43" t="s">
        <v>152</v>
      </c>
      <c r="O125" s="44" t="s">
        <v>166</v>
      </c>
      <c r="P125" s="45" t="s">
        <v>167</v>
      </c>
      <c r="Q125" s="46"/>
      <c r="R125" s="160" t="s">
        <v>44</v>
      </c>
      <c r="S125" s="161"/>
      <c r="U125" s="47" t="s">
        <v>168</v>
      </c>
      <c r="V125" s="48"/>
      <c r="W125" s="49" t="s">
        <v>169</v>
      </c>
      <c r="AI125" s="12"/>
      <c r="AJ125" s="12"/>
      <c r="AK125" s="12"/>
      <c r="AL125" s="12"/>
    </row>
    <row r="126" spans="1:38" ht="12.75">
      <c r="A126" s="50" t="s">
        <v>114</v>
      </c>
      <c r="B126" s="51" t="s">
        <v>82</v>
      </c>
      <c r="C126" s="52" t="s">
        <v>136</v>
      </c>
      <c r="D126" s="53"/>
      <c r="E126" s="54"/>
      <c r="F126" s="55">
        <f>+P136</f>
      </c>
      <c r="G126" s="56">
        <f>+Q136</f>
      </c>
      <c r="H126" s="55">
        <f>P132</f>
      </c>
      <c r="I126" s="56">
        <f>Q132</f>
      </c>
      <c r="J126" s="55">
        <f>P134</f>
      </c>
      <c r="K126" s="56">
        <f>Q134</f>
      </c>
      <c r="L126" s="55"/>
      <c r="M126" s="56"/>
      <c r="N126" s="57">
        <f>IF(SUM(D126:M126)=0,"",COUNTIF(E126:E129,"3"))</f>
      </c>
      <c r="O126" s="58">
        <f>IF(SUM(E126:N126)=0,"",COUNTIF(D126:D129,"3"))</f>
      </c>
      <c r="P126" s="59">
        <f>IF(SUM(D126:M126)=0,"",SUM(E126:E129))</f>
      </c>
      <c r="Q126" s="60">
        <f>IF(SUM(D126:M126)=0,"",SUM(D126:D129))</f>
      </c>
      <c r="R126" s="152"/>
      <c r="S126" s="153"/>
      <c r="U126" s="61">
        <f>+U132+U134+U136</f>
        <v>0</v>
      </c>
      <c r="V126" s="62">
        <f>+V132+V134+V136</f>
        <v>0</v>
      </c>
      <c r="W126" s="63">
        <f>+U126-V126</f>
        <v>0</v>
      </c>
      <c r="AI126" s="12"/>
      <c r="AJ126" s="12"/>
      <c r="AK126" s="12"/>
      <c r="AL126" s="12"/>
    </row>
    <row r="127" spans="1:38" ht="12.75">
      <c r="A127" s="64" t="s">
        <v>132</v>
      </c>
      <c r="B127" s="51" t="s">
        <v>213</v>
      </c>
      <c r="C127" s="65" t="s">
        <v>143</v>
      </c>
      <c r="D127" s="66">
        <f>+Q136</f>
      </c>
      <c r="E127" s="67">
        <f>+P136</f>
      </c>
      <c r="F127" s="68"/>
      <c r="G127" s="69"/>
      <c r="H127" s="66">
        <f>P135</f>
      </c>
      <c r="I127" s="67">
        <f>Q135</f>
      </c>
      <c r="J127" s="66">
        <f>P133</f>
      </c>
      <c r="K127" s="67">
        <f>Q133</f>
      </c>
      <c r="L127" s="66"/>
      <c r="M127" s="67"/>
      <c r="N127" s="57">
        <f>IF(SUM(D127:M127)=0,"",COUNTIF(G126:G129,"3"))</f>
      </c>
      <c r="O127" s="58">
        <f>IF(SUM(E127:N127)=0,"",COUNTIF(F126:F129,"3"))</f>
      </c>
      <c r="P127" s="59">
        <f>IF(SUM(D127:M127)=0,"",SUM(G126:G129))</f>
      </c>
      <c r="Q127" s="60">
        <f>IF(SUM(D127:M127)=0,"",SUM(F126:F129))</f>
      </c>
      <c r="R127" s="152"/>
      <c r="S127" s="153"/>
      <c r="U127" s="61">
        <f>+U133+U135+V136</f>
        <v>0</v>
      </c>
      <c r="V127" s="62">
        <f>+V133+V135+U136</f>
        <v>0</v>
      </c>
      <c r="W127" s="63">
        <f>+U127-V127</f>
        <v>0</v>
      </c>
      <c r="AI127" s="12"/>
      <c r="AJ127" s="12"/>
      <c r="AK127" s="12"/>
      <c r="AL127" s="12"/>
    </row>
    <row r="128" spans="1:38" ht="13.5" thickBot="1">
      <c r="A128" s="64" t="s">
        <v>165</v>
      </c>
      <c r="B128" s="71" t="s">
        <v>96</v>
      </c>
      <c r="C128" s="72" t="s">
        <v>32</v>
      </c>
      <c r="D128" s="66">
        <f>+Q132</f>
      </c>
      <c r="E128" s="67">
        <f>+P132</f>
      </c>
      <c r="F128" s="66">
        <f>Q135</f>
      </c>
      <c r="G128" s="67">
        <f>P135</f>
      </c>
      <c r="H128" s="68"/>
      <c r="I128" s="69"/>
      <c r="J128" s="66">
        <f>P137</f>
      </c>
      <c r="K128" s="67">
        <f>Q137</f>
      </c>
      <c r="L128" s="66"/>
      <c r="M128" s="67"/>
      <c r="N128" s="57">
        <f>IF(SUM(D128:M128)=0,"",COUNTIF(I126:I129,"3"))</f>
      </c>
      <c r="O128" s="58">
        <f>IF(SUM(E128:N128)=0,"",COUNTIF(H126:H129,"3"))</f>
      </c>
      <c r="P128" s="59">
        <f>IF(SUM(D128:M128)=0,"",SUM(I126:I129))</f>
      </c>
      <c r="Q128" s="60">
        <f>IF(SUM(D128:M128)=0,"",SUM(H126:H129))</f>
      </c>
      <c r="R128" s="152"/>
      <c r="S128" s="153"/>
      <c r="U128" s="61">
        <f>+V132+V135+U137</f>
        <v>0</v>
      </c>
      <c r="V128" s="62">
        <f>+U132+U135+V137</f>
        <v>0</v>
      </c>
      <c r="W128" s="63">
        <f>+U128-V128</f>
        <v>0</v>
      </c>
      <c r="AI128" s="12"/>
      <c r="AJ128" s="12"/>
      <c r="AK128" s="12"/>
      <c r="AL128" s="12"/>
    </row>
    <row r="129" spans="1:38" ht="14.25" thickBot="1" thickTop="1">
      <c r="A129" s="70" t="s">
        <v>115</v>
      </c>
      <c r="B129" s="71" t="s">
        <v>214</v>
      </c>
      <c r="C129" s="72" t="s">
        <v>38</v>
      </c>
      <c r="D129" s="73">
        <f>Q134</f>
      </c>
      <c r="E129" s="74">
        <f>P134</f>
      </c>
      <c r="F129" s="73">
        <f>Q133</f>
      </c>
      <c r="G129" s="74">
        <f>P133</f>
      </c>
      <c r="H129" s="73">
        <f>Q137</f>
      </c>
      <c r="I129" s="74">
        <f>P137</f>
      </c>
      <c r="J129" s="75"/>
      <c r="K129" s="76"/>
      <c r="L129" s="73"/>
      <c r="M129" s="74"/>
      <c r="N129" s="77">
        <f>IF(SUM(D129:M129)=0,"",COUNTIF(K126:K129,"3"))</f>
      </c>
      <c r="O129" s="78">
        <f>IF(SUM(E129:N129)=0,"",COUNTIF(J126:J129,"3"))</f>
      </c>
      <c r="P129" s="79">
        <f>IF(SUM(D129:M130)=0,"",SUM(K126:K129))</f>
      </c>
      <c r="Q129" s="80">
        <f>IF(SUM(D129:M129)=0,"",SUM(J126:J129))</f>
      </c>
      <c r="R129" s="154"/>
      <c r="S129" s="155"/>
      <c r="U129" s="61">
        <f>+V133+V134+V137</f>
        <v>0</v>
      </c>
      <c r="V129" s="62">
        <f>+U133+U134+U137</f>
        <v>0</v>
      </c>
      <c r="W129" s="63">
        <f>+U129-V129</f>
        <v>0</v>
      </c>
      <c r="AI129" s="12"/>
      <c r="AJ129" s="12"/>
      <c r="AK129" s="12"/>
      <c r="AL129" s="12"/>
    </row>
    <row r="130" spans="1:38" ht="15.75" thickTop="1">
      <c r="A130" s="81"/>
      <c r="B130" s="82" t="s">
        <v>170</v>
      </c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4"/>
      <c r="S130" s="85"/>
      <c r="U130" s="86"/>
      <c r="V130" s="87" t="s">
        <v>171</v>
      </c>
      <c r="W130" s="88">
        <f>SUM(W126:W129)</f>
        <v>0</v>
      </c>
      <c r="X130" s="87" t="str">
        <f>IF(W130=0,"OK","Virhe")</f>
        <v>OK</v>
      </c>
      <c r="AI130" s="12"/>
      <c r="AJ130" s="12"/>
      <c r="AK130" s="12"/>
      <c r="AL130" s="12"/>
    </row>
    <row r="131" spans="1:38" ht="15.75" thickBot="1">
      <c r="A131" s="89"/>
      <c r="B131" s="90" t="s">
        <v>172</v>
      </c>
      <c r="C131" s="91"/>
      <c r="D131" s="91"/>
      <c r="E131" s="92"/>
      <c r="F131" s="147" t="s">
        <v>45</v>
      </c>
      <c r="G131" s="148"/>
      <c r="H131" s="149" t="s">
        <v>46</v>
      </c>
      <c r="I131" s="148"/>
      <c r="J131" s="149" t="s">
        <v>47</v>
      </c>
      <c r="K131" s="148"/>
      <c r="L131" s="149" t="s">
        <v>54</v>
      </c>
      <c r="M131" s="148"/>
      <c r="N131" s="149" t="s">
        <v>55</v>
      </c>
      <c r="O131" s="148"/>
      <c r="P131" s="156" t="s">
        <v>43</v>
      </c>
      <c r="Q131" s="157"/>
      <c r="S131" s="93"/>
      <c r="U131" s="94" t="s">
        <v>168</v>
      </c>
      <c r="V131" s="95"/>
      <c r="W131" s="49" t="s">
        <v>169</v>
      </c>
      <c r="AI131" s="12"/>
      <c r="AJ131" s="12"/>
      <c r="AK131" s="12"/>
      <c r="AL131" s="12"/>
    </row>
    <row r="132" spans="1:38" ht="15.75">
      <c r="A132" s="96" t="s">
        <v>173</v>
      </c>
      <c r="B132" s="97" t="str">
        <f>IF(B126&gt;"",B126,"")</f>
        <v>Leo Kivelä</v>
      </c>
      <c r="C132" s="98" t="str">
        <f>IF(B128&gt;"",B128,"")</f>
        <v>Sami Järvinen</v>
      </c>
      <c r="D132" s="83"/>
      <c r="E132" s="99"/>
      <c r="F132" s="150"/>
      <c r="G132" s="151"/>
      <c r="H132" s="139"/>
      <c r="I132" s="140"/>
      <c r="J132" s="139"/>
      <c r="K132" s="140"/>
      <c r="L132" s="139"/>
      <c r="M132" s="140"/>
      <c r="N132" s="146"/>
      <c r="O132" s="140"/>
      <c r="P132" s="100">
        <f aca="true" t="shared" si="100" ref="P132:P137">IF(COUNT(F132:N132)=0,"",COUNTIF(F132:N132,"&gt;=0"))</f>
      </c>
      <c r="Q132" s="101">
        <f aca="true" t="shared" si="101" ref="Q132:Q137">IF(COUNT(F132:N132)=0,"",(IF(LEFT(F132,1)="-",1,0)+IF(LEFT(H132,1)="-",1,0)+IF(LEFT(J132,1)="-",1,0)+IF(LEFT(L132,1)="-",1,0)+IF(LEFT(N132,1)="-",1,0)))</f>
      </c>
      <c r="R132" s="102"/>
      <c r="S132" s="103"/>
      <c r="U132" s="104">
        <f aca="true" t="shared" si="102" ref="U132:U137">+Y132+AA132+AC132+AE132+AG132</f>
        <v>0</v>
      </c>
      <c r="V132" s="105">
        <f aca="true" t="shared" si="103" ref="V132:V137">+Z132+AB132+AD132+AF132+AH132</f>
        <v>0</v>
      </c>
      <c r="W132" s="106">
        <f aca="true" t="shared" si="104" ref="W132:W137">+U132-V132</f>
        <v>0</v>
      </c>
      <c r="Y132" s="107">
        <f aca="true" t="shared" si="105" ref="Y132:Y137">IF(F132="",0,IF(LEFT(F132,1)="-",ABS(F132),(IF(F132&gt;9,F132+2,11))))</f>
        <v>0</v>
      </c>
      <c r="Z132" s="108">
        <f aca="true" t="shared" si="106" ref="Z132:Z137">IF(F132="",0,IF(LEFT(F132,1)="-",(IF(ABS(F132)&gt;9,(ABS(F132)+2),11)),F132))</f>
        <v>0</v>
      </c>
      <c r="AA132" s="107">
        <f aca="true" t="shared" si="107" ref="AA132:AA137">IF(H132="",0,IF(LEFT(H132,1)="-",ABS(H132),(IF(H132&gt;9,H132+2,11))))</f>
        <v>0</v>
      </c>
      <c r="AB132" s="108">
        <f aca="true" t="shared" si="108" ref="AB132:AB137">IF(H132="",0,IF(LEFT(H132,1)="-",(IF(ABS(H132)&gt;9,(ABS(H132)+2),11)),H132))</f>
        <v>0</v>
      </c>
      <c r="AC132" s="107">
        <f aca="true" t="shared" si="109" ref="AC132:AC137">IF(J132="",0,IF(LEFT(J132,1)="-",ABS(J132),(IF(J132&gt;9,J132+2,11))))</f>
        <v>0</v>
      </c>
      <c r="AD132" s="108">
        <f aca="true" t="shared" si="110" ref="AD132:AD137">IF(J132="",0,IF(LEFT(J132,1)="-",(IF(ABS(J132)&gt;9,(ABS(J132)+2),11)),J132))</f>
        <v>0</v>
      </c>
      <c r="AE132" s="107">
        <f aca="true" t="shared" si="111" ref="AE132:AE137">IF(L132="",0,IF(LEFT(L132,1)="-",ABS(L132),(IF(L132&gt;9,L132+2,11))))</f>
        <v>0</v>
      </c>
      <c r="AF132" s="108">
        <f aca="true" t="shared" si="112" ref="AF132:AF137">IF(L132="",0,IF(LEFT(L132,1)="-",(IF(ABS(L132)&gt;9,(ABS(L132)+2),11)),L132))</f>
        <v>0</v>
      </c>
      <c r="AG132" s="107">
        <f aca="true" t="shared" si="113" ref="AG132:AG137">IF(N132="",0,IF(LEFT(N132,1)="-",ABS(N132),(IF(N132&gt;9,N132+2,11))))</f>
        <v>0</v>
      </c>
      <c r="AH132" s="108">
        <f aca="true" t="shared" si="114" ref="AH132:AH137">IF(N132="",0,IF(LEFT(N132,1)="-",(IF(ABS(N132)&gt;9,(ABS(N132)+2),11)),N132))</f>
        <v>0</v>
      </c>
      <c r="AI132" s="12"/>
      <c r="AJ132" s="12"/>
      <c r="AK132" s="12"/>
      <c r="AL132" s="12"/>
    </row>
    <row r="133" spans="1:38" ht="15.75">
      <c r="A133" s="96" t="s">
        <v>174</v>
      </c>
      <c r="B133" s="97" t="str">
        <f>IF(B127&gt;"",B127,"")</f>
        <v>Terho Pitkänen</v>
      </c>
      <c r="C133" s="109" t="str">
        <f>IF(B129&gt;"",B129,"")</f>
        <v>Andrei Bakharev</v>
      </c>
      <c r="D133" s="110"/>
      <c r="E133" s="99"/>
      <c r="F133" s="141"/>
      <c r="G133" s="142"/>
      <c r="H133" s="141"/>
      <c r="I133" s="142"/>
      <c r="J133" s="141"/>
      <c r="K133" s="142"/>
      <c r="L133" s="141"/>
      <c r="M133" s="142"/>
      <c r="N133" s="141"/>
      <c r="O133" s="142"/>
      <c r="P133" s="100">
        <f t="shared" si="100"/>
      </c>
      <c r="Q133" s="101">
        <f t="shared" si="101"/>
      </c>
      <c r="R133" s="111"/>
      <c r="S133" s="112"/>
      <c r="U133" s="104">
        <f t="shared" si="102"/>
        <v>0</v>
      </c>
      <c r="V133" s="105">
        <f t="shared" si="103"/>
        <v>0</v>
      </c>
      <c r="W133" s="106">
        <f t="shared" si="104"/>
        <v>0</v>
      </c>
      <c r="Y133" s="113">
        <f t="shared" si="105"/>
        <v>0</v>
      </c>
      <c r="Z133" s="114">
        <f t="shared" si="106"/>
        <v>0</v>
      </c>
      <c r="AA133" s="113">
        <f t="shared" si="107"/>
        <v>0</v>
      </c>
      <c r="AB133" s="114">
        <f t="shared" si="108"/>
        <v>0</v>
      </c>
      <c r="AC133" s="113">
        <f t="shared" si="109"/>
        <v>0</v>
      </c>
      <c r="AD133" s="114">
        <f t="shared" si="110"/>
        <v>0</v>
      </c>
      <c r="AE133" s="113">
        <f t="shared" si="111"/>
        <v>0</v>
      </c>
      <c r="AF133" s="114">
        <f t="shared" si="112"/>
        <v>0</v>
      </c>
      <c r="AG133" s="113">
        <f t="shared" si="113"/>
        <v>0</v>
      </c>
      <c r="AH133" s="114">
        <f t="shared" si="114"/>
        <v>0</v>
      </c>
      <c r="AI133" s="12"/>
      <c r="AJ133" s="12"/>
      <c r="AK133" s="12"/>
      <c r="AL133" s="12"/>
    </row>
    <row r="134" spans="1:38" ht="16.5" thickBot="1">
      <c r="A134" s="96" t="s">
        <v>175</v>
      </c>
      <c r="B134" s="115" t="str">
        <f>IF(B126&gt;"",B126,"")</f>
        <v>Leo Kivelä</v>
      </c>
      <c r="C134" s="116" t="str">
        <f>IF(B129&gt;"",B129,"")</f>
        <v>Andrei Bakharev</v>
      </c>
      <c r="D134" s="91"/>
      <c r="E134" s="92"/>
      <c r="F134" s="144"/>
      <c r="G134" s="145"/>
      <c r="H134" s="144"/>
      <c r="I134" s="145"/>
      <c r="J134" s="144"/>
      <c r="K134" s="145"/>
      <c r="L134" s="144"/>
      <c r="M134" s="145"/>
      <c r="N134" s="144"/>
      <c r="O134" s="145"/>
      <c r="P134" s="100">
        <f t="shared" si="100"/>
      </c>
      <c r="Q134" s="101">
        <f t="shared" si="101"/>
      </c>
      <c r="R134" s="111"/>
      <c r="S134" s="112"/>
      <c r="U134" s="104">
        <f t="shared" si="102"/>
        <v>0</v>
      </c>
      <c r="V134" s="105">
        <f t="shared" si="103"/>
        <v>0</v>
      </c>
      <c r="W134" s="106">
        <f t="shared" si="104"/>
        <v>0</v>
      </c>
      <c r="Y134" s="113">
        <f t="shared" si="105"/>
        <v>0</v>
      </c>
      <c r="Z134" s="114">
        <f t="shared" si="106"/>
        <v>0</v>
      </c>
      <c r="AA134" s="113">
        <f t="shared" si="107"/>
        <v>0</v>
      </c>
      <c r="AB134" s="114">
        <f t="shared" si="108"/>
        <v>0</v>
      </c>
      <c r="AC134" s="113">
        <f t="shared" si="109"/>
        <v>0</v>
      </c>
      <c r="AD134" s="114">
        <f t="shared" si="110"/>
        <v>0</v>
      </c>
      <c r="AE134" s="113">
        <f t="shared" si="111"/>
        <v>0</v>
      </c>
      <c r="AF134" s="114">
        <f t="shared" si="112"/>
        <v>0</v>
      </c>
      <c r="AG134" s="113">
        <f t="shared" si="113"/>
        <v>0</v>
      </c>
      <c r="AH134" s="114">
        <f t="shared" si="114"/>
        <v>0</v>
      </c>
      <c r="AI134" s="12"/>
      <c r="AJ134" s="12"/>
      <c r="AK134" s="12"/>
      <c r="AL134" s="12"/>
    </row>
    <row r="135" spans="1:38" ht="15.75">
      <c r="A135" s="96" t="s">
        <v>176</v>
      </c>
      <c r="B135" s="97" t="str">
        <f>IF(B127&gt;"",B127,"")</f>
        <v>Terho Pitkänen</v>
      </c>
      <c r="C135" s="109" t="str">
        <f>IF(B128&gt;"",B128,"")</f>
        <v>Sami Järvinen</v>
      </c>
      <c r="D135" s="83"/>
      <c r="E135" s="99"/>
      <c r="F135" s="139"/>
      <c r="G135" s="140"/>
      <c r="H135" s="139"/>
      <c r="I135" s="140"/>
      <c r="J135" s="139"/>
      <c r="K135" s="140"/>
      <c r="L135" s="139"/>
      <c r="M135" s="140"/>
      <c r="N135" s="139"/>
      <c r="O135" s="140"/>
      <c r="P135" s="100">
        <f t="shared" si="100"/>
      </c>
      <c r="Q135" s="101">
        <f t="shared" si="101"/>
      </c>
      <c r="R135" s="111"/>
      <c r="S135" s="112"/>
      <c r="U135" s="104">
        <f t="shared" si="102"/>
        <v>0</v>
      </c>
      <c r="V135" s="105">
        <f t="shared" si="103"/>
        <v>0</v>
      </c>
      <c r="W135" s="106">
        <f t="shared" si="104"/>
        <v>0</v>
      </c>
      <c r="Y135" s="113">
        <f t="shared" si="105"/>
        <v>0</v>
      </c>
      <c r="Z135" s="114">
        <f t="shared" si="106"/>
        <v>0</v>
      </c>
      <c r="AA135" s="113">
        <f t="shared" si="107"/>
        <v>0</v>
      </c>
      <c r="AB135" s="114">
        <f t="shared" si="108"/>
        <v>0</v>
      </c>
      <c r="AC135" s="113">
        <f t="shared" si="109"/>
        <v>0</v>
      </c>
      <c r="AD135" s="114">
        <f t="shared" si="110"/>
        <v>0</v>
      </c>
      <c r="AE135" s="113">
        <f t="shared" si="111"/>
        <v>0</v>
      </c>
      <c r="AF135" s="114">
        <f t="shared" si="112"/>
        <v>0</v>
      </c>
      <c r="AG135" s="113">
        <f t="shared" si="113"/>
        <v>0</v>
      </c>
      <c r="AH135" s="114">
        <f t="shared" si="114"/>
        <v>0</v>
      </c>
      <c r="AI135" s="12"/>
      <c r="AJ135" s="12"/>
      <c r="AK135" s="12"/>
      <c r="AL135" s="12"/>
    </row>
    <row r="136" spans="1:38" ht="15.75">
      <c r="A136" s="96" t="s">
        <v>177</v>
      </c>
      <c r="B136" s="97" t="str">
        <f>IF(B126&gt;"",B126,"")</f>
        <v>Leo Kivelä</v>
      </c>
      <c r="C136" s="109" t="str">
        <f>IF(B127&gt;"",B127,"")</f>
        <v>Terho Pitkänen</v>
      </c>
      <c r="D136" s="110"/>
      <c r="E136" s="99"/>
      <c r="F136" s="141"/>
      <c r="G136" s="142"/>
      <c r="H136" s="141"/>
      <c r="I136" s="142"/>
      <c r="J136" s="143"/>
      <c r="K136" s="142"/>
      <c r="L136" s="141"/>
      <c r="M136" s="142"/>
      <c r="N136" s="141"/>
      <c r="O136" s="142"/>
      <c r="P136" s="100">
        <f t="shared" si="100"/>
      </c>
      <c r="Q136" s="101">
        <f t="shared" si="101"/>
      </c>
      <c r="R136" s="111"/>
      <c r="S136" s="112"/>
      <c r="U136" s="104">
        <f t="shared" si="102"/>
        <v>0</v>
      </c>
      <c r="V136" s="105">
        <f t="shared" si="103"/>
        <v>0</v>
      </c>
      <c r="W136" s="106">
        <f t="shared" si="104"/>
        <v>0</v>
      </c>
      <c r="Y136" s="113">
        <f t="shared" si="105"/>
        <v>0</v>
      </c>
      <c r="Z136" s="114">
        <f t="shared" si="106"/>
        <v>0</v>
      </c>
      <c r="AA136" s="113">
        <f t="shared" si="107"/>
        <v>0</v>
      </c>
      <c r="AB136" s="114">
        <f t="shared" si="108"/>
        <v>0</v>
      </c>
      <c r="AC136" s="113">
        <f t="shared" si="109"/>
        <v>0</v>
      </c>
      <c r="AD136" s="114">
        <f t="shared" si="110"/>
        <v>0</v>
      </c>
      <c r="AE136" s="113">
        <f t="shared" si="111"/>
        <v>0</v>
      </c>
      <c r="AF136" s="114">
        <f t="shared" si="112"/>
        <v>0</v>
      </c>
      <c r="AG136" s="113">
        <f t="shared" si="113"/>
        <v>0</v>
      </c>
      <c r="AH136" s="114">
        <f t="shared" si="114"/>
        <v>0</v>
      </c>
      <c r="AI136" s="12"/>
      <c r="AJ136" s="12"/>
      <c r="AK136" s="12"/>
      <c r="AL136" s="12"/>
    </row>
    <row r="137" spans="1:38" ht="16.5" thickBot="1">
      <c r="A137" s="117" t="s">
        <v>178</v>
      </c>
      <c r="B137" s="118" t="str">
        <f>IF(B128&gt;"",B128,"")</f>
        <v>Sami Järvinen</v>
      </c>
      <c r="C137" s="119" t="str">
        <f>IF(B129&gt;"",B129,"")</f>
        <v>Andrei Bakharev</v>
      </c>
      <c r="D137" s="120"/>
      <c r="E137" s="121"/>
      <c r="F137" s="137"/>
      <c r="G137" s="138"/>
      <c r="H137" s="137"/>
      <c r="I137" s="138"/>
      <c r="J137" s="137"/>
      <c r="K137" s="138"/>
      <c r="L137" s="137"/>
      <c r="M137" s="138"/>
      <c r="N137" s="137"/>
      <c r="O137" s="138"/>
      <c r="P137" s="122">
        <f t="shared" si="100"/>
      </c>
      <c r="Q137" s="123">
        <f t="shared" si="101"/>
      </c>
      <c r="R137" s="124"/>
      <c r="S137" s="125"/>
      <c r="U137" s="104">
        <f t="shared" si="102"/>
        <v>0</v>
      </c>
      <c r="V137" s="105">
        <f t="shared" si="103"/>
        <v>0</v>
      </c>
      <c r="W137" s="106">
        <f t="shared" si="104"/>
        <v>0</v>
      </c>
      <c r="Y137" s="126">
        <f t="shared" si="105"/>
        <v>0</v>
      </c>
      <c r="Z137" s="127">
        <f t="shared" si="106"/>
        <v>0</v>
      </c>
      <c r="AA137" s="126">
        <f t="shared" si="107"/>
        <v>0</v>
      </c>
      <c r="AB137" s="127">
        <f t="shared" si="108"/>
        <v>0</v>
      </c>
      <c r="AC137" s="126">
        <f t="shared" si="109"/>
        <v>0</v>
      </c>
      <c r="AD137" s="127">
        <f t="shared" si="110"/>
        <v>0</v>
      </c>
      <c r="AE137" s="126">
        <f t="shared" si="111"/>
        <v>0</v>
      </c>
      <c r="AF137" s="127">
        <f t="shared" si="112"/>
        <v>0</v>
      </c>
      <c r="AG137" s="126">
        <f t="shared" si="113"/>
        <v>0</v>
      </c>
      <c r="AH137" s="127">
        <f t="shared" si="114"/>
        <v>0</v>
      </c>
      <c r="AI137" s="12"/>
      <c r="AJ137" s="12"/>
      <c r="AK137" s="12"/>
      <c r="AL137" s="12"/>
    </row>
    <row r="138" spans="1:38" ht="13.5" thickTop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</row>
    <row r="139" spans="1:38" ht="13.5" thickBo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</row>
    <row r="140" spans="1:38" ht="16.5" thickTop="1">
      <c r="A140" s="29"/>
      <c r="B140" s="30"/>
      <c r="C140" s="31"/>
      <c r="D140" s="31"/>
      <c r="E140" s="31"/>
      <c r="F140" s="32"/>
      <c r="G140" s="31"/>
      <c r="H140" s="33" t="s">
        <v>158</v>
      </c>
      <c r="I140" s="34"/>
      <c r="J140" s="162" t="s">
        <v>2</v>
      </c>
      <c r="K140" s="163"/>
      <c r="L140" s="163"/>
      <c r="M140" s="164"/>
      <c r="N140" s="165" t="s">
        <v>159</v>
      </c>
      <c r="O140" s="166"/>
      <c r="P140" s="166"/>
      <c r="Q140" s="167" t="s">
        <v>192</v>
      </c>
      <c r="R140" s="168"/>
      <c r="S140" s="169"/>
      <c r="AI140" s="12"/>
      <c r="AJ140" s="12"/>
      <c r="AK140" s="12"/>
      <c r="AL140" s="12"/>
    </row>
    <row r="141" spans="1:38" ht="16.5" thickBot="1">
      <c r="A141" s="35"/>
      <c r="B141" s="36"/>
      <c r="C141" s="37" t="s">
        <v>160</v>
      </c>
      <c r="D141" s="172"/>
      <c r="E141" s="173"/>
      <c r="F141" s="174"/>
      <c r="G141" s="175" t="s">
        <v>161</v>
      </c>
      <c r="H141" s="176"/>
      <c r="I141" s="176"/>
      <c r="J141" s="177"/>
      <c r="K141" s="177"/>
      <c r="L141" s="177"/>
      <c r="M141" s="178"/>
      <c r="N141" s="38" t="s">
        <v>162</v>
      </c>
      <c r="O141" s="39"/>
      <c r="P141" s="39"/>
      <c r="Q141" s="170"/>
      <c r="R141" s="170"/>
      <c r="S141" s="171"/>
      <c r="AI141" s="12"/>
      <c r="AJ141" s="12"/>
      <c r="AK141" s="12"/>
      <c r="AL141" s="12"/>
    </row>
    <row r="142" spans="1:38" ht="15.75" thickTop="1">
      <c r="A142" s="40"/>
      <c r="B142" s="41" t="s">
        <v>163</v>
      </c>
      <c r="C142" s="42" t="s">
        <v>164</v>
      </c>
      <c r="D142" s="158" t="s">
        <v>114</v>
      </c>
      <c r="E142" s="159"/>
      <c r="F142" s="158" t="s">
        <v>132</v>
      </c>
      <c r="G142" s="159"/>
      <c r="H142" s="158" t="s">
        <v>165</v>
      </c>
      <c r="I142" s="159"/>
      <c r="J142" s="158" t="s">
        <v>115</v>
      </c>
      <c r="K142" s="159"/>
      <c r="L142" s="158"/>
      <c r="M142" s="159"/>
      <c r="N142" s="43" t="s">
        <v>152</v>
      </c>
      <c r="O142" s="44" t="s">
        <v>166</v>
      </c>
      <c r="P142" s="45" t="s">
        <v>167</v>
      </c>
      <c r="Q142" s="46"/>
      <c r="R142" s="160" t="s">
        <v>44</v>
      </c>
      <c r="S142" s="161"/>
      <c r="U142" s="47" t="s">
        <v>168</v>
      </c>
      <c r="V142" s="48"/>
      <c r="W142" s="49" t="s">
        <v>169</v>
      </c>
      <c r="AI142" s="12"/>
      <c r="AJ142" s="12"/>
      <c r="AK142" s="12"/>
      <c r="AL142" s="12"/>
    </row>
    <row r="143" spans="1:38" ht="12.75">
      <c r="A143" s="50" t="s">
        <v>114</v>
      </c>
      <c r="B143" s="51" t="s">
        <v>334</v>
      </c>
      <c r="C143" s="52" t="s">
        <v>136</v>
      </c>
      <c r="D143" s="53"/>
      <c r="E143" s="54"/>
      <c r="F143" s="55">
        <f>+P153</f>
      </c>
      <c r="G143" s="56">
        <f>+Q153</f>
      </c>
      <c r="H143" s="55">
        <f>P149</f>
      </c>
      <c r="I143" s="56">
        <f>Q149</f>
      </c>
      <c r="J143" s="55">
        <f>P151</f>
      </c>
      <c r="K143" s="56">
        <f>Q151</f>
      </c>
      <c r="L143" s="55"/>
      <c r="M143" s="56"/>
      <c r="N143" s="57">
        <f>IF(SUM(D143:M143)=0,"",COUNTIF(E143:E146,"3"))</f>
      </c>
      <c r="O143" s="58">
        <f>IF(SUM(E143:N143)=0,"",COUNTIF(D143:D146,"3"))</f>
      </c>
      <c r="P143" s="59">
        <f>IF(SUM(D143:M143)=0,"",SUM(E143:E146))</f>
      </c>
      <c r="Q143" s="60">
        <f>IF(SUM(D143:M143)=0,"",SUM(D143:D146))</f>
      </c>
      <c r="R143" s="152"/>
      <c r="S143" s="153"/>
      <c r="U143" s="61">
        <f>+U149+U151+U153</f>
        <v>0</v>
      </c>
      <c r="V143" s="62">
        <f>+V149+V151+V153</f>
        <v>0</v>
      </c>
      <c r="W143" s="63">
        <f>+U143-V143</f>
        <v>0</v>
      </c>
      <c r="AI143" s="12"/>
      <c r="AJ143" s="12"/>
      <c r="AK143" s="12"/>
      <c r="AL143" s="12"/>
    </row>
    <row r="144" spans="1:38" ht="12.75">
      <c r="A144" s="64" t="s">
        <v>132</v>
      </c>
      <c r="B144" s="51" t="s">
        <v>217</v>
      </c>
      <c r="C144" s="65" t="s">
        <v>143</v>
      </c>
      <c r="D144" s="66">
        <f>+Q153</f>
      </c>
      <c r="E144" s="67">
        <f>+P153</f>
      </c>
      <c r="F144" s="68"/>
      <c r="G144" s="69"/>
      <c r="H144" s="66">
        <f>P152</f>
      </c>
      <c r="I144" s="67">
        <f>Q152</f>
      </c>
      <c r="J144" s="66">
        <f>P150</f>
      </c>
      <c r="K144" s="67">
        <f>Q150</f>
      </c>
      <c r="L144" s="66"/>
      <c r="M144" s="67"/>
      <c r="N144" s="57">
        <f>IF(SUM(D144:M144)=0,"",COUNTIF(G143:G146,"3"))</f>
      </c>
      <c r="O144" s="58">
        <f>IF(SUM(E144:N144)=0,"",COUNTIF(F143:F146,"3"))</f>
      </c>
      <c r="P144" s="59">
        <f>IF(SUM(D144:M144)=0,"",SUM(G143:G146))</f>
      </c>
      <c r="Q144" s="60">
        <f>IF(SUM(D144:M144)=0,"",SUM(F143:F146))</f>
      </c>
      <c r="R144" s="152"/>
      <c r="S144" s="153"/>
      <c r="U144" s="61">
        <f>+U150+U152+V153</f>
        <v>0</v>
      </c>
      <c r="V144" s="62">
        <f>+V150+V152+U153</f>
        <v>0</v>
      </c>
      <c r="W144" s="63">
        <f>+U144-V144</f>
        <v>0</v>
      </c>
      <c r="AI144" s="12"/>
      <c r="AJ144" s="12"/>
      <c r="AK144" s="12"/>
      <c r="AL144" s="12"/>
    </row>
    <row r="145" spans="1:38" ht="12.75">
      <c r="A145" s="64" t="s">
        <v>165</v>
      </c>
      <c r="B145" s="51" t="s">
        <v>94</v>
      </c>
      <c r="C145" s="65" t="s">
        <v>32</v>
      </c>
      <c r="D145" s="66">
        <f>+Q149</f>
      </c>
      <c r="E145" s="67">
        <f>+P149</f>
      </c>
      <c r="F145" s="66">
        <f>Q152</f>
      </c>
      <c r="G145" s="67">
        <f>P152</f>
      </c>
      <c r="H145" s="68"/>
      <c r="I145" s="69"/>
      <c r="J145" s="66">
        <f>P154</f>
      </c>
      <c r="K145" s="67">
        <f>Q154</f>
      </c>
      <c r="L145" s="66"/>
      <c r="M145" s="67"/>
      <c r="N145" s="57">
        <f>IF(SUM(D145:M145)=0,"",COUNTIF(I143:I146,"3"))</f>
      </c>
      <c r="O145" s="58">
        <f>IF(SUM(E145:N145)=0,"",COUNTIF(H143:H146,"3"))</f>
      </c>
      <c r="P145" s="59">
        <f>IF(SUM(D145:M145)=0,"",SUM(I143:I146))</f>
      </c>
      <c r="Q145" s="60">
        <f>IF(SUM(D145:M145)=0,"",SUM(H143:H146))</f>
      </c>
      <c r="R145" s="152"/>
      <c r="S145" s="153"/>
      <c r="U145" s="61">
        <f>+V149+V152+U154</f>
        <v>0</v>
      </c>
      <c r="V145" s="62">
        <f>+U149+U152+V154</f>
        <v>0</v>
      </c>
      <c r="W145" s="63">
        <f>+U145-V145</f>
        <v>0</v>
      </c>
      <c r="AI145" s="12"/>
      <c r="AJ145" s="12"/>
      <c r="AK145" s="12"/>
      <c r="AL145" s="12"/>
    </row>
    <row r="146" spans="1:38" ht="13.5" thickBot="1">
      <c r="A146" s="70" t="s">
        <v>115</v>
      </c>
      <c r="B146" s="71" t="s">
        <v>283</v>
      </c>
      <c r="C146" s="72" t="s">
        <v>275</v>
      </c>
      <c r="D146" s="73">
        <f>Q151</f>
      </c>
      <c r="E146" s="74">
        <f>P151</f>
      </c>
      <c r="F146" s="73">
        <f>Q150</f>
      </c>
      <c r="G146" s="74">
        <f>P150</f>
      </c>
      <c r="H146" s="73">
        <f>Q154</f>
      </c>
      <c r="I146" s="74">
        <f>P154</f>
      </c>
      <c r="J146" s="75"/>
      <c r="K146" s="76"/>
      <c r="L146" s="73"/>
      <c r="M146" s="74"/>
      <c r="N146" s="77">
        <f>IF(SUM(D146:M146)=0,"",COUNTIF(K143:K146,"3"))</f>
      </c>
      <c r="O146" s="78">
        <f>IF(SUM(E146:N146)=0,"",COUNTIF(J143:J146,"3"))</f>
      </c>
      <c r="P146" s="79">
        <f>IF(SUM(D146:M147)=0,"",SUM(K143:K146))</f>
      </c>
      <c r="Q146" s="80">
        <f>IF(SUM(D146:M146)=0,"",SUM(J143:J146))</f>
      </c>
      <c r="R146" s="154"/>
      <c r="S146" s="155"/>
      <c r="U146" s="61">
        <f>+V150+V151+V154</f>
        <v>0</v>
      </c>
      <c r="V146" s="62">
        <f>+U150+U151+U154</f>
        <v>0</v>
      </c>
      <c r="W146" s="63">
        <f>+U146-V146</f>
        <v>0</v>
      </c>
      <c r="AI146" s="12"/>
      <c r="AJ146" s="12"/>
      <c r="AK146" s="12"/>
      <c r="AL146" s="12"/>
    </row>
    <row r="147" spans="1:38" ht="15.75" thickTop="1">
      <c r="A147" s="81"/>
      <c r="B147" s="82" t="s">
        <v>170</v>
      </c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4"/>
      <c r="S147" s="85"/>
      <c r="U147" s="86"/>
      <c r="V147" s="87" t="s">
        <v>171</v>
      </c>
      <c r="W147" s="88">
        <f>SUM(W143:W146)</f>
        <v>0</v>
      </c>
      <c r="X147" s="87" t="str">
        <f>IF(W147=0,"OK","Virhe")</f>
        <v>OK</v>
      </c>
      <c r="AI147" s="12"/>
      <c r="AJ147" s="12"/>
      <c r="AK147" s="12"/>
      <c r="AL147" s="12"/>
    </row>
    <row r="148" spans="1:38" ht="15.75" thickBot="1">
      <c r="A148" s="89"/>
      <c r="B148" s="90" t="s">
        <v>172</v>
      </c>
      <c r="C148" s="91"/>
      <c r="D148" s="91"/>
      <c r="E148" s="92"/>
      <c r="F148" s="147" t="s">
        <v>45</v>
      </c>
      <c r="G148" s="148"/>
      <c r="H148" s="149" t="s">
        <v>46</v>
      </c>
      <c r="I148" s="148"/>
      <c r="J148" s="149" t="s">
        <v>47</v>
      </c>
      <c r="K148" s="148"/>
      <c r="L148" s="149" t="s">
        <v>54</v>
      </c>
      <c r="M148" s="148"/>
      <c r="N148" s="149" t="s">
        <v>55</v>
      </c>
      <c r="O148" s="148"/>
      <c r="P148" s="156" t="s">
        <v>43</v>
      </c>
      <c r="Q148" s="157"/>
      <c r="S148" s="93"/>
      <c r="U148" s="94" t="s">
        <v>168</v>
      </c>
      <c r="V148" s="95"/>
      <c r="W148" s="49" t="s">
        <v>169</v>
      </c>
      <c r="AI148" s="12"/>
      <c r="AJ148" s="12"/>
      <c r="AK148" s="12"/>
      <c r="AL148" s="12"/>
    </row>
    <row r="149" spans="1:38" ht="15.75">
      <c r="A149" s="96" t="s">
        <v>173</v>
      </c>
      <c r="B149" s="97" t="str">
        <f>IF(B143&gt;"",B143,"")</f>
        <v>Risto Pitkänen</v>
      </c>
      <c r="C149" s="98" t="str">
        <f>IF(B145&gt;"",B145,"")</f>
        <v>Alexey Vyskubov</v>
      </c>
      <c r="D149" s="83"/>
      <c r="E149" s="99"/>
      <c r="F149" s="150"/>
      <c r="G149" s="151"/>
      <c r="H149" s="139"/>
      <c r="I149" s="140"/>
      <c r="J149" s="139"/>
      <c r="K149" s="140"/>
      <c r="L149" s="139"/>
      <c r="M149" s="140"/>
      <c r="N149" s="146"/>
      <c r="O149" s="140"/>
      <c r="P149" s="100">
        <f aca="true" t="shared" si="115" ref="P149:P154">IF(COUNT(F149:N149)=0,"",COUNTIF(F149:N149,"&gt;=0"))</f>
      </c>
      <c r="Q149" s="101">
        <f aca="true" t="shared" si="116" ref="Q149:Q154">IF(COUNT(F149:N149)=0,"",(IF(LEFT(F149,1)="-",1,0)+IF(LEFT(H149,1)="-",1,0)+IF(LEFT(J149,1)="-",1,0)+IF(LEFT(L149,1)="-",1,0)+IF(LEFT(N149,1)="-",1,0)))</f>
      </c>
      <c r="R149" s="102"/>
      <c r="S149" s="103"/>
      <c r="U149" s="104">
        <f aca="true" t="shared" si="117" ref="U149:U154">+Y149+AA149+AC149+AE149+AG149</f>
        <v>0</v>
      </c>
      <c r="V149" s="105">
        <f aca="true" t="shared" si="118" ref="V149:V154">+Z149+AB149+AD149+AF149+AH149</f>
        <v>0</v>
      </c>
      <c r="W149" s="106">
        <f aca="true" t="shared" si="119" ref="W149:W154">+U149-V149</f>
        <v>0</v>
      </c>
      <c r="Y149" s="107">
        <f aca="true" t="shared" si="120" ref="Y149:Y154">IF(F149="",0,IF(LEFT(F149,1)="-",ABS(F149),(IF(F149&gt;9,F149+2,11))))</f>
        <v>0</v>
      </c>
      <c r="Z149" s="108">
        <f aca="true" t="shared" si="121" ref="Z149:Z154">IF(F149="",0,IF(LEFT(F149,1)="-",(IF(ABS(F149)&gt;9,(ABS(F149)+2),11)),F149))</f>
        <v>0</v>
      </c>
      <c r="AA149" s="107">
        <f aca="true" t="shared" si="122" ref="AA149:AA154">IF(H149="",0,IF(LEFT(H149,1)="-",ABS(H149),(IF(H149&gt;9,H149+2,11))))</f>
        <v>0</v>
      </c>
      <c r="AB149" s="108">
        <f aca="true" t="shared" si="123" ref="AB149:AB154">IF(H149="",0,IF(LEFT(H149,1)="-",(IF(ABS(H149)&gt;9,(ABS(H149)+2),11)),H149))</f>
        <v>0</v>
      </c>
      <c r="AC149" s="107">
        <f aca="true" t="shared" si="124" ref="AC149:AC154">IF(J149="",0,IF(LEFT(J149,1)="-",ABS(J149),(IF(J149&gt;9,J149+2,11))))</f>
        <v>0</v>
      </c>
      <c r="AD149" s="108">
        <f aca="true" t="shared" si="125" ref="AD149:AD154">IF(J149="",0,IF(LEFT(J149,1)="-",(IF(ABS(J149)&gt;9,(ABS(J149)+2),11)),J149))</f>
        <v>0</v>
      </c>
      <c r="AE149" s="107">
        <f aca="true" t="shared" si="126" ref="AE149:AE154">IF(L149="",0,IF(LEFT(L149,1)="-",ABS(L149),(IF(L149&gt;9,L149+2,11))))</f>
        <v>0</v>
      </c>
      <c r="AF149" s="108">
        <f aca="true" t="shared" si="127" ref="AF149:AF154">IF(L149="",0,IF(LEFT(L149,1)="-",(IF(ABS(L149)&gt;9,(ABS(L149)+2),11)),L149))</f>
        <v>0</v>
      </c>
      <c r="AG149" s="107">
        <f aca="true" t="shared" si="128" ref="AG149:AG154">IF(N149="",0,IF(LEFT(N149,1)="-",ABS(N149),(IF(N149&gt;9,N149+2,11))))</f>
        <v>0</v>
      </c>
      <c r="AH149" s="108">
        <f aca="true" t="shared" si="129" ref="AH149:AH154">IF(N149="",0,IF(LEFT(N149,1)="-",(IF(ABS(N149)&gt;9,(ABS(N149)+2),11)),N149))</f>
        <v>0</v>
      </c>
      <c r="AI149" s="12"/>
      <c r="AJ149" s="12"/>
      <c r="AK149" s="12"/>
      <c r="AL149" s="12"/>
    </row>
    <row r="150" spans="1:38" ht="15.75">
      <c r="A150" s="96" t="s">
        <v>174</v>
      </c>
      <c r="B150" s="97" t="str">
        <f>IF(B144&gt;"",B144,"")</f>
        <v>Gunar Malmberg</v>
      </c>
      <c r="C150" s="109" t="str">
        <f>IF(B146&gt;"",B146,"")</f>
        <v>Mika Pasanen</v>
      </c>
      <c r="D150" s="110"/>
      <c r="E150" s="99"/>
      <c r="F150" s="141"/>
      <c r="G150" s="142"/>
      <c r="H150" s="141"/>
      <c r="I150" s="142"/>
      <c r="J150" s="141"/>
      <c r="K150" s="142"/>
      <c r="L150" s="141"/>
      <c r="M150" s="142"/>
      <c r="N150" s="141"/>
      <c r="O150" s="142"/>
      <c r="P150" s="100">
        <f t="shared" si="115"/>
      </c>
      <c r="Q150" s="101">
        <f t="shared" si="116"/>
      </c>
      <c r="R150" s="111"/>
      <c r="S150" s="112"/>
      <c r="U150" s="104">
        <f t="shared" si="117"/>
        <v>0</v>
      </c>
      <c r="V150" s="105">
        <f t="shared" si="118"/>
        <v>0</v>
      </c>
      <c r="W150" s="106">
        <f t="shared" si="119"/>
        <v>0</v>
      </c>
      <c r="Y150" s="113">
        <f t="shared" si="120"/>
        <v>0</v>
      </c>
      <c r="Z150" s="114">
        <f t="shared" si="121"/>
        <v>0</v>
      </c>
      <c r="AA150" s="113">
        <f t="shared" si="122"/>
        <v>0</v>
      </c>
      <c r="AB150" s="114">
        <f t="shared" si="123"/>
        <v>0</v>
      </c>
      <c r="AC150" s="113">
        <f t="shared" si="124"/>
        <v>0</v>
      </c>
      <c r="AD150" s="114">
        <f t="shared" si="125"/>
        <v>0</v>
      </c>
      <c r="AE150" s="113">
        <f t="shared" si="126"/>
        <v>0</v>
      </c>
      <c r="AF150" s="114">
        <f t="shared" si="127"/>
        <v>0</v>
      </c>
      <c r="AG150" s="113">
        <f t="shared" si="128"/>
        <v>0</v>
      </c>
      <c r="AH150" s="114">
        <f t="shared" si="129"/>
        <v>0</v>
      </c>
      <c r="AI150" s="12"/>
      <c r="AJ150" s="12"/>
      <c r="AK150" s="12"/>
      <c r="AL150" s="12"/>
    </row>
    <row r="151" spans="1:38" ht="16.5" thickBot="1">
      <c r="A151" s="96" t="s">
        <v>175</v>
      </c>
      <c r="B151" s="115" t="str">
        <f>IF(B143&gt;"",B143,"")</f>
        <v>Risto Pitkänen</v>
      </c>
      <c r="C151" s="116" t="str">
        <f>IF(B146&gt;"",B146,"")</f>
        <v>Mika Pasanen</v>
      </c>
      <c r="D151" s="91"/>
      <c r="E151" s="92"/>
      <c r="F151" s="144"/>
      <c r="G151" s="145"/>
      <c r="H151" s="144"/>
      <c r="I151" s="145"/>
      <c r="J151" s="144"/>
      <c r="K151" s="145"/>
      <c r="L151" s="144"/>
      <c r="M151" s="145"/>
      <c r="N151" s="144"/>
      <c r="O151" s="145"/>
      <c r="P151" s="100">
        <f t="shared" si="115"/>
      </c>
      <c r="Q151" s="101">
        <f t="shared" si="116"/>
      </c>
      <c r="R151" s="111"/>
      <c r="S151" s="112"/>
      <c r="U151" s="104">
        <f t="shared" si="117"/>
        <v>0</v>
      </c>
      <c r="V151" s="105">
        <f t="shared" si="118"/>
        <v>0</v>
      </c>
      <c r="W151" s="106">
        <f t="shared" si="119"/>
        <v>0</v>
      </c>
      <c r="Y151" s="113">
        <f t="shared" si="120"/>
        <v>0</v>
      </c>
      <c r="Z151" s="114">
        <f t="shared" si="121"/>
        <v>0</v>
      </c>
      <c r="AA151" s="113">
        <f t="shared" si="122"/>
        <v>0</v>
      </c>
      <c r="AB151" s="114">
        <f t="shared" si="123"/>
        <v>0</v>
      </c>
      <c r="AC151" s="113">
        <f t="shared" si="124"/>
        <v>0</v>
      </c>
      <c r="AD151" s="114">
        <f t="shared" si="125"/>
        <v>0</v>
      </c>
      <c r="AE151" s="113">
        <f t="shared" si="126"/>
        <v>0</v>
      </c>
      <c r="AF151" s="114">
        <f t="shared" si="127"/>
        <v>0</v>
      </c>
      <c r="AG151" s="113">
        <f t="shared" si="128"/>
        <v>0</v>
      </c>
      <c r="AH151" s="114">
        <f t="shared" si="129"/>
        <v>0</v>
      </c>
      <c r="AI151" s="12"/>
      <c r="AJ151" s="12"/>
      <c r="AK151" s="12"/>
      <c r="AL151" s="12"/>
    </row>
    <row r="152" spans="1:38" ht="15.75">
      <c r="A152" s="96" t="s">
        <v>176</v>
      </c>
      <c r="B152" s="97" t="str">
        <f>IF(B144&gt;"",B144,"")</f>
        <v>Gunar Malmberg</v>
      </c>
      <c r="C152" s="109" t="str">
        <f>IF(B145&gt;"",B145,"")</f>
        <v>Alexey Vyskubov</v>
      </c>
      <c r="D152" s="83"/>
      <c r="E152" s="99"/>
      <c r="F152" s="139"/>
      <c r="G152" s="140"/>
      <c r="H152" s="139"/>
      <c r="I152" s="140"/>
      <c r="J152" s="139"/>
      <c r="K152" s="140"/>
      <c r="L152" s="139"/>
      <c r="M152" s="140"/>
      <c r="N152" s="139"/>
      <c r="O152" s="140"/>
      <c r="P152" s="100">
        <f t="shared" si="115"/>
      </c>
      <c r="Q152" s="101">
        <f t="shared" si="116"/>
      </c>
      <c r="R152" s="111"/>
      <c r="S152" s="112"/>
      <c r="U152" s="104">
        <f t="shared" si="117"/>
        <v>0</v>
      </c>
      <c r="V152" s="105">
        <f t="shared" si="118"/>
        <v>0</v>
      </c>
      <c r="W152" s="106">
        <f t="shared" si="119"/>
        <v>0</v>
      </c>
      <c r="Y152" s="113">
        <f t="shared" si="120"/>
        <v>0</v>
      </c>
      <c r="Z152" s="114">
        <f t="shared" si="121"/>
        <v>0</v>
      </c>
      <c r="AA152" s="113">
        <f t="shared" si="122"/>
        <v>0</v>
      </c>
      <c r="AB152" s="114">
        <f t="shared" si="123"/>
        <v>0</v>
      </c>
      <c r="AC152" s="113">
        <f t="shared" si="124"/>
        <v>0</v>
      </c>
      <c r="AD152" s="114">
        <f t="shared" si="125"/>
        <v>0</v>
      </c>
      <c r="AE152" s="113">
        <f t="shared" si="126"/>
        <v>0</v>
      </c>
      <c r="AF152" s="114">
        <f t="shared" si="127"/>
        <v>0</v>
      </c>
      <c r="AG152" s="113">
        <f t="shared" si="128"/>
        <v>0</v>
      </c>
      <c r="AH152" s="114">
        <f t="shared" si="129"/>
        <v>0</v>
      </c>
      <c r="AI152" s="12"/>
      <c r="AJ152" s="12"/>
      <c r="AK152" s="12"/>
      <c r="AL152" s="12"/>
    </row>
    <row r="153" spans="1:38" ht="15.75">
      <c r="A153" s="96" t="s">
        <v>177</v>
      </c>
      <c r="B153" s="97" t="str">
        <f>IF(B143&gt;"",B143,"")</f>
        <v>Risto Pitkänen</v>
      </c>
      <c r="C153" s="109" t="str">
        <f>IF(B144&gt;"",B144,"")</f>
        <v>Gunar Malmberg</v>
      </c>
      <c r="D153" s="110"/>
      <c r="E153" s="99"/>
      <c r="F153" s="141"/>
      <c r="G153" s="142"/>
      <c r="H153" s="141"/>
      <c r="I153" s="142"/>
      <c r="J153" s="143"/>
      <c r="K153" s="142"/>
      <c r="L153" s="141"/>
      <c r="M153" s="142"/>
      <c r="N153" s="141"/>
      <c r="O153" s="142"/>
      <c r="P153" s="100">
        <f t="shared" si="115"/>
      </c>
      <c r="Q153" s="101">
        <f t="shared" si="116"/>
      </c>
      <c r="R153" s="111"/>
      <c r="S153" s="112"/>
      <c r="U153" s="104">
        <f t="shared" si="117"/>
        <v>0</v>
      </c>
      <c r="V153" s="105">
        <f t="shared" si="118"/>
        <v>0</v>
      </c>
      <c r="W153" s="106">
        <f t="shared" si="119"/>
        <v>0</v>
      </c>
      <c r="Y153" s="113">
        <f t="shared" si="120"/>
        <v>0</v>
      </c>
      <c r="Z153" s="114">
        <f t="shared" si="121"/>
        <v>0</v>
      </c>
      <c r="AA153" s="113">
        <f t="shared" si="122"/>
        <v>0</v>
      </c>
      <c r="AB153" s="114">
        <f t="shared" si="123"/>
        <v>0</v>
      </c>
      <c r="AC153" s="113">
        <f t="shared" si="124"/>
        <v>0</v>
      </c>
      <c r="AD153" s="114">
        <f t="shared" si="125"/>
        <v>0</v>
      </c>
      <c r="AE153" s="113">
        <f t="shared" si="126"/>
        <v>0</v>
      </c>
      <c r="AF153" s="114">
        <f t="shared" si="127"/>
        <v>0</v>
      </c>
      <c r="AG153" s="113">
        <f t="shared" si="128"/>
        <v>0</v>
      </c>
      <c r="AH153" s="114">
        <f t="shared" si="129"/>
        <v>0</v>
      </c>
      <c r="AI153" s="12"/>
      <c r="AJ153" s="12"/>
      <c r="AK153" s="12"/>
      <c r="AL153" s="12"/>
    </row>
    <row r="154" spans="1:38" ht="16.5" thickBot="1">
      <c r="A154" s="117" t="s">
        <v>178</v>
      </c>
      <c r="B154" s="118" t="str">
        <f>IF(B145&gt;"",B145,"")</f>
        <v>Alexey Vyskubov</v>
      </c>
      <c r="C154" s="119" t="str">
        <f>IF(B146&gt;"",B146,"")</f>
        <v>Mika Pasanen</v>
      </c>
      <c r="D154" s="120"/>
      <c r="E154" s="121"/>
      <c r="F154" s="137"/>
      <c r="G154" s="138"/>
      <c r="H154" s="137"/>
      <c r="I154" s="138"/>
      <c r="J154" s="137"/>
      <c r="K154" s="138"/>
      <c r="L154" s="137"/>
      <c r="M154" s="138"/>
      <c r="N154" s="137"/>
      <c r="O154" s="138"/>
      <c r="P154" s="122">
        <f t="shared" si="115"/>
      </c>
      <c r="Q154" s="123">
        <f t="shared" si="116"/>
      </c>
      <c r="R154" s="124"/>
      <c r="S154" s="125"/>
      <c r="U154" s="104">
        <f t="shared" si="117"/>
        <v>0</v>
      </c>
      <c r="V154" s="105">
        <f t="shared" si="118"/>
        <v>0</v>
      </c>
      <c r="W154" s="106">
        <f t="shared" si="119"/>
        <v>0</v>
      </c>
      <c r="Y154" s="126">
        <f t="shared" si="120"/>
        <v>0</v>
      </c>
      <c r="Z154" s="127">
        <f t="shared" si="121"/>
        <v>0</v>
      </c>
      <c r="AA154" s="126">
        <f t="shared" si="122"/>
        <v>0</v>
      </c>
      <c r="AB154" s="127">
        <f t="shared" si="123"/>
        <v>0</v>
      </c>
      <c r="AC154" s="126">
        <f t="shared" si="124"/>
        <v>0</v>
      </c>
      <c r="AD154" s="127">
        <f t="shared" si="125"/>
        <v>0</v>
      </c>
      <c r="AE154" s="126">
        <f t="shared" si="126"/>
        <v>0</v>
      </c>
      <c r="AF154" s="127">
        <f t="shared" si="127"/>
        <v>0</v>
      </c>
      <c r="AG154" s="126">
        <f t="shared" si="128"/>
        <v>0</v>
      </c>
      <c r="AH154" s="127">
        <f t="shared" si="129"/>
        <v>0</v>
      </c>
      <c r="AI154" s="12"/>
      <c r="AJ154" s="12"/>
      <c r="AK154" s="12"/>
      <c r="AL154" s="12"/>
    </row>
    <row r="155" spans="1:38" ht="13.5" thickTop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</row>
    <row r="156" spans="1:38" ht="13.5" thickBo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</row>
    <row r="157" spans="1:38" ht="16.5" thickTop="1">
      <c r="A157" s="29"/>
      <c r="B157" s="30"/>
      <c r="C157" s="31"/>
      <c r="D157" s="31"/>
      <c r="E157" s="31"/>
      <c r="F157" s="32"/>
      <c r="G157" s="31"/>
      <c r="H157" s="33" t="s">
        <v>158</v>
      </c>
      <c r="I157" s="34"/>
      <c r="J157" s="162" t="s">
        <v>2</v>
      </c>
      <c r="K157" s="163"/>
      <c r="L157" s="163"/>
      <c r="M157" s="164"/>
      <c r="N157" s="165" t="s">
        <v>159</v>
      </c>
      <c r="O157" s="166"/>
      <c r="P157" s="166"/>
      <c r="Q157" s="167" t="s">
        <v>193</v>
      </c>
      <c r="R157" s="168"/>
      <c r="S157" s="169"/>
      <c r="AI157" s="12"/>
      <c r="AJ157" s="12"/>
      <c r="AK157" s="12"/>
      <c r="AL157" s="12"/>
    </row>
    <row r="158" spans="1:38" ht="16.5" thickBot="1">
      <c r="A158" s="35"/>
      <c r="B158" s="36"/>
      <c r="C158" s="37" t="s">
        <v>160</v>
      </c>
      <c r="D158" s="172"/>
      <c r="E158" s="173"/>
      <c r="F158" s="174"/>
      <c r="G158" s="175" t="s">
        <v>161</v>
      </c>
      <c r="H158" s="176"/>
      <c r="I158" s="176"/>
      <c r="J158" s="177"/>
      <c r="K158" s="177"/>
      <c r="L158" s="177"/>
      <c r="M158" s="178"/>
      <c r="N158" s="38" t="s">
        <v>162</v>
      </c>
      <c r="O158" s="39"/>
      <c r="P158" s="39"/>
      <c r="Q158" s="170"/>
      <c r="R158" s="170"/>
      <c r="S158" s="171"/>
      <c r="AI158" s="12"/>
      <c r="AJ158" s="12"/>
      <c r="AK158" s="12"/>
      <c r="AL158" s="12"/>
    </row>
    <row r="159" spans="1:38" ht="15.75" thickTop="1">
      <c r="A159" s="40"/>
      <c r="B159" s="41" t="s">
        <v>163</v>
      </c>
      <c r="C159" s="42" t="s">
        <v>164</v>
      </c>
      <c r="D159" s="158" t="s">
        <v>114</v>
      </c>
      <c r="E159" s="159"/>
      <c r="F159" s="158" t="s">
        <v>132</v>
      </c>
      <c r="G159" s="159"/>
      <c r="H159" s="158" t="s">
        <v>165</v>
      </c>
      <c r="I159" s="159"/>
      <c r="J159" s="158" t="s">
        <v>115</v>
      </c>
      <c r="K159" s="159"/>
      <c r="L159" s="158"/>
      <c r="M159" s="159"/>
      <c r="N159" s="43" t="s">
        <v>152</v>
      </c>
      <c r="O159" s="44" t="s">
        <v>166</v>
      </c>
      <c r="P159" s="45" t="s">
        <v>167</v>
      </c>
      <c r="Q159" s="46"/>
      <c r="R159" s="160" t="s">
        <v>44</v>
      </c>
      <c r="S159" s="161"/>
      <c r="U159" s="47" t="s">
        <v>168</v>
      </c>
      <c r="V159" s="48"/>
      <c r="W159" s="49" t="s">
        <v>169</v>
      </c>
      <c r="AI159" s="12"/>
      <c r="AJ159" s="12"/>
      <c r="AK159" s="12"/>
      <c r="AL159" s="12"/>
    </row>
    <row r="160" spans="1:38" ht="12.75">
      <c r="A160" s="50" t="s">
        <v>114</v>
      </c>
      <c r="B160" s="51" t="s">
        <v>133</v>
      </c>
      <c r="C160" s="52" t="s">
        <v>143</v>
      </c>
      <c r="D160" s="53"/>
      <c r="E160" s="54"/>
      <c r="F160" s="55">
        <f>+P170</f>
      </c>
      <c r="G160" s="56">
        <f>+Q170</f>
      </c>
      <c r="H160" s="55">
        <f>P166</f>
      </c>
      <c r="I160" s="56">
        <f>Q166</f>
      </c>
      <c r="J160" s="55">
        <f>P168</f>
      </c>
      <c r="K160" s="56">
        <f>Q168</f>
      </c>
      <c r="L160" s="55"/>
      <c r="M160" s="56"/>
      <c r="N160" s="57">
        <f>IF(SUM(D160:M160)=0,"",COUNTIF(E160:E163,"3"))</f>
      </c>
      <c r="O160" s="58">
        <f>IF(SUM(E160:N160)=0,"",COUNTIF(D160:D163,"3"))</f>
      </c>
      <c r="P160" s="59">
        <f>IF(SUM(D160:M160)=0,"",SUM(E160:E163))</f>
      </c>
      <c r="Q160" s="60">
        <f>IF(SUM(D160:M160)=0,"",SUM(D160:D163))</f>
      </c>
      <c r="R160" s="152"/>
      <c r="S160" s="153"/>
      <c r="U160" s="61">
        <f>+U166+U168+U170</f>
        <v>0</v>
      </c>
      <c r="V160" s="62">
        <f>+V166+V168+V170</f>
        <v>0</v>
      </c>
      <c r="W160" s="63">
        <f>+U160-V160</f>
        <v>0</v>
      </c>
      <c r="AI160" s="12"/>
      <c r="AJ160" s="12"/>
      <c r="AK160" s="12"/>
      <c r="AL160" s="12"/>
    </row>
    <row r="161" spans="1:38" ht="12.75">
      <c r="A161" s="64" t="s">
        <v>132</v>
      </c>
      <c r="B161" s="51" t="s">
        <v>267</v>
      </c>
      <c r="C161" s="65" t="s">
        <v>32</v>
      </c>
      <c r="D161" s="66">
        <f>+Q170</f>
      </c>
      <c r="E161" s="67">
        <f>+P170</f>
      </c>
      <c r="F161" s="68"/>
      <c r="G161" s="69"/>
      <c r="H161" s="66">
        <f>P169</f>
      </c>
      <c r="I161" s="67">
        <f>Q169</f>
      </c>
      <c r="J161" s="66">
        <f>P167</f>
      </c>
      <c r="K161" s="67">
        <f>Q167</f>
      </c>
      <c r="L161" s="66"/>
      <c r="M161" s="67"/>
      <c r="N161" s="57">
        <f>IF(SUM(D161:M161)=0,"",COUNTIF(G160:G163,"3"))</f>
      </c>
      <c r="O161" s="58">
        <f>IF(SUM(E161:N161)=0,"",COUNTIF(F160:F163,"3"))</f>
      </c>
      <c r="P161" s="59">
        <f>IF(SUM(D161:M161)=0,"",SUM(G160:G163))</f>
      </c>
      <c r="Q161" s="60">
        <f>IF(SUM(D161:M161)=0,"",SUM(F160:F163))</f>
      </c>
      <c r="R161" s="152"/>
      <c r="S161" s="153"/>
      <c r="U161" s="61">
        <f>+U167+U169+V170</f>
        <v>0</v>
      </c>
      <c r="V161" s="62">
        <f>+V167+V169+U170</f>
        <v>0</v>
      </c>
      <c r="W161" s="63">
        <f>+U161-V161</f>
        <v>0</v>
      </c>
      <c r="AI161" s="12"/>
      <c r="AJ161" s="12"/>
      <c r="AK161" s="12"/>
      <c r="AL161" s="12"/>
    </row>
    <row r="162" spans="1:38" ht="12.75">
      <c r="A162" s="64" t="s">
        <v>165</v>
      </c>
      <c r="B162" s="51" t="s">
        <v>100</v>
      </c>
      <c r="C162" s="65" t="s">
        <v>101</v>
      </c>
      <c r="D162" s="66">
        <f>+Q166</f>
      </c>
      <c r="E162" s="67">
        <f>+P166</f>
      </c>
      <c r="F162" s="66">
        <f>Q169</f>
      </c>
      <c r="G162" s="67">
        <f>P169</f>
      </c>
      <c r="H162" s="68"/>
      <c r="I162" s="69"/>
      <c r="J162" s="66">
        <f>P171</f>
      </c>
      <c r="K162" s="67">
        <f>Q171</f>
      </c>
      <c r="L162" s="66"/>
      <c r="M162" s="67"/>
      <c r="N162" s="57">
        <f>IF(SUM(D162:M162)=0,"",COUNTIF(I160:I163,"3"))</f>
      </c>
      <c r="O162" s="58">
        <f>IF(SUM(E162:N162)=0,"",COUNTIF(H160:H163,"3"))</f>
      </c>
      <c r="P162" s="59">
        <f>IF(SUM(D162:M162)=0,"",SUM(I160:I163))</f>
      </c>
      <c r="Q162" s="60">
        <f>IF(SUM(D162:M162)=0,"",SUM(H160:H163))</f>
      </c>
      <c r="R162" s="152"/>
      <c r="S162" s="153"/>
      <c r="U162" s="61">
        <f>+V166+V169+U171</f>
        <v>0</v>
      </c>
      <c r="V162" s="62">
        <f>+U166+U169+V171</f>
        <v>0</v>
      </c>
      <c r="W162" s="63">
        <f>+U162-V162</f>
        <v>0</v>
      </c>
      <c r="AI162" s="12"/>
      <c r="AJ162" s="12"/>
      <c r="AK162" s="12"/>
      <c r="AL162" s="12"/>
    </row>
    <row r="163" spans="1:38" ht="13.5" thickBot="1">
      <c r="A163" s="70" t="s">
        <v>115</v>
      </c>
      <c r="B163" s="71" t="s">
        <v>141</v>
      </c>
      <c r="C163" s="72" t="s">
        <v>34</v>
      </c>
      <c r="D163" s="73">
        <f>Q168</f>
      </c>
      <c r="E163" s="74">
        <f>P168</f>
      </c>
      <c r="F163" s="73">
        <f>Q167</f>
      </c>
      <c r="G163" s="74">
        <f>P167</f>
      </c>
      <c r="H163" s="73">
        <f>Q171</f>
      </c>
      <c r="I163" s="74">
        <f>P171</f>
      </c>
      <c r="J163" s="75"/>
      <c r="K163" s="76"/>
      <c r="L163" s="73"/>
      <c r="M163" s="74"/>
      <c r="N163" s="77">
        <f>IF(SUM(D163:M163)=0,"",COUNTIF(K160:K163,"3"))</f>
      </c>
      <c r="O163" s="78">
        <f>IF(SUM(E163:N163)=0,"",COUNTIF(J160:J163,"3"))</f>
      </c>
      <c r="P163" s="79">
        <f>IF(SUM(D163:M164)=0,"",SUM(K160:K163))</f>
      </c>
      <c r="Q163" s="80">
        <f>IF(SUM(D163:M163)=0,"",SUM(J160:J163))</f>
      </c>
      <c r="R163" s="154"/>
      <c r="S163" s="155"/>
      <c r="U163" s="61">
        <f>+V167+V168+V171</f>
        <v>0</v>
      </c>
      <c r="V163" s="62">
        <f>+U167+U168+U171</f>
        <v>0</v>
      </c>
      <c r="W163" s="63">
        <f>+U163-V163</f>
        <v>0</v>
      </c>
      <c r="AI163" s="12"/>
      <c r="AJ163" s="12"/>
      <c r="AK163" s="12"/>
      <c r="AL163" s="12"/>
    </row>
    <row r="164" spans="1:38" ht="15.75" thickTop="1">
      <c r="A164" s="81"/>
      <c r="B164" s="82" t="s">
        <v>170</v>
      </c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4"/>
      <c r="S164" s="85"/>
      <c r="U164" s="86"/>
      <c r="V164" s="87" t="s">
        <v>171</v>
      </c>
      <c r="W164" s="88">
        <f>SUM(W160:W163)</f>
        <v>0</v>
      </c>
      <c r="X164" s="87" t="str">
        <f>IF(W164=0,"OK","Virhe")</f>
        <v>OK</v>
      </c>
      <c r="AI164" s="12"/>
      <c r="AJ164" s="12"/>
      <c r="AK164" s="12"/>
      <c r="AL164" s="12"/>
    </row>
    <row r="165" spans="1:38" ht="15.75" thickBot="1">
      <c r="A165" s="89"/>
      <c r="B165" s="90" t="s">
        <v>172</v>
      </c>
      <c r="C165" s="91"/>
      <c r="D165" s="91"/>
      <c r="E165" s="92"/>
      <c r="F165" s="147" t="s">
        <v>45</v>
      </c>
      <c r="G165" s="148"/>
      <c r="H165" s="149" t="s">
        <v>46</v>
      </c>
      <c r="I165" s="148"/>
      <c r="J165" s="149" t="s">
        <v>47</v>
      </c>
      <c r="K165" s="148"/>
      <c r="L165" s="149" t="s">
        <v>54</v>
      </c>
      <c r="M165" s="148"/>
      <c r="N165" s="149" t="s">
        <v>55</v>
      </c>
      <c r="O165" s="148"/>
      <c r="P165" s="156" t="s">
        <v>43</v>
      </c>
      <c r="Q165" s="157"/>
      <c r="S165" s="93"/>
      <c r="U165" s="94" t="s">
        <v>168</v>
      </c>
      <c r="V165" s="95"/>
      <c r="W165" s="49" t="s">
        <v>169</v>
      </c>
      <c r="AI165" s="12"/>
      <c r="AJ165" s="12"/>
      <c r="AK165" s="12"/>
      <c r="AL165" s="12"/>
    </row>
    <row r="166" spans="1:38" ht="15.75">
      <c r="A166" s="96" t="s">
        <v>173</v>
      </c>
      <c r="B166" s="97" t="str">
        <f>IF(B160&gt;"",B160,"")</f>
        <v>Kimmo Arenius</v>
      </c>
      <c r="C166" s="98" t="str">
        <f>IF(B162&gt;"",B162,"")</f>
        <v>Timo Mäkinen</v>
      </c>
      <c r="D166" s="83"/>
      <c r="E166" s="99"/>
      <c r="F166" s="150"/>
      <c r="G166" s="151"/>
      <c r="H166" s="139"/>
      <c r="I166" s="140"/>
      <c r="J166" s="139"/>
      <c r="K166" s="140"/>
      <c r="L166" s="139"/>
      <c r="M166" s="140"/>
      <c r="N166" s="146"/>
      <c r="O166" s="140"/>
      <c r="P166" s="100">
        <f aca="true" t="shared" si="130" ref="P166:P171">IF(COUNT(F166:N166)=0,"",COUNTIF(F166:N166,"&gt;=0"))</f>
      </c>
      <c r="Q166" s="101">
        <f aca="true" t="shared" si="131" ref="Q166:Q171">IF(COUNT(F166:N166)=0,"",(IF(LEFT(F166,1)="-",1,0)+IF(LEFT(H166,1)="-",1,0)+IF(LEFT(J166,1)="-",1,0)+IF(LEFT(L166,1)="-",1,0)+IF(LEFT(N166,1)="-",1,0)))</f>
      </c>
      <c r="R166" s="102"/>
      <c r="S166" s="103"/>
      <c r="U166" s="104">
        <f aca="true" t="shared" si="132" ref="U166:U171">+Y166+AA166+AC166+AE166+AG166</f>
        <v>0</v>
      </c>
      <c r="V166" s="105">
        <f aca="true" t="shared" si="133" ref="V166:V171">+Z166+AB166+AD166+AF166+AH166</f>
        <v>0</v>
      </c>
      <c r="W166" s="106">
        <f aca="true" t="shared" si="134" ref="W166:W171">+U166-V166</f>
        <v>0</v>
      </c>
      <c r="Y166" s="107">
        <f aca="true" t="shared" si="135" ref="Y166:Y171">IF(F166="",0,IF(LEFT(F166,1)="-",ABS(F166),(IF(F166&gt;9,F166+2,11))))</f>
        <v>0</v>
      </c>
      <c r="Z166" s="108">
        <f aca="true" t="shared" si="136" ref="Z166:Z171">IF(F166="",0,IF(LEFT(F166,1)="-",(IF(ABS(F166)&gt;9,(ABS(F166)+2),11)),F166))</f>
        <v>0</v>
      </c>
      <c r="AA166" s="107">
        <f aca="true" t="shared" si="137" ref="AA166:AA171">IF(H166="",0,IF(LEFT(H166,1)="-",ABS(H166),(IF(H166&gt;9,H166+2,11))))</f>
        <v>0</v>
      </c>
      <c r="AB166" s="108">
        <f aca="true" t="shared" si="138" ref="AB166:AB171">IF(H166="",0,IF(LEFT(H166,1)="-",(IF(ABS(H166)&gt;9,(ABS(H166)+2),11)),H166))</f>
        <v>0</v>
      </c>
      <c r="AC166" s="107">
        <f aca="true" t="shared" si="139" ref="AC166:AC171">IF(J166="",0,IF(LEFT(J166,1)="-",ABS(J166),(IF(J166&gt;9,J166+2,11))))</f>
        <v>0</v>
      </c>
      <c r="AD166" s="108">
        <f aca="true" t="shared" si="140" ref="AD166:AD171">IF(J166="",0,IF(LEFT(J166,1)="-",(IF(ABS(J166)&gt;9,(ABS(J166)+2),11)),J166))</f>
        <v>0</v>
      </c>
      <c r="AE166" s="107">
        <f aca="true" t="shared" si="141" ref="AE166:AE171">IF(L166="",0,IF(LEFT(L166,1)="-",ABS(L166),(IF(L166&gt;9,L166+2,11))))</f>
        <v>0</v>
      </c>
      <c r="AF166" s="108">
        <f aca="true" t="shared" si="142" ref="AF166:AF171">IF(L166="",0,IF(LEFT(L166,1)="-",(IF(ABS(L166)&gt;9,(ABS(L166)+2),11)),L166))</f>
        <v>0</v>
      </c>
      <c r="AG166" s="107">
        <f aca="true" t="shared" si="143" ref="AG166:AG171">IF(N166="",0,IF(LEFT(N166,1)="-",ABS(N166),(IF(N166&gt;9,N166+2,11))))</f>
        <v>0</v>
      </c>
      <c r="AH166" s="108">
        <f aca="true" t="shared" si="144" ref="AH166:AH171">IF(N166="",0,IF(LEFT(N166,1)="-",(IF(ABS(N166)&gt;9,(ABS(N166)+2),11)),N166))</f>
        <v>0</v>
      </c>
      <c r="AI166" s="12"/>
      <c r="AJ166" s="12"/>
      <c r="AK166" s="12"/>
      <c r="AL166" s="12"/>
    </row>
    <row r="167" spans="1:38" ht="15.75">
      <c r="A167" s="96" t="s">
        <v>174</v>
      </c>
      <c r="B167" s="97" t="str">
        <f>IF(B161&gt;"",B161,"")</f>
        <v>Dimitry Vyskubov</v>
      </c>
      <c r="C167" s="109" t="str">
        <f>IF(B163&gt;"",B163,"")</f>
        <v>Roni Kantola</v>
      </c>
      <c r="D167" s="110"/>
      <c r="E167" s="99"/>
      <c r="F167" s="141"/>
      <c r="G167" s="142"/>
      <c r="H167" s="141"/>
      <c r="I167" s="142"/>
      <c r="J167" s="141"/>
      <c r="K167" s="142"/>
      <c r="L167" s="141"/>
      <c r="M167" s="142"/>
      <c r="N167" s="141"/>
      <c r="O167" s="142"/>
      <c r="P167" s="100">
        <f t="shared" si="130"/>
      </c>
      <c r="Q167" s="101">
        <f t="shared" si="131"/>
      </c>
      <c r="R167" s="111"/>
      <c r="S167" s="112"/>
      <c r="U167" s="104">
        <f t="shared" si="132"/>
        <v>0</v>
      </c>
      <c r="V167" s="105">
        <f t="shared" si="133"/>
        <v>0</v>
      </c>
      <c r="W167" s="106">
        <f t="shared" si="134"/>
        <v>0</v>
      </c>
      <c r="Y167" s="113">
        <f t="shared" si="135"/>
        <v>0</v>
      </c>
      <c r="Z167" s="114">
        <f t="shared" si="136"/>
        <v>0</v>
      </c>
      <c r="AA167" s="113">
        <f t="shared" si="137"/>
        <v>0</v>
      </c>
      <c r="AB167" s="114">
        <f t="shared" si="138"/>
        <v>0</v>
      </c>
      <c r="AC167" s="113">
        <f t="shared" si="139"/>
        <v>0</v>
      </c>
      <c r="AD167" s="114">
        <f t="shared" si="140"/>
        <v>0</v>
      </c>
      <c r="AE167" s="113">
        <f t="shared" si="141"/>
        <v>0</v>
      </c>
      <c r="AF167" s="114">
        <f t="shared" si="142"/>
        <v>0</v>
      </c>
      <c r="AG167" s="113">
        <f t="shared" si="143"/>
        <v>0</v>
      </c>
      <c r="AH167" s="114">
        <f t="shared" si="144"/>
        <v>0</v>
      </c>
      <c r="AI167" s="12"/>
      <c r="AJ167" s="12"/>
      <c r="AK167" s="12"/>
      <c r="AL167" s="12"/>
    </row>
    <row r="168" spans="1:38" ht="16.5" thickBot="1">
      <c r="A168" s="96" t="s">
        <v>175</v>
      </c>
      <c r="B168" s="115" t="str">
        <f>IF(B160&gt;"",B160,"")</f>
        <v>Kimmo Arenius</v>
      </c>
      <c r="C168" s="116" t="str">
        <f>IF(B163&gt;"",B163,"")</f>
        <v>Roni Kantola</v>
      </c>
      <c r="D168" s="91"/>
      <c r="E168" s="92"/>
      <c r="F168" s="144"/>
      <c r="G168" s="145"/>
      <c r="H168" s="144"/>
      <c r="I168" s="145"/>
      <c r="J168" s="144"/>
      <c r="K168" s="145"/>
      <c r="L168" s="144"/>
      <c r="M168" s="145"/>
      <c r="N168" s="144"/>
      <c r="O168" s="145"/>
      <c r="P168" s="100">
        <f t="shared" si="130"/>
      </c>
      <c r="Q168" s="101">
        <f t="shared" si="131"/>
      </c>
      <c r="R168" s="111"/>
      <c r="S168" s="112"/>
      <c r="U168" s="104">
        <f t="shared" si="132"/>
        <v>0</v>
      </c>
      <c r="V168" s="105">
        <f t="shared" si="133"/>
        <v>0</v>
      </c>
      <c r="W168" s="106">
        <f t="shared" si="134"/>
        <v>0</v>
      </c>
      <c r="Y168" s="113">
        <f t="shared" si="135"/>
        <v>0</v>
      </c>
      <c r="Z168" s="114">
        <f t="shared" si="136"/>
        <v>0</v>
      </c>
      <c r="AA168" s="113">
        <f t="shared" si="137"/>
        <v>0</v>
      </c>
      <c r="AB168" s="114">
        <f t="shared" si="138"/>
        <v>0</v>
      </c>
      <c r="AC168" s="113">
        <f t="shared" si="139"/>
        <v>0</v>
      </c>
      <c r="AD168" s="114">
        <f t="shared" si="140"/>
        <v>0</v>
      </c>
      <c r="AE168" s="113">
        <f t="shared" si="141"/>
        <v>0</v>
      </c>
      <c r="AF168" s="114">
        <f t="shared" si="142"/>
        <v>0</v>
      </c>
      <c r="AG168" s="113">
        <f t="shared" si="143"/>
        <v>0</v>
      </c>
      <c r="AH168" s="114">
        <f t="shared" si="144"/>
        <v>0</v>
      </c>
      <c r="AI168" s="12"/>
      <c r="AJ168" s="12"/>
      <c r="AK168" s="12"/>
      <c r="AL168" s="12"/>
    </row>
    <row r="169" spans="1:38" ht="15.75">
      <c r="A169" s="96" t="s">
        <v>176</v>
      </c>
      <c r="B169" s="97" t="str">
        <f>IF(B161&gt;"",B161,"")</f>
        <v>Dimitry Vyskubov</v>
      </c>
      <c r="C169" s="109" t="str">
        <f>IF(B162&gt;"",B162,"")</f>
        <v>Timo Mäkinen</v>
      </c>
      <c r="D169" s="83"/>
      <c r="E169" s="99"/>
      <c r="F169" s="139"/>
      <c r="G169" s="140"/>
      <c r="H169" s="139"/>
      <c r="I169" s="140"/>
      <c r="J169" s="139"/>
      <c r="K169" s="140"/>
      <c r="L169" s="139"/>
      <c r="M169" s="140"/>
      <c r="N169" s="139"/>
      <c r="O169" s="140"/>
      <c r="P169" s="100">
        <f t="shared" si="130"/>
      </c>
      <c r="Q169" s="101">
        <f t="shared" si="131"/>
      </c>
      <c r="R169" s="111"/>
      <c r="S169" s="112"/>
      <c r="U169" s="104">
        <f t="shared" si="132"/>
        <v>0</v>
      </c>
      <c r="V169" s="105">
        <f t="shared" si="133"/>
        <v>0</v>
      </c>
      <c r="W169" s="106">
        <f t="shared" si="134"/>
        <v>0</v>
      </c>
      <c r="Y169" s="113">
        <f t="shared" si="135"/>
        <v>0</v>
      </c>
      <c r="Z169" s="114">
        <f t="shared" si="136"/>
        <v>0</v>
      </c>
      <c r="AA169" s="113">
        <f t="shared" si="137"/>
        <v>0</v>
      </c>
      <c r="AB169" s="114">
        <f t="shared" si="138"/>
        <v>0</v>
      </c>
      <c r="AC169" s="113">
        <f t="shared" si="139"/>
        <v>0</v>
      </c>
      <c r="AD169" s="114">
        <f t="shared" si="140"/>
        <v>0</v>
      </c>
      <c r="AE169" s="113">
        <f t="shared" si="141"/>
        <v>0</v>
      </c>
      <c r="AF169" s="114">
        <f t="shared" si="142"/>
        <v>0</v>
      </c>
      <c r="AG169" s="113">
        <f t="shared" si="143"/>
        <v>0</v>
      </c>
      <c r="AH169" s="114">
        <f t="shared" si="144"/>
        <v>0</v>
      </c>
      <c r="AI169" s="12"/>
      <c r="AJ169" s="12"/>
      <c r="AK169" s="12"/>
      <c r="AL169" s="12"/>
    </row>
    <row r="170" spans="1:38" ht="15.75">
      <c r="A170" s="96" t="s">
        <v>177</v>
      </c>
      <c r="B170" s="97" t="str">
        <f>IF(B160&gt;"",B160,"")</f>
        <v>Kimmo Arenius</v>
      </c>
      <c r="C170" s="109" t="str">
        <f>IF(B161&gt;"",B161,"")</f>
        <v>Dimitry Vyskubov</v>
      </c>
      <c r="D170" s="110"/>
      <c r="E170" s="99"/>
      <c r="F170" s="141"/>
      <c r="G170" s="142"/>
      <c r="H170" s="141"/>
      <c r="I170" s="142"/>
      <c r="J170" s="143"/>
      <c r="K170" s="142"/>
      <c r="L170" s="141"/>
      <c r="M170" s="142"/>
      <c r="N170" s="141"/>
      <c r="O170" s="142"/>
      <c r="P170" s="100">
        <f t="shared" si="130"/>
      </c>
      <c r="Q170" s="101">
        <f t="shared" si="131"/>
      </c>
      <c r="R170" s="111"/>
      <c r="S170" s="112"/>
      <c r="U170" s="104">
        <f t="shared" si="132"/>
        <v>0</v>
      </c>
      <c r="V170" s="105">
        <f t="shared" si="133"/>
        <v>0</v>
      </c>
      <c r="W170" s="106">
        <f t="shared" si="134"/>
        <v>0</v>
      </c>
      <c r="Y170" s="113">
        <f t="shared" si="135"/>
        <v>0</v>
      </c>
      <c r="Z170" s="114">
        <f t="shared" si="136"/>
        <v>0</v>
      </c>
      <c r="AA170" s="113">
        <f t="shared" si="137"/>
        <v>0</v>
      </c>
      <c r="AB170" s="114">
        <f t="shared" si="138"/>
        <v>0</v>
      </c>
      <c r="AC170" s="113">
        <f t="shared" si="139"/>
        <v>0</v>
      </c>
      <c r="AD170" s="114">
        <f t="shared" si="140"/>
        <v>0</v>
      </c>
      <c r="AE170" s="113">
        <f t="shared" si="141"/>
        <v>0</v>
      </c>
      <c r="AF170" s="114">
        <f t="shared" si="142"/>
        <v>0</v>
      </c>
      <c r="AG170" s="113">
        <f t="shared" si="143"/>
        <v>0</v>
      </c>
      <c r="AH170" s="114">
        <f t="shared" si="144"/>
        <v>0</v>
      </c>
      <c r="AI170" s="12"/>
      <c r="AJ170" s="12"/>
      <c r="AK170" s="12"/>
      <c r="AL170" s="12"/>
    </row>
    <row r="171" spans="1:38" ht="16.5" thickBot="1">
      <c r="A171" s="117" t="s">
        <v>178</v>
      </c>
      <c r="B171" s="118" t="str">
        <f>IF(B162&gt;"",B162,"")</f>
        <v>Timo Mäkinen</v>
      </c>
      <c r="C171" s="119" t="str">
        <f>IF(B163&gt;"",B163,"")</f>
        <v>Roni Kantola</v>
      </c>
      <c r="D171" s="120"/>
      <c r="E171" s="121"/>
      <c r="F171" s="137"/>
      <c r="G171" s="138"/>
      <c r="H171" s="137"/>
      <c r="I171" s="138"/>
      <c r="J171" s="137"/>
      <c r="K171" s="138"/>
      <c r="L171" s="137"/>
      <c r="M171" s="138"/>
      <c r="N171" s="137"/>
      <c r="O171" s="138"/>
      <c r="P171" s="122">
        <f t="shared" si="130"/>
      </c>
      <c r="Q171" s="123">
        <f t="shared" si="131"/>
      </c>
      <c r="R171" s="124"/>
      <c r="S171" s="125"/>
      <c r="U171" s="104">
        <f t="shared" si="132"/>
        <v>0</v>
      </c>
      <c r="V171" s="105">
        <f t="shared" si="133"/>
        <v>0</v>
      </c>
      <c r="W171" s="106">
        <f t="shared" si="134"/>
        <v>0</v>
      </c>
      <c r="Y171" s="126">
        <f t="shared" si="135"/>
        <v>0</v>
      </c>
      <c r="Z171" s="127">
        <f t="shared" si="136"/>
        <v>0</v>
      </c>
      <c r="AA171" s="126">
        <f t="shared" si="137"/>
        <v>0</v>
      </c>
      <c r="AB171" s="127">
        <f t="shared" si="138"/>
        <v>0</v>
      </c>
      <c r="AC171" s="126">
        <f t="shared" si="139"/>
        <v>0</v>
      </c>
      <c r="AD171" s="127">
        <f t="shared" si="140"/>
        <v>0</v>
      </c>
      <c r="AE171" s="126">
        <f t="shared" si="141"/>
        <v>0</v>
      </c>
      <c r="AF171" s="127">
        <f t="shared" si="142"/>
        <v>0</v>
      </c>
      <c r="AG171" s="126">
        <f t="shared" si="143"/>
        <v>0</v>
      </c>
      <c r="AH171" s="127">
        <f t="shared" si="144"/>
        <v>0</v>
      </c>
      <c r="AI171" s="12"/>
      <c r="AJ171" s="12"/>
      <c r="AK171" s="12"/>
      <c r="AL171" s="12"/>
    </row>
    <row r="172" spans="1:38" ht="13.5" thickTop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</row>
    <row r="173" spans="1:38" ht="13.5" thickBo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</row>
    <row r="174" spans="1:38" ht="16.5" thickTop="1">
      <c r="A174" s="29"/>
      <c r="B174" s="30"/>
      <c r="C174" s="31"/>
      <c r="D174" s="31"/>
      <c r="E174" s="31"/>
      <c r="F174" s="32"/>
      <c r="G174" s="31"/>
      <c r="H174" s="33" t="s">
        <v>158</v>
      </c>
      <c r="I174" s="34"/>
      <c r="J174" s="162" t="s">
        <v>2</v>
      </c>
      <c r="K174" s="163"/>
      <c r="L174" s="163"/>
      <c r="M174" s="164"/>
      <c r="N174" s="165" t="s">
        <v>159</v>
      </c>
      <c r="O174" s="166"/>
      <c r="P174" s="166"/>
      <c r="Q174" s="167" t="s">
        <v>194</v>
      </c>
      <c r="R174" s="168"/>
      <c r="S174" s="169"/>
      <c r="AI174" s="12"/>
      <c r="AJ174" s="12"/>
      <c r="AK174" s="12"/>
      <c r="AL174" s="12"/>
    </row>
    <row r="175" spans="1:38" ht="16.5" thickBot="1">
      <c r="A175" s="35"/>
      <c r="B175" s="36"/>
      <c r="C175" s="37" t="s">
        <v>160</v>
      </c>
      <c r="D175" s="172"/>
      <c r="E175" s="173"/>
      <c r="F175" s="174"/>
      <c r="G175" s="175" t="s">
        <v>161</v>
      </c>
      <c r="H175" s="176"/>
      <c r="I175" s="176"/>
      <c r="J175" s="177"/>
      <c r="K175" s="177"/>
      <c r="L175" s="177"/>
      <c r="M175" s="178"/>
      <c r="N175" s="38" t="s">
        <v>162</v>
      </c>
      <c r="O175" s="39"/>
      <c r="P175" s="39"/>
      <c r="Q175" s="170"/>
      <c r="R175" s="170"/>
      <c r="S175" s="171"/>
      <c r="AI175" s="12"/>
      <c r="AJ175" s="12"/>
      <c r="AK175" s="12"/>
      <c r="AL175" s="12"/>
    </row>
    <row r="176" spans="1:38" ht="15.75" thickTop="1">
      <c r="A176" s="40"/>
      <c r="B176" s="41" t="s">
        <v>163</v>
      </c>
      <c r="C176" s="42" t="s">
        <v>164</v>
      </c>
      <c r="D176" s="158" t="s">
        <v>114</v>
      </c>
      <c r="E176" s="159"/>
      <c r="F176" s="158" t="s">
        <v>132</v>
      </c>
      <c r="G176" s="159"/>
      <c r="H176" s="158" t="s">
        <v>165</v>
      </c>
      <c r="I176" s="159"/>
      <c r="J176" s="158" t="s">
        <v>115</v>
      </c>
      <c r="K176" s="159"/>
      <c r="L176" s="158"/>
      <c r="M176" s="159"/>
      <c r="N176" s="43" t="s">
        <v>152</v>
      </c>
      <c r="O176" s="44" t="s">
        <v>166</v>
      </c>
      <c r="P176" s="45" t="s">
        <v>167</v>
      </c>
      <c r="Q176" s="46"/>
      <c r="R176" s="160" t="s">
        <v>44</v>
      </c>
      <c r="S176" s="161"/>
      <c r="U176" s="47" t="s">
        <v>168</v>
      </c>
      <c r="V176" s="48"/>
      <c r="W176" s="49" t="s">
        <v>169</v>
      </c>
      <c r="AI176" s="12"/>
      <c r="AJ176" s="12"/>
      <c r="AK176" s="12"/>
      <c r="AL176" s="12"/>
    </row>
    <row r="177" spans="1:38" ht="12.75">
      <c r="A177" s="50" t="s">
        <v>114</v>
      </c>
      <c r="B177" s="51" t="s">
        <v>186</v>
      </c>
      <c r="C177" s="65" t="s">
        <v>187</v>
      </c>
      <c r="D177" s="53"/>
      <c r="E177" s="54"/>
      <c r="F177" s="55">
        <f>+P187</f>
      </c>
      <c r="G177" s="56">
        <f>+Q187</f>
      </c>
      <c r="H177" s="55">
        <f>P183</f>
      </c>
      <c r="I177" s="56">
        <f>Q183</f>
      </c>
      <c r="J177" s="55">
        <f>P185</f>
      </c>
      <c r="K177" s="56">
        <f>Q185</f>
      </c>
      <c r="L177" s="55"/>
      <c r="M177" s="56"/>
      <c r="N177" s="57">
        <f>IF(SUM(D177:M177)=0,"",COUNTIF(E177:E180,"3"))</f>
      </c>
      <c r="O177" s="58">
        <f>IF(SUM(E177:N177)=0,"",COUNTIF(D177:D180,"3"))</f>
      </c>
      <c r="P177" s="59">
        <f>IF(SUM(D177:M177)=0,"",SUM(E177:E180))</f>
      </c>
      <c r="Q177" s="60">
        <f>IF(SUM(D177:M177)=0,"",SUM(D177:D180))</f>
      </c>
      <c r="R177" s="152"/>
      <c r="S177" s="153"/>
      <c r="U177" s="61">
        <f>+U183+U185+U187</f>
        <v>0</v>
      </c>
      <c r="V177" s="62">
        <f>+V183+V185+V187</f>
        <v>0</v>
      </c>
      <c r="W177" s="63">
        <f>+U177-V177</f>
        <v>0</v>
      </c>
      <c r="AI177" s="12"/>
      <c r="AJ177" s="12"/>
      <c r="AK177" s="12"/>
      <c r="AL177" s="12"/>
    </row>
    <row r="178" spans="1:38" ht="12.75">
      <c r="A178" s="64" t="s">
        <v>132</v>
      </c>
      <c r="B178" s="51" t="s">
        <v>67</v>
      </c>
      <c r="C178" s="65" t="s">
        <v>143</v>
      </c>
      <c r="D178" s="66">
        <f>+Q187</f>
      </c>
      <c r="E178" s="67">
        <f>+P187</f>
      </c>
      <c r="F178" s="68"/>
      <c r="G178" s="69"/>
      <c r="H178" s="66">
        <f>P186</f>
      </c>
      <c r="I178" s="67">
        <f>Q186</f>
      </c>
      <c r="J178" s="66">
        <f>P184</f>
      </c>
      <c r="K178" s="67">
        <f>Q184</f>
      </c>
      <c r="L178" s="66"/>
      <c r="M178" s="67"/>
      <c r="N178" s="57">
        <f>IF(SUM(D178:M178)=0,"",COUNTIF(G177:G180,"3"))</f>
      </c>
      <c r="O178" s="58">
        <f>IF(SUM(E178:N178)=0,"",COUNTIF(F177:F180,"3"))</f>
      </c>
      <c r="P178" s="59">
        <f>IF(SUM(D178:M178)=0,"",SUM(G177:G180))</f>
      </c>
      <c r="Q178" s="60">
        <f>IF(SUM(D178:M178)=0,"",SUM(F177:F180))</f>
      </c>
      <c r="R178" s="152"/>
      <c r="S178" s="153"/>
      <c r="U178" s="61">
        <f>+U184+U186+V187</f>
        <v>0</v>
      </c>
      <c r="V178" s="62">
        <f>+V184+V186+U187</f>
        <v>0</v>
      </c>
      <c r="W178" s="63">
        <f>+U178-V178</f>
        <v>0</v>
      </c>
      <c r="AI178" s="12"/>
      <c r="AJ178" s="12"/>
      <c r="AK178" s="12"/>
      <c r="AL178" s="12"/>
    </row>
    <row r="179" spans="1:38" ht="12.75">
      <c r="A179" s="64" t="s">
        <v>165</v>
      </c>
      <c r="B179" s="51" t="s">
        <v>266</v>
      </c>
      <c r="C179" s="65" t="s">
        <v>32</v>
      </c>
      <c r="D179" s="66">
        <f>+Q183</f>
      </c>
      <c r="E179" s="67">
        <f>+P183</f>
      </c>
      <c r="F179" s="66">
        <f>Q186</f>
      </c>
      <c r="G179" s="67">
        <f>P186</f>
      </c>
      <c r="H179" s="68"/>
      <c r="I179" s="69"/>
      <c r="J179" s="66">
        <f>P188</f>
      </c>
      <c r="K179" s="67">
        <f>Q188</f>
      </c>
      <c r="L179" s="66"/>
      <c r="M179" s="67"/>
      <c r="N179" s="57">
        <f>IF(SUM(D179:M179)=0,"",COUNTIF(I177:I180,"3"))</f>
      </c>
      <c r="O179" s="58">
        <f>IF(SUM(E179:N179)=0,"",COUNTIF(H177:H180,"3"))</f>
      </c>
      <c r="P179" s="59">
        <f>IF(SUM(D179:M179)=0,"",SUM(I177:I180))</f>
      </c>
      <c r="Q179" s="60">
        <f>IF(SUM(D179:M179)=0,"",SUM(H177:H180))</f>
      </c>
      <c r="R179" s="152"/>
      <c r="S179" s="153"/>
      <c r="U179" s="61">
        <f>+V183+V186+U188</f>
        <v>0</v>
      </c>
      <c r="V179" s="62">
        <f>+U183+U186+V188</f>
        <v>0</v>
      </c>
      <c r="W179" s="63">
        <f>+U179-V179</f>
        <v>0</v>
      </c>
      <c r="AI179" s="12"/>
      <c r="AJ179" s="12"/>
      <c r="AK179" s="12"/>
      <c r="AL179" s="12"/>
    </row>
    <row r="180" spans="1:38" ht="13.5" thickBot="1">
      <c r="A180" s="70" t="s">
        <v>115</v>
      </c>
      <c r="B180" s="71" t="s">
        <v>282</v>
      </c>
      <c r="C180" s="72" t="s">
        <v>275</v>
      </c>
      <c r="D180" s="73">
        <f>Q185</f>
      </c>
      <c r="E180" s="74">
        <f>P185</f>
      </c>
      <c r="F180" s="73">
        <f>Q184</f>
      </c>
      <c r="G180" s="74">
        <f>P184</f>
      </c>
      <c r="H180" s="73">
        <f>Q188</f>
      </c>
      <c r="I180" s="74">
        <f>P188</f>
      </c>
      <c r="J180" s="75"/>
      <c r="K180" s="76"/>
      <c r="L180" s="73"/>
      <c r="M180" s="74"/>
      <c r="N180" s="77">
        <f>IF(SUM(D180:M180)=0,"",COUNTIF(K177:K180,"3"))</f>
      </c>
      <c r="O180" s="78">
        <f>IF(SUM(E180:N180)=0,"",COUNTIF(J177:J180,"3"))</f>
      </c>
      <c r="P180" s="79">
        <f>IF(SUM(D180:M181)=0,"",SUM(K177:K180))</f>
      </c>
      <c r="Q180" s="80">
        <f>IF(SUM(D180:M180)=0,"",SUM(J177:J180))</f>
      </c>
      <c r="R180" s="154"/>
      <c r="S180" s="155"/>
      <c r="U180" s="61">
        <f>+V184+V185+V188</f>
        <v>0</v>
      </c>
      <c r="V180" s="62">
        <f>+U184+U185+U188</f>
        <v>0</v>
      </c>
      <c r="W180" s="63">
        <f>+U180-V180</f>
        <v>0</v>
      </c>
      <c r="AI180" s="12"/>
      <c r="AJ180" s="12"/>
      <c r="AK180" s="12"/>
      <c r="AL180" s="12"/>
    </row>
    <row r="181" spans="1:38" ht="15.75" thickTop="1">
      <c r="A181" s="81"/>
      <c r="B181" s="82" t="s">
        <v>170</v>
      </c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4"/>
      <c r="S181" s="85"/>
      <c r="U181" s="86"/>
      <c r="V181" s="87" t="s">
        <v>171</v>
      </c>
      <c r="W181" s="88">
        <f>SUM(W177:W180)</f>
        <v>0</v>
      </c>
      <c r="X181" s="87" t="str">
        <f>IF(W181=0,"OK","Virhe")</f>
        <v>OK</v>
      </c>
      <c r="AI181" s="12"/>
      <c r="AJ181" s="12"/>
      <c r="AK181" s="12"/>
      <c r="AL181" s="12"/>
    </row>
    <row r="182" spans="1:38" ht="15.75" thickBot="1">
      <c r="A182" s="89"/>
      <c r="B182" s="90" t="s">
        <v>172</v>
      </c>
      <c r="C182" s="91"/>
      <c r="D182" s="91"/>
      <c r="E182" s="92"/>
      <c r="F182" s="147" t="s">
        <v>45</v>
      </c>
      <c r="G182" s="148"/>
      <c r="H182" s="149" t="s">
        <v>46</v>
      </c>
      <c r="I182" s="148"/>
      <c r="J182" s="149" t="s">
        <v>47</v>
      </c>
      <c r="K182" s="148"/>
      <c r="L182" s="149" t="s">
        <v>54</v>
      </c>
      <c r="M182" s="148"/>
      <c r="N182" s="149" t="s">
        <v>55</v>
      </c>
      <c r="O182" s="148"/>
      <c r="P182" s="156" t="s">
        <v>43</v>
      </c>
      <c r="Q182" s="157"/>
      <c r="S182" s="93"/>
      <c r="U182" s="94" t="s">
        <v>168</v>
      </c>
      <c r="V182" s="95"/>
      <c r="W182" s="49" t="s">
        <v>169</v>
      </c>
      <c r="AI182" s="12"/>
      <c r="AJ182" s="12"/>
      <c r="AK182" s="12"/>
      <c r="AL182" s="12"/>
    </row>
    <row r="183" spans="1:38" ht="15.75">
      <c r="A183" s="96" t="s">
        <v>173</v>
      </c>
      <c r="B183" s="97" t="str">
        <f>IF(B177&gt;"",B177,"")</f>
        <v>Tuomas Perkkiö</v>
      </c>
      <c r="C183" s="98" t="str">
        <f>IF(B179&gt;"",B179,"")</f>
        <v>Aleksi Ristiluoma</v>
      </c>
      <c r="D183" s="83"/>
      <c r="E183" s="99"/>
      <c r="F183" s="150"/>
      <c r="G183" s="151"/>
      <c r="H183" s="139"/>
      <c r="I183" s="140"/>
      <c r="J183" s="139"/>
      <c r="K183" s="140"/>
      <c r="L183" s="139"/>
      <c r="M183" s="140"/>
      <c r="N183" s="146"/>
      <c r="O183" s="140"/>
      <c r="P183" s="100">
        <f aca="true" t="shared" si="145" ref="P183:P188">IF(COUNT(F183:N183)=0,"",COUNTIF(F183:N183,"&gt;=0"))</f>
      </c>
      <c r="Q183" s="101">
        <f aca="true" t="shared" si="146" ref="Q183:Q188">IF(COUNT(F183:N183)=0,"",(IF(LEFT(F183,1)="-",1,0)+IF(LEFT(H183,1)="-",1,0)+IF(LEFT(J183,1)="-",1,0)+IF(LEFT(L183,1)="-",1,0)+IF(LEFT(N183,1)="-",1,0)))</f>
      </c>
      <c r="R183" s="102"/>
      <c r="S183" s="103"/>
      <c r="U183" s="104">
        <f aca="true" t="shared" si="147" ref="U183:U188">+Y183+AA183+AC183+AE183+AG183</f>
        <v>0</v>
      </c>
      <c r="V183" s="105">
        <f aca="true" t="shared" si="148" ref="V183:V188">+Z183+AB183+AD183+AF183+AH183</f>
        <v>0</v>
      </c>
      <c r="W183" s="106">
        <f aca="true" t="shared" si="149" ref="W183:W188">+U183-V183</f>
        <v>0</v>
      </c>
      <c r="Y183" s="107">
        <f aca="true" t="shared" si="150" ref="Y183:Y188">IF(F183="",0,IF(LEFT(F183,1)="-",ABS(F183),(IF(F183&gt;9,F183+2,11))))</f>
        <v>0</v>
      </c>
      <c r="Z183" s="108">
        <f aca="true" t="shared" si="151" ref="Z183:Z188">IF(F183="",0,IF(LEFT(F183,1)="-",(IF(ABS(F183)&gt;9,(ABS(F183)+2),11)),F183))</f>
        <v>0</v>
      </c>
      <c r="AA183" s="107">
        <f aca="true" t="shared" si="152" ref="AA183:AA188">IF(H183="",0,IF(LEFT(H183,1)="-",ABS(H183),(IF(H183&gt;9,H183+2,11))))</f>
        <v>0</v>
      </c>
      <c r="AB183" s="108">
        <f aca="true" t="shared" si="153" ref="AB183:AB188">IF(H183="",0,IF(LEFT(H183,1)="-",(IF(ABS(H183)&gt;9,(ABS(H183)+2),11)),H183))</f>
        <v>0</v>
      </c>
      <c r="AC183" s="107">
        <f aca="true" t="shared" si="154" ref="AC183:AC188">IF(J183="",0,IF(LEFT(J183,1)="-",ABS(J183),(IF(J183&gt;9,J183+2,11))))</f>
        <v>0</v>
      </c>
      <c r="AD183" s="108">
        <f aca="true" t="shared" si="155" ref="AD183:AD188">IF(J183="",0,IF(LEFT(J183,1)="-",(IF(ABS(J183)&gt;9,(ABS(J183)+2),11)),J183))</f>
        <v>0</v>
      </c>
      <c r="AE183" s="107">
        <f aca="true" t="shared" si="156" ref="AE183:AE188">IF(L183="",0,IF(LEFT(L183,1)="-",ABS(L183),(IF(L183&gt;9,L183+2,11))))</f>
        <v>0</v>
      </c>
      <c r="AF183" s="108">
        <f aca="true" t="shared" si="157" ref="AF183:AF188">IF(L183="",0,IF(LEFT(L183,1)="-",(IF(ABS(L183)&gt;9,(ABS(L183)+2),11)),L183))</f>
        <v>0</v>
      </c>
      <c r="AG183" s="107">
        <f aca="true" t="shared" si="158" ref="AG183:AG188">IF(N183="",0,IF(LEFT(N183,1)="-",ABS(N183),(IF(N183&gt;9,N183+2,11))))</f>
        <v>0</v>
      </c>
      <c r="AH183" s="108">
        <f aca="true" t="shared" si="159" ref="AH183:AH188">IF(N183="",0,IF(LEFT(N183,1)="-",(IF(ABS(N183)&gt;9,(ABS(N183)+2),11)),N183))</f>
        <v>0</v>
      </c>
      <c r="AI183" s="12"/>
      <c r="AJ183" s="12"/>
      <c r="AK183" s="12"/>
      <c r="AL183" s="12"/>
    </row>
    <row r="184" spans="1:38" ht="15.75">
      <c r="A184" s="96" t="s">
        <v>174</v>
      </c>
      <c r="B184" s="97" t="str">
        <f>IF(B178&gt;"",B178,"")</f>
        <v>Pekka Kolppanen</v>
      </c>
      <c r="C184" s="109" t="str">
        <f>IF(B180&gt;"",B180,"")</f>
        <v>Jukka Julin</v>
      </c>
      <c r="D184" s="110"/>
      <c r="E184" s="99"/>
      <c r="F184" s="141"/>
      <c r="G184" s="142"/>
      <c r="H184" s="141"/>
      <c r="I184" s="142"/>
      <c r="J184" s="141"/>
      <c r="K184" s="142"/>
      <c r="L184" s="141"/>
      <c r="M184" s="142"/>
      <c r="N184" s="141"/>
      <c r="O184" s="142"/>
      <c r="P184" s="100">
        <f t="shared" si="145"/>
      </c>
      <c r="Q184" s="101">
        <f t="shared" si="146"/>
      </c>
      <c r="R184" s="111"/>
      <c r="S184" s="112"/>
      <c r="U184" s="104">
        <f t="shared" si="147"/>
        <v>0</v>
      </c>
      <c r="V184" s="105">
        <f t="shared" si="148"/>
        <v>0</v>
      </c>
      <c r="W184" s="106">
        <f t="shared" si="149"/>
        <v>0</v>
      </c>
      <c r="Y184" s="113">
        <f t="shared" si="150"/>
        <v>0</v>
      </c>
      <c r="Z184" s="114">
        <f t="shared" si="151"/>
        <v>0</v>
      </c>
      <c r="AA184" s="113">
        <f t="shared" si="152"/>
        <v>0</v>
      </c>
      <c r="AB184" s="114">
        <f t="shared" si="153"/>
        <v>0</v>
      </c>
      <c r="AC184" s="113">
        <f t="shared" si="154"/>
        <v>0</v>
      </c>
      <c r="AD184" s="114">
        <f t="shared" si="155"/>
        <v>0</v>
      </c>
      <c r="AE184" s="113">
        <f t="shared" si="156"/>
        <v>0</v>
      </c>
      <c r="AF184" s="114">
        <f t="shared" si="157"/>
        <v>0</v>
      </c>
      <c r="AG184" s="113">
        <f t="shared" si="158"/>
        <v>0</v>
      </c>
      <c r="AH184" s="114">
        <f t="shared" si="159"/>
        <v>0</v>
      </c>
      <c r="AI184" s="12"/>
      <c r="AJ184" s="12"/>
      <c r="AK184" s="12"/>
      <c r="AL184" s="12"/>
    </row>
    <row r="185" spans="1:38" ht="16.5" thickBot="1">
      <c r="A185" s="96" t="s">
        <v>175</v>
      </c>
      <c r="B185" s="115" t="str">
        <f>IF(B177&gt;"",B177,"")</f>
        <v>Tuomas Perkkiö</v>
      </c>
      <c r="C185" s="116" t="str">
        <f>IF(B180&gt;"",B180,"")</f>
        <v>Jukka Julin</v>
      </c>
      <c r="D185" s="91"/>
      <c r="E185" s="92"/>
      <c r="F185" s="144"/>
      <c r="G185" s="145"/>
      <c r="H185" s="144"/>
      <c r="I185" s="145"/>
      <c r="J185" s="144"/>
      <c r="K185" s="145"/>
      <c r="L185" s="144"/>
      <c r="M185" s="145"/>
      <c r="N185" s="144"/>
      <c r="O185" s="145"/>
      <c r="P185" s="100">
        <f t="shared" si="145"/>
      </c>
      <c r="Q185" s="101">
        <f t="shared" si="146"/>
      </c>
      <c r="R185" s="111"/>
      <c r="S185" s="112"/>
      <c r="U185" s="104">
        <f t="shared" si="147"/>
        <v>0</v>
      </c>
      <c r="V185" s="105">
        <f t="shared" si="148"/>
        <v>0</v>
      </c>
      <c r="W185" s="106">
        <f t="shared" si="149"/>
        <v>0</v>
      </c>
      <c r="Y185" s="113">
        <f t="shared" si="150"/>
        <v>0</v>
      </c>
      <c r="Z185" s="114">
        <f t="shared" si="151"/>
        <v>0</v>
      </c>
      <c r="AA185" s="113">
        <f t="shared" si="152"/>
        <v>0</v>
      </c>
      <c r="AB185" s="114">
        <f t="shared" si="153"/>
        <v>0</v>
      </c>
      <c r="AC185" s="113">
        <f t="shared" si="154"/>
        <v>0</v>
      </c>
      <c r="AD185" s="114">
        <f t="shared" si="155"/>
        <v>0</v>
      </c>
      <c r="AE185" s="113">
        <f t="shared" si="156"/>
        <v>0</v>
      </c>
      <c r="AF185" s="114">
        <f t="shared" si="157"/>
        <v>0</v>
      </c>
      <c r="AG185" s="113">
        <f t="shared" si="158"/>
        <v>0</v>
      </c>
      <c r="AH185" s="114">
        <f t="shared" si="159"/>
        <v>0</v>
      </c>
      <c r="AI185" s="12"/>
      <c r="AJ185" s="12"/>
      <c r="AK185" s="12"/>
      <c r="AL185" s="12"/>
    </row>
    <row r="186" spans="1:38" ht="15.75">
      <c r="A186" s="96" t="s">
        <v>176</v>
      </c>
      <c r="B186" s="97" t="str">
        <f>IF(B178&gt;"",B178,"")</f>
        <v>Pekka Kolppanen</v>
      </c>
      <c r="C186" s="109" t="str">
        <f>IF(B179&gt;"",B179,"")</f>
        <v>Aleksi Ristiluoma</v>
      </c>
      <c r="D186" s="83"/>
      <c r="E186" s="99"/>
      <c r="F186" s="139"/>
      <c r="G186" s="140"/>
      <c r="H186" s="139"/>
      <c r="I186" s="140"/>
      <c r="J186" s="139"/>
      <c r="K186" s="140"/>
      <c r="L186" s="139"/>
      <c r="M186" s="140"/>
      <c r="N186" s="139"/>
      <c r="O186" s="140"/>
      <c r="P186" s="100">
        <f t="shared" si="145"/>
      </c>
      <c r="Q186" s="101">
        <f t="shared" si="146"/>
      </c>
      <c r="R186" s="111"/>
      <c r="S186" s="112"/>
      <c r="U186" s="104">
        <f t="shared" si="147"/>
        <v>0</v>
      </c>
      <c r="V186" s="105">
        <f t="shared" si="148"/>
        <v>0</v>
      </c>
      <c r="W186" s="106">
        <f t="shared" si="149"/>
        <v>0</v>
      </c>
      <c r="Y186" s="113">
        <f t="shared" si="150"/>
        <v>0</v>
      </c>
      <c r="Z186" s="114">
        <f t="shared" si="151"/>
        <v>0</v>
      </c>
      <c r="AA186" s="113">
        <f t="shared" si="152"/>
        <v>0</v>
      </c>
      <c r="AB186" s="114">
        <f t="shared" si="153"/>
        <v>0</v>
      </c>
      <c r="AC186" s="113">
        <f t="shared" si="154"/>
        <v>0</v>
      </c>
      <c r="AD186" s="114">
        <f t="shared" si="155"/>
        <v>0</v>
      </c>
      <c r="AE186" s="113">
        <f t="shared" si="156"/>
        <v>0</v>
      </c>
      <c r="AF186" s="114">
        <f t="shared" si="157"/>
        <v>0</v>
      </c>
      <c r="AG186" s="113">
        <f t="shared" si="158"/>
        <v>0</v>
      </c>
      <c r="AH186" s="114">
        <f t="shared" si="159"/>
        <v>0</v>
      </c>
      <c r="AI186" s="12"/>
      <c r="AJ186" s="12"/>
      <c r="AK186" s="12"/>
      <c r="AL186" s="12"/>
    </row>
    <row r="187" spans="1:38" ht="15.75">
      <c r="A187" s="96" t="s">
        <v>177</v>
      </c>
      <c r="B187" s="97" t="str">
        <f>IF(B177&gt;"",B177,"")</f>
        <v>Tuomas Perkkiö</v>
      </c>
      <c r="C187" s="109" t="str">
        <f>IF(B178&gt;"",B178,"")</f>
        <v>Pekka Kolppanen</v>
      </c>
      <c r="D187" s="110"/>
      <c r="E187" s="99"/>
      <c r="F187" s="141"/>
      <c r="G187" s="142"/>
      <c r="H187" s="141"/>
      <c r="I187" s="142"/>
      <c r="J187" s="143"/>
      <c r="K187" s="142"/>
      <c r="L187" s="141"/>
      <c r="M187" s="142"/>
      <c r="N187" s="141"/>
      <c r="O187" s="142"/>
      <c r="P187" s="100">
        <f t="shared" si="145"/>
      </c>
      <c r="Q187" s="101">
        <f t="shared" si="146"/>
      </c>
      <c r="R187" s="111"/>
      <c r="S187" s="112"/>
      <c r="U187" s="104">
        <f t="shared" si="147"/>
        <v>0</v>
      </c>
      <c r="V187" s="105">
        <f t="shared" si="148"/>
        <v>0</v>
      </c>
      <c r="W187" s="106">
        <f t="shared" si="149"/>
        <v>0</v>
      </c>
      <c r="Y187" s="113">
        <f t="shared" si="150"/>
        <v>0</v>
      </c>
      <c r="Z187" s="114">
        <f t="shared" si="151"/>
        <v>0</v>
      </c>
      <c r="AA187" s="113">
        <f t="shared" si="152"/>
        <v>0</v>
      </c>
      <c r="AB187" s="114">
        <f t="shared" si="153"/>
        <v>0</v>
      </c>
      <c r="AC187" s="113">
        <f t="shared" si="154"/>
        <v>0</v>
      </c>
      <c r="AD187" s="114">
        <f t="shared" si="155"/>
        <v>0</v>
      </c>
      <c r="AE187" s="113">
        <f t="shared" si="156"/>
        <v>0</v>
      </c>
      <c r="AF187" s="114">
        <f t="shared" si="157"/>
        <v>0</v>
      </c>
      <c r="AG187" s="113">
        <f t="shared" si="158"/>
        <v>0</v>
      </c>
      <c r="AH187" s="114">
        <f t="shared" si="159"/>
        <v>0</v>
      </c>
      <c r="AI187" s="12"/>
      <c r="AJ187" s="12"/>
      <c r="AK187" s="12"/>
      <c r="AL187" s="12"/>
    </row>
    <row r="188" spans="1:38" ht="16.5" thickBot="1">
      <c r="A188" s="117" t="s">
        <v>178</v>
      </c>
      <c r="B188" s="118" t="str">
        <f>IF(B179&gt;"",B179,"")</f>
        <v>Aleksi Ristiluoma</v>
      </c>
      <c r="C188" s="119" t="str">
        <f>IF(B180&gt;"",B180,"")</f>
        <v>Jukka Julin</v>
      </c>
      <c r="D188" s="120"/>
      <c r="E188" s="121"/>
      <c r="F188" s="137"/>
      <c r="G188" s="138"/>
      <c r="H188" s="137"/>
      <c r="I188" s="138"/>
      <c r="J188" s="137"/>
      <c r="K188" s="138"/>
      <c r="L188" s="137"/>
      <c r="M188" s="138"/>
      <c r="N188" s="137"/>
      <c r="O188" s="138"/>
      <c r="P188" s="122">
        <f t="shared" si="145"/>
      </c>
      <c r="Q188" s="123">
        <f t="shared" si="146"/>
      </c>
      <c r="R188" s="124"/>
      <c r="S188" s="125"/>
      <c r="U188" s="104">
        <f t="shared" si="147"/>
        <v>0</v>
      </c>
      <c r="V188" s="105">
        <f t="shared" si="148"/>
        <v>0</v>
      </c>
      <c r="W188" s="106">
        <f t="shared" si="149"/>
        <v>0</v>
      </c>
      <c r="Y188" s="126">
        <f t="shared" si="150"/>
        <v>0</v>
      </c>
      <c r="Z188" s="127">
        <f t="shared" si="151"/>
        <v>0</v>
      </c>
      <c r="AA188" s="126">
        <f t="shared" si="152"/>
        <v>0</v>
      </c>
      <c r="AB188" s="127">
        <f t="shared" si="153"/>
        <v>0</v>
      </c>
      <c r="AC188" s="126">
        <f t="shared" si="154"/>
        <v>0</v>
      </c>
      <c r="AD188" s="127">
        <f t="shared" si="155"/>
        <v>0</v>
      </c>
      <c r="AE188" s="126">
        <f t="shared" si="156"/>
        <v>0</v>
      </c>
      <c r="AF188" s="127">
        <f t="shared" si="157"/>
        <v>0</v>
      </c>
      <c r="AG188" s="126">
        <f t="shared" si="158"/>
        <v>0</v>
      </c>
      <c r="AH188" s="127">
        <f t="shared" si="159"/>
        <v>0</v>
      </c>
      <c r="AI188" s="12"/>
      <c r="AJ188" s="12"/>
      <c r="AK188" s="12"/>
      <c r="AL188" s="12"/>
    </row>
    <row r="189" ht="13.5" thickTop="1"/>
    <row r="190" spans="1:38" ht="13.5" thickBo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</row>
    <row r="191" spans="1:38" ht="16.5" thickTop="1">
      <c r="A191" s="29"/>
      <c r="B191" s="30"/>
      <c r="C191" s="31"/>
      <c r="D191" s="31"/>
      <c r="E191" s="31"/>
      <c r="F191" s="32"/>
      <c r="G191" s="31"/>
      <c r="H191" s="33" t="s">
        <v>158</v>
      </c>
      <c r="I191" s="34"/>
      <c r="J191" s="162" t="s">
        <v>2</v>
      </c>
      <c r="K191" s="163"/>
      <c r="L191" s="163"/>
      <c r="M191" s="164"/>
      <c r="N191" s="165" t="s">
        <v>159</v>
      </c>
      <c r="O191" s="166"/>
      <c r="P191" s="166"/>
      <c r="Q191" s="167" t="s">
        <v>195</v>
      </c>
      <c r="R191" s="168"/>
      <c r="S191" s="169"/>
      <c r="AI191" s="12"/>
      <c r="AJ191" s="12"/>
      <c r="AK191" s="12"/>
      <c r="AL191" s="12"/>
    </row>
    <row r="192" spans="1:38" ht="16.5" thickBot="1">
      <c r="A192" s="35"/>
      <c r="B192" s="36"/>
      <c r="C192" s="37" t="s">
        <v>160</v>
      </c>
      <c r="D192" s="172"/>
      <c r="E192" s="173"/>
      <c r="F192" s="174"/>
      <c r="G192" s="175" t="s">
        <v>161</v>
      </c>
      <c r="H192" s="176"/>
      <c r="I192" s="176"/>
      <c r="J192" s="177"/>
      <c r="K192" s="177"/>
      <c r="L192" s="177"/>
      <c r="M192" s="178"/>
      <c r="N192" s="38" t="s">
        <v>162</v>
      </c>
      <c r="O192" s="39"/>
      <c r="P192" s="39"/>
      <c r="Q192" s="170"/>
      <c r="R192" s="170"/>
      <c r="S192" s="171"/>
      <c r="AI192" s="12"/>
      <c r="AJ192" s="12"/>
      <c r="AK192" s="12"/>
      <c r="AL192" s="12"/>
    </row>
    <row r="193" spans="1:38" ht="15.75" thickTop="1">
      <c r="A193" s="40"/>
      <c r="B193" s="41" t="s">
        <v>163</v>
      </c>
      <c r="C193" s="42" t="s">
        <v>164</v>
      </c>
      <c r="D193" s="158" t="s">
        <v>114</v>
      </c>
      <c r="E193" s="159"/>
      <c r="F193" s="158" t="s">
        <v>132</v>
      </c>
      <c r="G193" s="159"/>
      <c r="H193" s="158" t="s">
        <v>165</v>
      </c>
      <c r="I193" s="159"/>
      <c r="J193" s="158" t="s">
        <v>115</v>
      </c>
      <c r="K193" s="159"/>
      <c r="L193" s="158"/>
      <c r="M193" s="159"/>
      <c r="N193" s="43" t="s">
        <v>152</v>
      </c>
      <c r="O193" s="44" t="s">
        <v>166</v>
      </c>
      <c r="P193" s="45" t="s">
        <v>167</v>
      </c>
      <c r="Q193" s="46"/>
      <c r="R193" s="160" t="s">
        <v>44</v>
      </c>
      <c r="S193" s="161"/>
      <c r="U193" s="47" t="s">
        <v>168</v>
      </c>
      <c r="V193" s="48"/>
      <c r="W193" s="49" t="s">
        <v>169</v>
      </c>
      <c r="AI193" s="12"/>
      <c r="AJ193" s="12"/>
      <c r="AK193" s="12"/>
      <c r="AL193" s="12"/>
    </row>
    <row r="194" spans="1:38" ht="12.75">
      <c r="A194" s="50" t="s">
        <v>114</v>
      </c>
      <c r="B194" s="51" t="s">
        <v>87</v>
      </c>
      <c r="C194" s="65" t="s">
        <v>30</v>
      </c>
      <c r="D194" s="53"/>
      <c r="E194" s="54"/>
      <c r="F194" s="55">
        <f>+P204</f>
      </c>
      <c r="G194" s="56">
        <f>+Q204</f>
      </c>
      <c r="H194" s="55">
        <f>P200</f>
      </c>
      <c r="I194" s="56">
        <f>Q200</f>
      </c>
      <c r="J194" s="55">
        <f>P202</f>
      </c>
      <c r="K194" s="56">
        <f>Q202</f>
      </c>
      <c r="L194" s="55"/>
      <c r="M194" s="56"/>
      <c r="N194" s="57">
        <f>IF(SUM(D194:M194)=0,"",COUNTIF(E194:E197,"3"))</f>
      </c>
      <c r="O194" s="58">
        <f>IF(SUM(E194:N194)=0,"",COUNTIF(D194:D197,"3"))</f>
      </c>
      <c r="P194" s="59">
        <f>IF(SUM(D194:M194)=0,"",SUM(E194:E197))</f>
      </c>
      <c r="Q194" s="60">
        <f>IF(SUM(D194:M194)=0,"",SUM(D194:D197))</f>
      </c>
      <c r="R194" s="152"/>
      <c r="S194" s="153"/>
      <c r="U194" s="61">
        <f>+U200+U202+U204</f>
        <v>0</v>
      </c>
      <c r="V194" s="62">
        <f>+V200+V202+V204</f>
        <v>0</v>
      </c>
      <c r="W194" s="63">
        <f>+U194-V194</f>
        <v>0</v>
      </c>
      <c r="AI194" s="12"/>
      <c r="AJ194" s="12"/>
      <c r="AK194" s="12"/>
      <c r="AL194" s="12"/>
    </row>
    <row r="195" spans="1:38" ht="12.75">
      <c r="A195" s="64" t="s">
        <v>132</v>
      </c>
      <c r="B195" s="51" t="s">
        <v>336</v>
      </c>
      <c r="C195" s="65" t="s">
        <v>30</v>
      </c>
      <c r="D195" s="66">
        <f>+Q204</f>
      </c>
      <c r="E195" s="67">
        <f>+P204</f>
      </c>
      <c r="F195" s="68"/>
      <c r="G195" s="69"/>
      <c r="H195" s="66">
        <f>P203</f>
      </c>
      <c r="I195" s="67">
        <f>Q203</f>
      </c>
      <c r="J195" s="66">
        <f>P201</f>
      </c>
      <c r="K195" s="67">
        <f>Q201</f>
      </c>
      <c r="L195" s="66"/>
      <c r="M195" s="67"/>
      <c r="N195" s="57">
        <f>IF(SUM(D195:M195)=0,"",COUNTIF(G194:G197,"3"))</f>
      </c>
      <c r="O195" s="58">
        <f>IF(SUM(E195:N195)=0,"",COUNTIF(F194:F197,"3"))</f>
      </c>
      <c r="P195" s="59">
        <f>IF(SUM(D195:M195)=0,"",SUM(G194:G197))</f>
      </c>
      <c r="Q195" s="60">
        <f>IF(SUM(D195:M195)=0,"",SUM(F194:F197))</f>
      </c>
      <c r="R195" s="152"/>
      <c r="S195" s="153"/>
      <c r="U195" s="61">
        <f>+U201+U203+V204</f>
        <v>0</v>
      </c>
      <c r="V195" s="62">
        <f>+V201+V203+U204</f>
        <v>0</v>
      </c>
      <c r="W195" s="63">
        <f>+U195-V195</f>
        <v>0</v>
      </c>
      <c r="AI195" s="12"/>
      <c r="AJ195" s="12"/>
      <c r="AK195" s="12"/>
      <c r="AL195" s="12"/>
    </row>
    <row r="196" spans="1:38" ht="12.75">
      <c r="A196" s="64" t="s">
        <v>165</v>
      </c>
      <c r="B196" s="51" t="s">
        <v>262</v>
      </c>
      <c r="C196" s="65" t="s">
        <v>31</v>
      </c>
      <c r="D196" s="66">
        <f>+Q200</f>
      </c>
      <c r="E196" s="67">
        <f>+P200</f>
      </c>
      <c r="F196" s="66">
        <f>Q203</f>
      </c>
      <c r="G196" s="67">
        <f>P203</f>
      </c>
      <c r="H196" s="68"/>
      <c r="I196" s="69"/>
      <c r="J196" s="66">
        <f>P205</f>
      </c>
      <c r="K196" s="67">
        <f>Q205</f>
      </c>
      <c r="L196" s="66"/>
      <c r="M196" s="67"/>
      <c r="N196" s="57">
        <f>IF(SUM(D196:M196)=0,"",COUNTIF(I194:I197,"3"))</f>
      </c>
      <c r="O196" s="58">
        <f>IF(SUM(E196:N196)=0,"",COUNTIF(H194:H197,"3"))</f>
      </c>
      <c r="P196" s="59">
        <f>IF(SUM(D196:M196)=0,"",SUM(I194:I197))</f>
      </c>
      <c r="Q196" s="60">
        <f>IF(SUM(D196:M196)=0,"",SUM(H194:H197))</f>
      </c>
      <c r="R196" s="152"/>
      <c r="S196" s="153"/>
      <c r="U196" s="61">
        <f>+V200+V203+U205</f>
        <v>0</v>
      </c>
      <c r="V196" s="62">
        <f>+U200+U203+V205</f>
        <v>0</v>
      </c>
      <c r="W196" s="63">
        <f>+U196-V196</f>
        <v>0</v>
      </c>
      <c r="AI196" s="12"/>
      <c r="AJ196" s="12"/>
      <c r="AK196" s="12"/>
      <c r="AL196" s="12"/>
    </row>
    <row r="197" spans="1:38" ht="13.5" thickBot="1">
      <c r="A197" s="70" t="s">
        <v>115</v>
      </c>
      <c r="B197" s="71" t="s">
        <v>253</v>
      </c>
      <c r="C197" s="72" t="s">
        <v>222</v>
      </c>
      <c r="D197" s="73">
        <f>Q202</f>
      </c>
      <c r="E197" s="74">
        <f>P202</f>
      </c>
      <c r="F197" s="73">
        <f>Q201</f>
      </c>
      <c r="G197" s="74">
        <f>P201</f>
      </c>
      <c r="H197" s="73">
        <f>Q205</f>
      </c>
      <c r="I197" s="74">
        <f>P205</f>
      </c>
      <c r="J197" s="75"/>
      <c r="K197" s="76"/>
      <c r="L197" s="73"/>
      <c r="M197" s="74"/>
      <c r="N197" s="77">
        <f>IF(SUM(D197:M197)=0,"",COUNTIF(K194:K197,"3"))</f>
      </c>
      <c r="O197" s="78">
        <f>IF(SUM(E197:N197)=0,"",COUNTIF(J194:J197,"3"))</f>
      </c>
      <c r="P197" s="79">
        <f>IF(SUM(D197:M198)=0,"",SUM(K194:K197))</f>
      </c>
      <c r="Q197" s="80">
        <f>IF(SUM(D197:M197)=0,"",SUM(J194:J197))</f>
      </c>
      <c r="R197" s="154"/>
      <c r="S197" s="155"/>
      <c r="U197" s="61">
        <f>+V201+V202+V205</f>
        <v>0</v>
      </c>
      <c r="V197" s="62">
        <f>+U201+U202+U205</f>
        <v>0</v>
      </c>
      <c r="W197" s="63">
        <f>+U197-V197</f>
        <v>0</v>
      </c>
      <c r="AI197" s="12"/>
      <c r="AJ197" s="12"/>
      <c r="AK197" s="12"/>
      <c r="AL197" s="12"/>
    </row>
    <row r="198" spans="1:38" ht="15.75" thickTop="1">
      <c r="A198" s="81"/>
      <c r="B198" s="82" t="s">
        <v>170</v>
      </c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4"/>
      <c r="S198" s="85"/>
      <c r="U198" s="86"/>
      <c r="V198" s="87" t="s">
        <v>171</v>
      </c>
      <c r="W198" s="88">
        <f>SUM(W194:W197)</f>
        <v>0</v>
      </c>
      <c r="X198" s="87" t="str">
        <f>IF(W198=0,"OK","Virhe")</f>
        <v>OK</v>
      </c>
      <c r="AI198" s="12"/>
      <c r="AJ198" s="12"/>
      <c r="AK198" s="12"/>
      <c r="AL198" s="12"/>
    </row>
    <row r="199" spans="1:38" ht="15.75" thickBot="1">
      <c r="A199" s="89"/>
      <c r="B199" s="90" t="s">
        <v>172</v>
      </c>
      <c r="C199" s="91"/>
      <c r="D199" s="91"/>
      <c r="E199" s="92"/>
      <c r="F199" s="147" t="s">
        <v>45</v>
      </c>
      <c r="G199" s="148"/>
      <c r="H199" s="149" t="s">
        <v>46</v>
      </c>
      <c r="I199" s="148"/>
      <c r="J199" s="149" t="s">
        <v>47</v>
      </c>
      <c r="K199" s="148"/>
      <c r="L199" s="149" t="s">
        <v>54</v>
      </c>
      <c r="M199" s="148"/>
      <c r="N199" s="149" t="s">
        <v>55</v>
      </c>
      <c r="O199" s="148"/>
      <c r="P199" s="156" t="s">
        <v>43</v>
      </c>
      <c r="Q199" s="157"/>
      <c r="S199" s="93"/>
      <c r="U199" s="94" t="s">
        <v>168</v>
      </c>
      <c r="V199" s="95"/>
      <c r="W199" s="49" t="s">
        <v>169</v>
      </c>
      <c r="AI199" s="12"/>
      <c r="AJ199" s="12"/>
      <c r="AK199" s="12"/>
      <c r="AL199" s="12"/>
    </row>
    <row r="200" spans="1:38" ht="15.75">
      <c r="A200" s="96" t="s">
        <v>173</v>
      </c>
      <c r="B200" s="97" t="str">
        <f>IF(B194&gt;"",B194,"")</f>
        <v>Henri Makkonen</v>
      </c>
      <c r="C200" s="98" t="str">
        <f>IF(B196&gt;"",B196,"")</f>
        <v>Jannika Oksanen</v>
      </c>
      <c r="D200" s="83"/>
      <c r="E200" s="99"/>
      <c r="F200" s="150"/>
      <c r="G200" s="151"/>
      <c r="H200" s="139"/>
      <c r="I200" s="140"/>
      <c r="J200" s="139"/>
      <c r="K200" s="140"/>
      <c r="L200" s="139"/>
      <c r="M200" s="140"/>
      <c r="N200" s="146"/>
      <c r="O200" s="140"/>
      <c r="P200" s="100">
        <f aca="true" t="shared" si="160" ref="P200:P205">IF(COUNT(F200:N200)=0,"",COUNTIF(F200:N200,"&gt;=0"))</f>
      </c>
      <c r="Q200" s="101">
        <f aca="true" t="shared" si="161" ref="Q200:Q205">IF(COUNT(F200:N200)=0,"",(IF(LEFT(F200,1)="-",1,0)+IF(LEFT(H200,1)="-",1,0)+IF(LEFT(J200,1)="-",1,0)+IF(LEFT(L200,1)="-",1,0)+IF(LEFT(N200,1)="-",1,0)))</f>
      </c>
      <c r="R200" s="102"/>
      <c r="S200" s="103"/>
      <c r="U200" s="104">
        <f aca="true" t="shared" si="162" ref="U200:U205">+Y200+AA200+AC200+AE200+AG200</f>
        <v>0</v>
      </c>
      <c r="V200" s="105">
        <f aca="true" t="shared" si="163" ref="V200:V205">+Z200+AB200+AD200+AF200+AH200</f>
        <v>0</v>
      </c>
      <c r="W200" s="106">
        <f aca="true" t="shared" si="164" ref="W200:W205">+U200-V200</f>
        <v>0</v>
      </c>
      <c r="Y200" s="107">
        <f aca="true" t="shared" si="165" ref="Y200:Y205">IF(F200="",0,IF(LEFT(F200,1)="-",ABS(F200),(IF(F200&gt;9,F200+2,11))))</f>
        <v>0</v>
      </c>
      <c r="Z200" s="108">
        <f aca="true" t="shared" si="166" ref="Z200:Z205">IF(F200="",0,IF(LEFT(F200,1)="-",(IF(ABS(F200)&gt;9,(ABS(F200)+2),11)),F200))</f>
        <v>0</v>
      </c>
      <c r="AA200" s="107">
        <f aca="true" t="shared" si="167" ref="AA200:AA205">IF(H200="",0,IF(LEFT(H200,1)="-",ABS(H200),(IF(H200&gt;9,H200+2,11))))</f>
        <v>0</v>
      </c>
      <c r="AB200" s="108">
        <f aca="true" t="shared" si="168" ref="AB200:AB205">IF(H200="",0,IF(LEFT(H200,1)="-",(IF(ABS(H200)&gt;9,(ABS(H200)+2),11)),H200))</f>
        <v>0</v>
      </c>
      <c r="AC200" s="107">
        <f aca="true" t="shared" si="169" ref="AC200:AC205">IF(J200="",0,IF(LEFT(J200,1)="-",ABS(J200),(IF(J200&gt;9,J200+2,11))))</f>
        <v>0</v>
      </c>
      <c r="AD200" s="108">
        <f aca="true" t="shared" si="170" ref="AD200:AD205">IF(J200="",0,IF(LEFT(J200,1)="-",(IF(ABS(J200)&gt;9,(ABS(J200)+2),11)),J200))</f>
        <v>0</v>
      </c>
      <c r="AE200" s="107">
        <f aca="true" t="shared" si="171" ref="AE200:AE205">IF(L200="",0,IF(LEFT(L200,1)="-",ABS(L200),(IF(L200&gt;9,L200+2,11))))</f>
        <v>0</v>
      </c>
      <c r="AF200" s="108">
        <f aca="true" t="shared" si="172" ref="AF200:AF205">IF(L200="",0,IF(LEFT(L200,1)="-",(IF(ABS(L200)&gt;9,(ABS(L200)+2),11)),L200))</f>
        <v>0</v>
      </c>
      <c r="AG200" s="107">
        <f aca="true" t="shared" si="173" ref="AG200:AG205">IF(N200="",0,IF(LEFT(N200,1)="-",ABS(N200),(IF(N200&gt;9,N200+2,11))))</f>
        <v>0</v>
      </c>
      <c r="AH200" s="108">
        <f aca="true" t="shared" si="174" ref="AH200:AH205">IF(N200="",0,IF(LEFT(N200,1)="-",(IF(ABS(N200)&gt;9,(ABS(N200)+2),11)),N200))</f>
        <v>0</v>
      </c>
      <c r="AI200" s="12"/>
      <c r="AJ200" s="12"/>
      <c r="AK200" s="12"/>
      <c r="AL200" s="12"/>
    </row>
    <row r="201" spans="1:38" ht="15.75">
      <c r="A201" s="96" t="s">
        <v>174</v>
      </c>
      <c r="B201" s="97" t="str">
        <f>IF(B195&gt;"",B195,"")</f>
        <v>O-V.Halonen</v>
      </c>
      <c r="C201" s="109" t="str">
        <f>IF(B197&gt;"",B197,"")</f>
        <v>Viatcheslav Abramov</v>
      </c>
      <c r="D201" s="110"/>
      <c r="E201" s="99"/>
      <c r="F201" s="141"/>
      <c r="G201" s="142"/>
      <c r="H201" s="141"/>
      <c r="I201" s="142"/>
      <c r="J201" s="141"/>
      <c r="K201" s="142"/>
      <c r="L201" s="141"/>
      <c r="M201" s="142"/>
      <c r="N201" s="141"/>
      <c r="O201" s="142"/>
      <c r="P201" s="100">
        <f t="shared" si="160"/>
      </c>
      <c r="Q201" s="101">
        <f t="shared" si="161"/>
      </c>
      <c r="R201" s="111"/>
      <c r="S201" s="112"/>
      <c r="U201" s="104">
        <f t="shared" si="162"/>
        <v>0</v>
      </c>
      <c r="V201" s="105">
        <f t="shared" si="163"/>
        <v>0</v>
      </c>
      <c r="W201" s="106">
        <f t="shared" si="164"/>
        <v>0</v>
      </c>
      <c r="Y201" s="113">
        <f t="shared" si="165"/>
        <v>0</v>
      </c>
      <c r="Z201" s="114">
        <f t="shared" si="166"/>
        <v>0</v>
      </c>
      <c r="AA201" s="113">
        <f t="shared" si="167"/>
        <v>0</v>
      </c>
      <c r="AB201" s="114">
        <f t="shared" si="168"/>
        <v>0</v>
      </c>
      <c r="AC201" s="113">
        <f t="shared" si="169"/>
        <v>0</v>
      </c>
      <c r="AD201" s="114">
        <f t="shared" si="170"/>
        <v>0</v>
      </c>
      <c r="AE201" s="113">
        <f t="shared" si="171"/>
        <v>0</v>
      </c>
      <c r="AF201" s="114">
        <f t="shared" si="172"/>
        <v>0</v>
      </c>
      <c r="AG201" s="113">
        <f t="shared" si="173"/>
        <v>0</v>
      </c>
      <c r="AH201" s="114">
        <f t="shared" si="174"/>
        <v>0</v>
      </c>
      <c r="AI201" s="12"/>
      <c r="AJ201" s="12"/>
      <c r="AK201" s="12"/>
      <c r="AL201" s="12"/>
    </row>
    <row r="202" spans="1:38" ht="16.5" thickBot="1">
      <c r="A202" s="96" t="s">
        <v>175</v>
      </c>
      <c r="B202" s="115" t="str">
        <f>IF(B194&gt;"",B194,"")</f>
        <v>Henri Makkonen</v>
      </c>
      <c r="C202" s="116" t="str">
        <f>IF(B197&gt;"",B197,"")</f>
        <v>Viatcheslav Abramov</v>
      </c>
      <c r="D202" s="91"/>
      <c r="E202" s="92"/>
      <c r="F202" s="144"/>
      <c r="G202" s="145"/>
      <c r="H202" s="144"/>
      <c r="I202" s="145"/>
      <c r="J202" s="144"/>
      <c r="K202" s="145"/>
      <c r="L202" s="144"/>
      <c r="M202" s="145"/>
      <c r="N202" s="144"/>
      <c r="O202" s="145"/>
      <c r="P202" s="100">
        <f t="shared" si="160"/>
      </c>
      <c r="Q202" s="101">
        <f t="shared" si="161"/>
      </c>
      <c r="R202" s="111"/>
      <c r="S202" s="112"/>
      <c r="U202" s="104">
        <f t="shared" si="162"/>
        <v>0</v>
      </c>
      <c r="V202" s="105">
        <f t="shared" si="163"/>
        <v>0</v>
      </c>
      <c r="W202" s="106">
        <f t="shared" si="164"/>
        <v>0</v>
      </c>
      <c r="Y202" s="113">
        <f t="shared" si="165"/>
        <v>0</v>
      </c>
      <c r="Z202" s="114">
        <f t="shared" si="166"/>
        <v>0</v>
      </c>
      <c r="AA202" s="113">
        <f t="shared" si="167"/>
        <v>0</v>
      </c>
      <c r="AB202" s="114">
        <f t="shared" si="168"/>
        <v>0</v>
      </c>
      <c r="AC202" s="113">
        <f t="shared" si="169"/>
        <v>0</v>
      </c>
      <c r="AD202" s="114">
        <f t="shared" si="170"/>
        <v>0</v>
      </c>
      <c r="AE202" s="113">
        <f t="shared" si="171"/>
        <v>0</v>
      </c>
      <c r="AF202" s="114">
        <f t="shared" si="172"/>
        <v>0</v>
      </c>
      <c r="AG202" s="113">
        <f t="shared" si="173"/>
        <v>0</v>
      </c>
      <c r="AH202" s="114">
        <f t="shared" si="174"/>
        <v>0</v>
      </c>
      <c r="AI202" s="12"/>
      <c r="AJ202" s="12"/>
      <c r="AK202" s="12"/>
      <c r="AL202" s="12"/>
    </row>
    <row r="203" spans="1:38" ht="15.75">
      <c r="A203" s="96" t="s">
        <v>176</v>
      </c>
      <c r="B203" s="97" t="str">
        <f>IF(B195&gt;"",B195,"")</f>
        <v>O-V.Halonen</v>
      </c>
      <c r="C203" s="109" t="str">
        <f>IF(B196&gt;"",B196,"")</f>
        <v>Jannika Oksanen</v>
      </c>
      <c r="D203" s="83"/>
      <c r="E203" s="99"/>
      <c r="F203" s="139"/>
      <c r="G203" s="140"/>
      <c r="H203" s="139"/>
      <c r="I203" s="140"/>
      <c r="J203" s="139"/>
      <c r="K203" s="140"/>
      <c r="L203" s="139"/>
      <c r="M203" s="140"/>
      <c r="N203" s="139"/>
      <c r="O203" s="140"/>
      <c r="P203" s="100">
        <f t="shared" si="160"/>
      </c>
      <c r="Q203" s="101">
        <f t="shared" si="161"/>
      </c>
      <c r="R203" s="111"/>
      <c r="S203" s="112"/>
      <c r="U203" s="104">
        <f t="shared" si="162"/>
        <v>0</v>
      </c>
      <c r="V203" s="105">
        <f t="shared" si="163"/>
        <v>0</v>
      </c>
      <c r="W203" s="106">
        <f t="shared" si="164"/>
        <v>0</v>
      </c>
      <c r="Y203" s="113">
        <f t="shared" si="165"/>
        <v>0</v>
      </c>
      <c r="Z203" s="114">
        <f t="shared" si="166"/>
        <v>0</v>
      </c>
      <c r="AA203" s="113">
        <f t="shared" si="167"/>
        <v>0</v>
      </c>
      <c r="AB203" s="114">
        <f t="shared" si="168"/>
        <v>0</v>
      </c>
      <c r="AC203" s="113">
        <f t="shared" si="169"/>
        <v>0</v>
      </c>
      <c r="AD203" s="114">
        <f t="shared" si="170"/>
        <v>0</v>
      </c>
      <c r="AE203" s="113">
        <f t="shared" si="171"/>
        <v>0</v>
      </c>
      <c r="AF203" s="114">
        <f t="shared" si="172"/>
        <v>0</v>
      </c>
      <c r="AG203" s="113">
        <f t="shared" si="173"/>
        <v>0</v>
      </c>
      <c r="AH203" s="114">
        <f t="shared" si="174"/>
        <v>0</v>
      </c>
      <c r="AI203" s="12"/>
      <c r="AJ203" s="12"/>
      <c r="AK203" s="12"/>
      <c r="AL203" s="12"/>
    </row>
    <row r="204" spans="1:38" ht="15.75">
      <c r="A204" s="96" t="s">
        <v>177</v>
      </c>
      <c r="B204" s="97" t="str">
        <f>IF(B194&gt;"",B194,"")</f>
        <v>Henri Makkonen</v>
      </c>
      <c r="C204" s="109" t="str">
        <f>IF(B195&gt;"",B195,"")</f>
        <v>O-V.Halonen</v>
      </c>
      <c r="D204" s="110"/>
      <c r="E204" s="99"/>
      <c r="F204" s="141"/>
      <c r="G204" s="142"/>
      <c r="H204" s="141"/>
      <c r="I204" s="142"/>
      <c r="J204" s="143"/>
      <c r="K204" s="142"/>
      <c r="L204" s="141"/>
      <c r="M204" s="142"/>
      <c r="N204" s="141"/>
      <c r="O204" s="142"/>
      <c r="P204" s="100">
        <f t="shared" si="160"/>
      </c>
      <c r="Q204" s="101">
        <f t="shared" si="161"/>
      </c>
      <c r="R204" s="111"/>
      <c r="S204" s="112"/>
      <c r="U204" s="104">
        <f t="shared" si="162"/>
        <v>0</v>
      </c>
      <c r="V204" s="105">
        <f t="shared" si="163"/>
        <v>0</v>
      </c>
      <c r="W204" s="106">
        <f t="shared" si="164"/>
        <v>0</v>
      </c>
      <c r="Y204" s="113">
        <f t="shared" si="165"/>
        <v>0</v>
      </c>
      <c r="Z204" s="114">
        <f t="shared" si="166"/>
        <v>0</v>
      </c>
      <c r="AA204" s="113">
        <f t="shared" si="167"/>
        <v>0</v>
      </c>
      <c r="AB204" s="114">
        <f t="shared" si="168"/>
        <v>0</v>
      </c>
      <c r="AC204" s="113">
        <f t="shared" si="169"/>
        <v>0</v>
      </c>
      <c r="AD204" s="114">
        <f t="shared" si="170"/>
        <v>0</v>
      </c>
      <c r="AE204" s="113">
        <f t="shared" si="171"/>
        <v>0</v>
      </c>
      <c r="AF204" s="114">
        <f t="shared" si="172"/>
        <v>0</v>
      </c>
      <c r="AG204" s="113">
        <f t="shared" si="173"/>
        <v>0</v>
      </c>
      <c r="AH204" s="114">
        <f t="shared" si="174"/>
        <v>0</v>
      </c>
      <c r="AI204" s="12"/>
      <c r="AJ204" s="12"/>
      <c r="AK204" s="12"/>
      <c r="AL204" s="12"/>
    </row>
    <row r="205" spans="1:38" ht="16.5" thickBot="1">
      <c r="A205" s="117" t="s">
        <v>178</v>
      </c>
      <c r="B205" s="118" t="str">
        <f>IF(B196&gt;"",B196,"")</f>
        <v>Jannika Oksanen</v>
      </c>
      <c r="C205" s="119" t="str">
        <f>IF(B197&gt;"",B197,"")</f>
        <v>Viatcheslav Abramov</v>
      </c>
      <c r="D205" s="120"/>
      <c r="E205" s="121"/>
      <c r="F205" s="137"/>
      <c r="G205" s="138"/>
      <c r="H205" s="137"/>
      <c r="I205" s="138"/>
      <c r="J205" s="137"/>
      <c r="K205" s="138"/>
      <c r="L205" s="137"/>
      <c r="M205" s="138"/>
      <c r="N205" s="137"/>
      <c r="O205" s="138"/>
      <c r="P205" s="122">
        <f t="shared" si="160"/>
      </c>
      <c r="Q205" s="123">
        <f t="shared" si="161"/>
      </c>
      <c r="R205" s="124"/>
      <c r="S205" s="125"/>
      <c r="U205" s="104">
        <f t="shared" si="162"/>
        <v>0</v>
      </c>
      <c r="V205" s="105">
        <f t="shared" si="163"/>
        <v>0</v>
      </c>
      <c r="W205" s="106">
        <f t="shared" si="164"/>
        <v>0</v>
      </c>
      <c r="Y205" s="126">
        <f t="shared" si="165"/>
        <v>0</v>
      </c>
      <c r="Z205" s="127">
        <f t="shared" si="166"/>
        <v>0</v>
      </c>
      <c r="AA205" s="126">
        <f t="shared" si="167"/>
        <v>0</v>
      </c>
      <c r="AB205" s="127">
        <f t="shared" si="168"/>
        <v>0</v>
      </c>
      <c r="AC205" s="126">
        <f t="shared" si="169"/>
        <v>0</v>
      </c>
      <c r="AD205" s="127">
        <f t="shared" si="170"/>
        <v>0</v>
      </c>
      <c r="AE205" s="126">
        <f t="shared" si="171"/>
        <v>0</v>
      </c>
      <c r="AF205" s="127">
        <f t="shared" si="172"/>
        <v>0</v>
      </c>
      <c r="AG205" s="126">
        <f t="shared" si="173"/>
        <v>0</v>
      </c>
      <c r="AH205" s="127">
        <f t="shared" si="174"/>
        <v>0</v>
      </c>
      <c r="AI205" s="12"/>
      <c r="AJ205" s="12"/>
      <c r="AK205" s="12"/>
      <c r="AL205" s="12"/>
    </row>
    <row r="206" ht="13.5" thickTop="1"/>
  </sheetData>
  <mergeCells count="636">
    <mergeCell ref="N102:O102"/>
    <mergeCell ref="F103:G103"/>
    <mergeCell ref="H103:I103"/>
    <mergeCell ref="J103:K103"/>
    <mergeCell ref="L103:M103"/>
    <mergeCell ref="N103:O103"/>
    <mergeCell ref="F102:G102"/>
    <mergeCell ref="H102:I102"/>
    <mergeCell ref="J102:K102"/>
    <mergeCell ref="L102:M102"/>
    <mergeCell ref="N100:O100"/>
    <mergeCell ref="F101:G101"/>
    <mergeCell ref="H101:I101"/>
    <mergeCell ref="J101:K101"/>
    <mergeCell ref="L101:M101"/>
    <mergeCell ref="N101:O101"/>
    <mergeCell ref="F100:G100"/>
    <mergeCell ref="H100:I100"/>
    <mergeCell ref="J100:K100"/>
    <mergeCell ref="L100:M100"/>
    <mergeCell ref="N98:O98"/>
    <mergeCell ref="F99:G99"/>
    <mergeCell ref="H99:I99"/>
    <mergeCell ref="J99:K99"/>
    <mergeCell ref="L99:M99"/>
    <mergeCell ref="N99:O99"/>
    <mergeCell ref="F98:G98"/>
    <mergeCell ref="H98:I98"/>
    <mergeCell ref="J98:K98"/>
    <mergeCell ref="L98:M98"/>
    <mergeCell ref="R94:S94"/>
    <mergeCell ref="R95:S95"/>
    <mergeCell ref="F97:G97"/>
    <mergeCell ref="H97:I97"/>
    <mergeCell ref="J97:K97"/>
    <mergeCell ref="L97:M97"/>
    <mergeCell ref="N97:O97"/>
    <mergeCell ref="P97:Q97"/>
    <mergeCell ref="L91:M91"/>
    <mergeCell ref="R91:S91"/>
    <mergeCell ref="R92:S92"/>
    <mergeCell ref="R93:S93"/>
    <mergeCell ref="D91:E91"/>
    <mergeCell ref="F91:G91"/>
    <mergeCell ref="H91:I91"/>
    <mergeCell ref="J91:K91"/>
    <mergeCell ref="D90:F90"/>
    <mergeCell ref="G90:I90"/>
    <mergeCell ref="J90:M90"/>
    <mergeCell ref="Q90:S90"/>
    <mergeCell ref="N86:O86"/>
    <mergeCell ref="J89:M89"/>
    <mergeCell ref="N89:P89"/>
    <mergeCell ref="Q89:S89"/>
    <mergeCell ref="N84:O84"/>
    <mergeCell ref="F85:G85"/>
    <mergeCell ref="H85:I85"/>
    <mergeCell ref="J85:K85"/>
    <mergeCell ref="L85:M85"/>
    <mergeCell ref="N85:O85"/>
    <mergeCell ref="N82:O82"/>
    <mergeCell ref="F83:G83"/>
    <mergeCell ref="H83:I83"/>
    <mergeCell ref="J83:K83"/>
    <mergeCell ref="L83:M83"/>
    <mergeCell ref="N83:O83"/>
    <mergeCell ref="H82:I82"/>
    <mergeCell ref="J82:K82"/>
    <mergeCell ref="L82:M82"/>
    <mergeCell ref="F82:G82"/>
    <mergeCell ref="N80:O80"/>
    <mergeCell ref="P80:Q80"/>
    <mergeCell ref="F81:G81"/>
    <mergeCell ref="H81:I81"/>
    <mergeCell ref="J81:K81"/>
    <mergeCell ref="L81:M81"/>
    <mergeCell ref="N81:O81"/>
    <mergeCell ref="F80:G80"/>
    <mergeCell ref="H80:I80"/>
    <mergeCell ref="J80:K80"/>
    <mergeCell ref="L80:M80"/>
    <mergeCell ref="Q73:S73"/>
    <mergeCell ref="D74:E74"/>
    <mergeCell ref="F74:G74"/>
    <mergeCell ref="H74:I74"/>
    <mergeCell ref="J74:K74"/>
    <mergeCell ref="L74:M74"/>
    <mergeCell ref="R74:S74"/>
    <mergeCell ref="R77:S77"/>
    <mergeCell ref="R78:S78"/>
    <mergeCell ref="N69:O69"/>
    <mergeCell ref="J72:M72"/>
    <mergeCell ref="N72:P72"/>
    <mergeCell ref="Q72:S72"/>
    <mergeCell ref="N67:O67"/>
    <mergeCell ref="F68:G68"/>
    <mergeCell ref="H68:I68"/>
    <mergeCell ref="J68:K68"/>
    <mergeCell ref="L68:M68"/>
    <mergeCell ref="N68:O68"/>
    <mergeCell ref="F67:G67"/>
    <mergeCell ref="H67:I67"/>
    <mergeCell ref="J67:K67"/>
    <mergeCell ref="L67:M67"/>
    <mergeCell ref="N65:O65"/>
    <mergeCell ref="F66:G66"/>
    <mergeCell ref="H66:I66"/>
    <mergeCell ref="J66:K66"/>
    <mergeCell ref="L66:M66"/>
    <mergeCell ref="N66:O66"/>
    <mergeCell ref="F65:G65"/>
    <mergeCell ref="H65:I65"/>
    <mergeCell ref="J65:K65"/>
    <mergeCell ref="L65:M65"/>
    <mergeCell ref="N63:O63"/>
    <mergeCell ref="P63:Q63"/>
    <mergeCell ref="F64:G64"/>
    <mergeCell ref="H64:I64"/>
    <mergeCell ref="J64:K64"/>
    <mergeCell ref="L64:M64"/>
    <mergeCell ref="N64:O64"/>
    <mergeCell ref="F63:G63"/>
    <mergeCell ref="H63:I63"/>
    <mergeCell ref="J63:K63"/>
    <mergeCell ref="L63:M63"/>
    <mergeCell ref="Q56:S56"/>
    <mergeCell ref="D57:E57"/>
    <mergeCell ref="F57:G57"/>
    <mergeCell ref="H57:I57"/>
    <mergeCell ref="J57:K57"/>
    <mergeCell ref="L57:M57"/>
    <mergeCell ref="R57:S57"/>
    <mergeCell ref="R60:S60"/>
    <mergeCell ref="R61:S61"/>
    <mergeCell ref="N52:O52"/>
    <mergeCell ref="J55:M55"/>
    <mergeCell ref="N55:P55"/>
    <mergeCell ref="Q55:S55"/>
    <mergeCell ref="N50:O50"/>
    <mergeCell ref="F51:G51"/>
    <mergeCell ref="H51:I51"/>
    <mergeCell ref="J51:K51"/>
    <mergeCell ref="L51:M51"/>
    <mergeCell ref="N51:O51"/>
    <mergeCell ref="F50:G50"/>
    <mergeCell ref="H50:I50"/>
    <mergeCell ref="J50:K50"/>
    <mergeCell ref="L50:M50"/>
    <mergeCell ref="N48:O48"/>
    <mergeCell ref="F49:G49"/>
    <mergeCell ref="H49:I49"/>
    <mergeCell ref="J49:K49"/>
    <mergeCell ref="L49:M49"/>
    <mergeCell ref="N49:O49"/>
    <mergeCell ref="F48:G48"/>
    <mergeCell ref="H48:I48"/>
    <mergeCell ref="J48:K48"/>
    <mergeCell ref="L48:M48"/>
    <mergeCell ref="N47:O47"/>
    <mergeCell ref="F46:G46"/>
    <mergeCell ref="H46:I46"/>
    <mergeCell ref="J46:K46"/>
    <mergeCell ref="F47:G47"/>
    <mergeCell ref="H47:I47"/>
    <mergeCell ref="J47:K47"/>
    <mergeCell ref="L47:M47"/>
    <mergeCell ref="Q39:S39"/>
    <mergeCell ref="D40:E40"/>
    <mergeCell ref="F40:G40"/>
    <mergeCell ref="H40:I40"/>
    <mergeCell ref="J40:K40"/>
    <mergeCell ref="L40:M40"/>
    <mergeCell ref="R40:S40"/>
    <mergeCell ref="D39:F39"/>
    <mergeCell ref="G39:I39"/>
    <mergeCell ref="J39:M39"/>
    <mergeCell ref="N35:O35"/>
    <mergeCell ref="J38:M38"/>
    <mergeCell ref="N38:P38"/>
    <mergeCell ref="Q38:S38"/>
    <mergeCell ref="N33:O33"/>
    <mergeCell ref="F34:G34"/>
    <mergeCell ref="H34:I34"/>
    <mergeCell ref="J34:K34"/>
    <mergeCell ref="L34:M34"/>
    <mergeCell ref="N34:O34"/>
    <mergeCell ref="F33:G33"/>
    <mergeCell ref="H33:I33"/>
    <mergeCell ref="J33:K33"/>
    <mergeCell ref="L33:M33"/>
    <mergeCell ref="N31:O31"/>
    <mergeCell ref="F32:G32"/>
    <mergeCell ref="H32:I32"/>
    <mergeCell ref="J32:K32"/>
    <mergeCell ref="L32:M32"/>
    <mergeCell ref="N32:O32"/>
    <mergeCell ref="F31:G31"/>
    <mergeCell ref="H31:I31"/>
    <mergeCell ref="J31:K31"/>
    <mergeCell ref="L31:M31"/>
    <mergeCell ref="N29:O29"/>
    <mergeCell ref="P29:Q29"/>
    <mergeCell ref="F30:G30"/>
    <mergeCell ref="H30:I30"/>
    <mergeCell ref="J30:K30"/>
    <mergeCell ref="L30:M30"/>
    <mergeCell ref="N30:O30"/>
    <mergeCell ref="F29:G29"/>
    <mergeCell ref="H29:I29"/>
    <mergeCell ref="J29:K29"/>
    <mergeCell ref="L23:M23"/>
    <mergeCell ref="R23:S23"/>
    <mergeCell ref="R26:S26"/>
    <mergeCell ref="R27:S27"/>
    <mergeCell ref="R24:S24"/>
    <mergeCell ref="R25:S25"/>
    <mergeCell ref="N18:O18"/>
    <mergeCell ref="J21:M21"/>
    <mergeCell ref="N21:P21"/>
    <mergeCell ref="Q21:S21"/>
    <mergeCell ref="N16:O16"/>
    <mergeCell ref="F17:G17"/>
    <mergeCell ref="H17:I17"/>
    <mergeCell ref="J17:K17"/>
    <mergeCell ref="L17:M17"/>
    <mergeCell ref="N17:O17"/>
    <mergeCell ref="F16:G16"/>
    <mergeCell ref="H16:I16"/>
    <mergeCell ref="J16:K16"/>
    <mergeCell ref="L16:M16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N12:O12"/>
    <mergeCell ref="P12:Q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D5:F5"/>
    <mergeCell ref="G5:I5"/>
    <mergeCell ref="J5:M5"/>
    <mergeCell ref="D6:E6"/>
    <mergeCell ref="F6:G6"/>
    <mergeCell ref="H6:I6"/>
    <mergeCell ref="J6:K6"/>
    <mergeCell ref="L29:M29"/>
    <mergeCell ref="F84:G84"/>
    <mergeCell ref="H84:I84"/>
    <mergeCell ref="J84:K84"/>
    <mergeCell ref="L84:M84"/>
    <mergeCell ref="F69:G69"/>
    <mergeCell ref="H69:I69"/>
    <mergeCell ref="J69:K69"/>
    <mergeCell ref="L69:M69"/>
    <mergeCell ref="F52:G52"/>
    <mergeCell ref="F86:G86"/>
    <mergeCell ref="H86:I86"/>
    <mergeCell ref="J86:K86"/>
    <mergeCell ref="L86:M86"/>
    <mergeCell ref="R75:S75"/>
    <mergeCell ref="R76:S76"/>
    <mergeCell ref="D73:F73"/>
    <mergeCell ref="G73:I73"/>
    <mergeCell ref="J73:M73"/>
    <mergeCell ref="R58:S58"/>
    <mergeCell ref="R59:S59"/>
    <mergeCell ref="D56:F56"/>
    <mergeCell ref="G56:I56"/>
    <mergeCell ref="J56:M56"/>
    <mergeCell ref="H52:I52"/>
    <mergeCell ref="J52:K52"/>
    <mergeCell ref="L52:M52"/>
    <mergeCell ref="R41:S41"/>
    <mergeCell ref="R42:S42"/>
    <mergeCell ref="L46:M46"/>
    <mergeCell ref="R43:S43"/>
    <mergeCell ref="R44:S44"/>
    <mergeCell ref="N46:O46"/>
    <mergeCell ref="P46:Q46"/>
    <mergeCell ref="F35:G35"/>
    <mergeCell ref="H35:I35"/>
    <mergeCell ref="J35:K35"/>
    <mergeCell ref="L35:M35"/>
    <mergeCell ref="D22:F22"/>
    <mergeCell ref="G22:I22"/>
    <mergeCell ref="J22:M22"/>
    <mergeCell ref="Q22:S22"/>
    <mergeCell ref="D23:E23"/>
    <mergeCell ref="F23:G23"/>
    <mergeCell ref="H23:I23"/>
    <mergeCell ref="J23:K23"/>
    <mergeCell ref="F18:G18"/>
    <mergeCell ref="H18:I18"/>
    <mergeCell ref="J18:K18"/>
    <mergeCell ref="L18:M18"/>
    <mergeCell ref="R10:S10"/>
    <mergeCell ref="L6:M6"/>
    <mergeCell ref="R6:S6"/>
    <mergeCell ref="R7:S7"/>
    <mergeCell ref="R8:S8"/>
    <mergeCell ref="J4:M4"/>
    <mergeCell ref="N4:P4"/>
    <mergeCell ref="Q4:S4"/>
    <mergeCell ref="R9:S9"/>
    <mergeCell ref="Q5:S5"/>
    <mergeCell ref="J106:M106"/>
    <mergeCell ref="N106:P106"/>
    <mergeCell ref="Q106:S106"/>
    <mergeCell ref="D107:F107"/>
    <mergeCell ref="G107:I107"/>
    <mergeCell ref="J107:M107"/>
    <mergeCell ref="Q107:S107"/>
    <mergeCell ref="D108:E108"/>
    <mergeCell ref="F108:G108"/>
    <mergeCell ref="H108:I108"/>
    <mergeCell ref="J108:K108"/>
    <mergeCell ref="L108:M108"/>
    <mergeCell ref="R108:S108"/>
    <mergeCell ref="R109:S109"/>
    <mergeCell ref="R110:S110"/>
    <mergeCell ref="R111:S111"/>
    <mergeCell ref="R112:S112"/>
    <mergeCell ref="F114:G114"/>
    <mergeCell ref="H114:I114"/>
    <mergeCell ref="J114:K114"/>
    <mergeCell ref="L114:M114"/>
    <mergeCell ref="N114:O114"/>
    <mergeCell ref="P114:Q114"/>
    <mergeCell ref="N115:O115"/>
    <mergeCell ref="F116:G116"/>
    <mergeCell ref="H116:I116"/>
    <mergeCell ref="J116:K116"/>
    <mergeCell ref="L116:M116"/>
    <mergeCell ref="N116:O116"/>
    <mergeCell ref="F115:G115"/>
    <mergeCell ref="H115:I115"/>
    <mergeCell ref="J115:K115"/>
    <mergeCell ref="L115:M115"/>
    <mergeCell ref="N117:O117"/>
    <mergeCell ref="F118:G118"/>
    <mergeCell ref="H118:I118"/>
    <mergeCell ref="J118:K118"/>
    <mergeCell ref="L118:M118"/>
    <mergeCell ref="N118:O118"/>
    <mergeCell ref="F117:G117"/>
    <mergeCell ref="H117:I117"/>
    <mergeCell ref="J117:K117"/>
    <mergeCell ref="L117:M117"/>
    <mergeCell ref="N119:O119"/>
    <mergeCell ref="F120:G120"/>
    <mergeCell ref="H120:I120"/>
    <mergeCell ref="J120:K120"/>
    <mergeCell ref="L120:M120"/>
    <mergeCell ref="N120:O120"/>
    <mergeCell ref="F119:G119"/>
    <mergeCell ref="H119:I119"/>
    <mergeCell ref="J119:K119"/>
    <mergeCell ref="L119:M119"/>
    <mergeCell ref="J123:M123"/>
    <mergeCell ref="N123:P123"/>
    <mergeCell ref="Q123:S123"/>
    <mergeCell ref="D124:F124"/>
    <mergeCell ref="G124:I124"/>
    <mergeCell ref="J124:M124"/>
    <mergeCell ref="Q124:S124"/>
    <mergeCell ref="D125:E125"/>
    <mergeCell ref="F125:G125"/>
    <mergeCell ref="H125:I125"/>
    <mergeCell ref="J125:K125"/>
    <mergeCell ref="L125:M125"/>
    <mergeCell ref="R125:S125"/>
    <mergeCell ref="R126:S126"/>
    <mergeCell ref="R127:S127"/>
    <mergeCell ref="R128:S128"/>
    <mergeCell ref="R129:S129"/>
    <mergeCell ref="F131:G131"/>
    <mergeCell ref="H131:I131"/>
    <mergeCell ref="J131:K131"/>
    <mergeCell ref="L131:M131"/>
    <mergeCell ref="N131:O131"/>
    <mergeCell ref="P131:Q131"/>
    <mergeCell ref="N132:O132"/>
    <mergeCell ref="F133:G133"/>
    <mergeCell ref="H133:I133"/>
    <mergeCell ref="J133:K133"/>
    <mergeCell ref="L133:M133"/>
    <mergeCell ref="N133:O133"/>
    <mergeCell ref="F132:G132"/>
    <mergeCell ref="H132:I132"/>
    <mergeCell ref="J132:K132"/>
    <mergeCell ref="L132:M132"/>
    <mergeCell ref="N134:O134"/>
    <mergeCell ref="F135:G135"/>
    <mergeCell ref="H135:I135"/>
    <mergeCell ref="J135:K135"/>
    <mergeCell ref="L135:M135"/>
    <mergeCell ref="N135:O135"/>
    <mergeCell ref="F134:G134"/>
    <mergeCell ref="H134:I134"/>
    <mergeCell ref="J134:K134"/>
    <mergeCell ref="L134:M134"/>
    <mergeCell ref="N136:O136"/>
    <mergeCell ref="F137:G137"/>
    <mergeCell ref="H137:I137"/>
    <mergeCell ref="J137:K137"/>
    <mergeCell ref="L137:M137"/>
    <mergeCell ref="N137:O137"/>
    <mergeCell ref="F136:G136"/>
    <mergeCell ref="H136:I136"/>
    <mergeCell ref="J136:K136"/>
    <mergeCell ref="L136:M136"/>
    <mergeCell ref="J140:M140"/>
    <mergeCell ref="N140:P140"/>
    <mergeCell ref="Q140:S140"/>
    <mergeCell ref="D141:F141"/>
    <mergeCell ref="G141:I141"/>
    <mergeCell ref="J141:M141"/>
    <mergeCell ref="Q141:S141"/>
    <mergeCell ref="D142:E142"/>
    <mergeCell ref="F142:G142"/>
    <mergeCell ref="H142:I142"/>
    <mergeCell ref="J142:K142"/>
    <mergeCell ref="L142:M142"/>
    <mergeCell ref="R142:S142"/>
    <mergeCell ref="R143:S143"/>
    <mergeCell ref="R144:S144"/>
    <mergeCell ref="R145:S145"/>
    <mergeCell ref="R146:S146"/>
    <mergeCell ref="F148:G148"/>
    <mergeCell ref="H148:I148"/>
    <mergeCell ref="J148:K148"/>
    <mergeCell ref="L148:M148"/>
    <mergeCell ref="N148:O148"/>
    <mergeCell ref="P148:Q148"/>
    <mergeCell ref="N149:O149"/>
    <mergeCell ref="F150:G150"/>
    <mergeCell ref="H150:I150"/>
    <mergeCell ref="J150:K150"/>
    <mergeCell ref="L150:M150"/>
    <mergeCell ref="N150:O150"/>
    <mergeCell ref="F149:G149"/>
    <mergeCell ref="H149:I149"/>
    <mergeCell ref="J149:K149"/>
    <mergeCell ref="L149:M149"/>
    <mergeCell ref="N151:O151"/>
    <mergeCell ref="F152:G152"/>
    <mergeCell ref="H152:I152"/>
    <mergeCell ref="J152:K152"/>
    <mergeCell ref="L152:M152"/>
    <mergeCell ref="N152:O152"/>
    <mergeCell ref="F151:G151"/>
    <mergeCell ref="H151:I151"/>
    <mergeCell ref="J151:K151"/>
    <mergeCell ref="L151:M151"/>
    <mergeCell ref="N153:O153"/>
    <mergeCell ref="F154:G154"/>
    <mergeCell ref="H154:I154"/>
    <mergeCell ref="J154:K154"/>
    <mergeCell ref="L154:M154"/>
    <mergeCell ref="N154:O154"/>
    <mergeCell ref="F153:G153"/>
    <mergeCell ref="H153:I153"/>
    <mergeCell ref="J153:K153"/>
    <mergeCell ref="L153:M153"/>
    <mergeCell ref="J157:M157"/>
    <mergeCell ref="N157:P157"/>
    <mergeCell ref="Q157:S157"/>
    <mergeCell ref="D158:F158"/>
    <mergeCell ref="G158:I158"/>
    <mergeCell ref="J158:M158"/>
    <mergeCell ref="Q158:S158"/>
    <mergeCell ref="D159:E159"/>
    <mergeCell ref="F159:G159"/>
    <mergeCell ref="H159:I159"/>
    <mergeCell ref="J159:K159"/>
    <mergeCell ref="L159:M159"/>
    <mergeCell ref="R159:S159"/>
    <mergeCell ref="R160:S160"/>
    <mergeCell ref="R161:S161"/>
    <mergeCell ref="R162:S162"/>
    <mergeCell ref="R163:S163"/>
    <mergeCell ref="F165:G165"/>
    <mergeCell ref="H165:I165"/>
    <mergeCell ref="J165:K165"/>
    <mergeCell ref="L165:M165"/>
    <mergeCell ref="N165:O165"/>
    <mergeCell ref="P165:Q165"/>
    <mergeCell ref="N166:O166"/>
    <mergeCell ref="F167:G167"/>
    <mergeCell ref="H167:I167"/>
    <mergeCell ref="J167:K167"/>
    <mergeCell ref="L167:M167"/>
    <mergeCell ref="N167:O167"/>
    <mergeCell ref="F166:G166"/>
    <mergeCell ref="H166:I166"/>
    <mergeCell ref="J166:K166"/>
    <mergeCell ref="L166:M166"/>
    <mergeCell ref="N168:O168"/>
    <mergeCell ref="F169:G169"/>
    <mergeCell ref="H169:I169"/>
    <mergeCell ref="J169:K169"/>
    <mergeCell ref="L169:M169"/>
    <mergeCell ref="N169:O169"/>
    <mergeCell ref="F168:G168"/>
    <mergeCell ref="H168:I168"/>
    <mergeCell ref="J168:K168"/>
    <mergeCell ref="L168:M168"/>
    <mergeCell ref="N170:O170"/>
    <mergeCell ref="F171:G171"/>
    <mergeCell ref="H171:I171"/>
    <mergeCell ref="J171:K171"/>
    <mergeCell ref="L171:M171"/>
    <mergeCell ref="N171:O171"/>
    <mergeCell ref="F170:G170"/>
    <mergeCell ref="H170:I170"/>
    <mergeCell ref="J170:K170"/>
    <mergeCell ref="L170:M170"/>
    <mergeCell ref="J174:M174"/>
    <mergeCell ref="N174:P174"/>
    <mergeCell ref="Q174:S174"/>
    <mergeCell ref="D175:F175"/>
    <mergeCell ref="G175:I175"/>
    <mergeCell ref="J175:M175"/>
    <mergeCell ref="Q175:S175"/>
    <mergeCell ref="D176:E176"/>
    <mergeCell ref="F176:G176"/>
    <mergeCell ref="H176:I176"/>
    <mergeCell ref="J176:K176"/>
    <mergeCell ref="L176:M176"/>
    <mergeCell ref="R176:S176"/>
    <mergeCell ref="R177:S177"/>
    <mergeCell ref="R178:S178"/>
    <mergeCell ref="R179:S179"/>
    <mergeCell ref="R180:S180"/>
    <mergeCell ref="F182:G182"/>
    <mergeCell ref="H182:I182"/>
    <mergeCell ref="J182:K182"/>
    <mergeCell ref="L182:M182"/>
    <mergeCell ref="N182:O182"/>
    <mergeCell ref="P182:Q182"/>
    <mergeCell ref="N183:O183"/>
    <mergeCell ref="F184:G184"/>
    <mergeCell ref="H184:I184"/>
    <mergeCell ref="J184:K184"/>
    <mergeCell ref="L184:M184"/>
    <mergeCell ref="N184:O184"/>
    <mergeCell ref="F183:G183"/>
    <mergeCell ref="H183:I183"/>
    <mergeCell ref="J183:K183"/>
    <mergeCell ref="L183:M183"/>
    <mergeCell ref="N185:O185"/>
    <mergeCell ref="F186:G186"/>
    <mergeCell ref="H186:I186"/>
    <mergeCell ref="J186:K186"/>
    <mergeCell ref="L186:M186"/>
    <mergeCell ref="N186:O186"/>
    <mergeCell ref="F185:G185"/>
    <mergeCell ref="H185:I185"/>
    <mergeCell ref="J185:K185"/>
    <mergeCell ref="L185:M185"/>
    <mergeCell ref="N187:O187"/>
    <mergeCell ref="F188:G188"/>
    <mergeCell ref="H188:I188"/>
    <mergeCell ref="J188:K188"/>
    <mergeCell ref="L188:M188"/>
    <mergeCell ref="N188:O188"/>
    <mergeCell ref="F187:G187"/>
    <mergeCell ref="H187:I187"/>
    <mergeCell ref="J187:K187"/>
    <mergeCell ref="L187:M187"/>
    <mergeCell ref="J191:M191"/>
    <mergeCell ref="N191:P191"/>
    <mergeCell ref="Q191:S191"/>
    <mergeCell ref="D192:F192"/>
    <mergeCell ref="G192:I192"/>
    <mergeCell ref="J192:M192"/>
    <mergeCell ref="Q192:S192"/>
    <mergeCell ref="D193:E193"/>
    <mergeCell ref="F193:G193"/>
    <mergeCell ref="H193:I193"/>
    <mergeCell ref="J193:K193"/>
    <mergeCell ref="L193:M193"/>
    <mergeCell ref="R193:S193"/>
    <mergeCell ref="R194:S194"/>
    <mergeCell ref="R195:S195"/>
    <mergeCell ref="R196:S196"/>
    <mergeCell ref="R197:S197"/>
    <mergeCell ref="F199:G199"/>
    <mergeCell ref="H199:I199"/>
    <mergeCell ref="J199:K199"/>
    <mergeCell ref="L199:M199"/>
    <mergeCell ref="N199:O199"/>
    <mergeCell ref="P199:Q199"/>
    <mergeCell ref="N200:O200"/>
    <mergeCell ref="F201:G201"/>
    <mergeCell ref="H201:I201"/>
    <mergeCell ref="J201:K201"/>
    <mergeCell ref="L201:M201"/>
    <mergeCell ref="N201:O201"/>
    <mergeCell ref="F200:G200"/>
    <mergeCell ref="H200:I200"/>
    <mergeCell ref="J200:K200"/>
    <mergeCell ref="L200:M200"/>
    <mergeCell ref="N202:O202"/>
    <mergeCell ref="F203:G203"/>
    <mergeCell ref="H203:I203"/>
    <mergeCell ref="J203:K203"/>
    <mergeCell ref="L203:M203"/>
    <mergeCell ref="N203:O203"/>
    <mergeCell ref="F202:G202"/>
    <mergeCell ref="H202:I202"/>
    <mergeCell ref="J202:K202"/>
    <mergeCell ref="L202:M202"/>
    <mergeCell ref="N204:O204"/>
    <mergeCell ref="F205:G205"/>
    <mergeCell ref="H205:I205"/>
    <mergeCell ref="J205:K205"/>
    <mergeCell ref="L205:M205"/>
    <mergeCell ref="N205:O205"/>
    <mergeCell ref="F204:G204"/>
    <mergeCell ref="H204:I204"/>
    <mergeCell ref="J204:K204"/>
    <mergeCell ref="L204:M204"/>
  </mergeCells>
  <printOptions/>
  <pageMargins left="0.75" right="0.75" top="1" bottom="1" header="0.5" footer="0.5"/>
  <pageSetup fitToHeight="0" horizontalDpi="600" verticalDpi="600" orientation="landscape" paperSize="9" scale="50" r:id="rId1"/>
  <rowBreaks count="3" manualBreakCount="3">
    <brk id="53" max="18" man="1"/>
    <brk id="104" max="18" man="1"/>
    <brk id="155" max="18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/>
  <dimension ref="A1:K34"/>
  <sheetViews>
    <sheetView zoomScale="90" zoomScaleNormal="90" workbookViewId="0" topLeftCell="A1">
      <selection activeCell="H32" sqref="H32"/>
    </sheetView>
  </sheetViews>
  <sheetFormatPr defaultColWidth="9.140625" defaultRowHeight="12.75"/>
  <cols>
    <col min="1" max="1" width="7.421875" style="0" customWidth="1"/>
    <col min="2" max="2" width="24.140625" style="0" customWidth="1"/>
    <col min="4" max="8" width="9.140625" style="12" customWidth="1"/>
  </cols>
  <sheetData>
    <row r="1" spans="2:4" ht="18">
      <c r="B1" s="11" t="s">
        <v>53</v>
      </c>
      <c r="C1" s="11" t="s">
        <v>322</v>
      </c>
      <c r="D1" s="27"/>
    </row>
    <row r="2" spans="10:11" ht="12.75">
      <c r="J2" t="s">
        <v>201</v>
      </c>
      <c r="K2" t="s">
        <v>200</v>
      </c>
    </row>
    <row r="3" spans="1:11" ht="12.75">
      <c r="A3" s="2">
        <v>1</v>
      </c>
      <c r="B3" s="2"/>
      <c r="C3" s="2"/>
      <c r="I3" s="2">
        <v>1</v>
      </c>
      <c r="J3" s="2" t="s">
        <v>105</v>
      </c>
      <c r="K3" s="2" t="s">
        <v>105</v>
      </c>
    </row>
    <row r="4" spans="1:9" ht="12.75">
      <c r="A4" s="2">
        <f>A3+1</f>
        <v>2</v>
      </c>
      <c r="C4" s="2"/>
      <c r="D4" s="13"/>
      <c r="I4">
        <v>32</v>
      </c>
    </row>
    <row r="5" spans="1:11" ht="12.75">
      <c r="A5" s="2">
        <f aca="true" t="shared" si="0" ref="A5:A34">A4+1</f>
        <v>3</v>
      </c>
      <c r="B5" s="2"/>
      <c r="C5" s="2"/>
      <c r="D5" s="18"/>
      <c r="E5" s="16"/>
      <c r="I5" s="2">
        <v>17</v>
      </c>
      <c r="J5" s="2" t="s">
        <v>129</v>
      </c>
      <c r="K5" s="2" t="s">
        <v>110</v>
      </c>
    </row>
    <row r="6" spans="1:11" ht="12.75">
      <c r="A6" s="2">
        <f t="shared" si="0"/>
        <v>4</v>
      </c>
      <c r="B6" s="2"/>
      <c r="C6" s="2"/>
      <c r="D6" s="14"/>
      <c r="E6" s="15"/>
      <c r="I6" s="2">
        <v>16</v>
      </c>
      <c r="J6" s="2" t="s">
        <v>125</v>
      </c>
      <c r="K6" s="2" t="s">
        <v>108</v>
      </c>
    </row>
    <row r="7" spans="1:11" ht="12.75">
      <c r="A7" s="2">
        <f t="shared" si="0"/>
        <v>5</v>
      </c>
      <c r="B7" s="2"/>
      <c r="C7" s="2"/>
      <c r="E7" s="15"/>
      <c r="F7" s="13"/>
      <c r="I7" s="2">
        <v>9</v>
      </c>
      <c r="J7" s="2" t="s">
        <v>120</v>
      </c>
      <c r="K7" s="2" t="s">
        <v>120</v>
      </c>
    </row>
    <row r="8" spans="1:11" ht="12.75">
      <c r="A8" s="2">
        <f t="shared" si="0"/>
        <v>6</v>
      </c>
      <c r="B8" s="2"/>
      <c r="C8" s="2"/>
      <c r="D8" s="13"/>
      <c r="E8" s="17"/>
      <c r="F8" s="15"/>
      <c r="I8" s="2">
        <v>24</v>
      </c>
      <c r="J8" s="2" t="s">
        <v>110</v>
      </c>
      <c r="K8" s="2" t="s">
        <v>128</v>
      </c>
    </row>
    <row r="9" spans="1:11" ht="12.75">
      <c r="A9" s="2">
        <f t="shared" si="0"/>
        <v>7</v>
      </c>
      <c r="B9" s="2"/>
      <c r="C9" s="2"/>
      <c r="E9" s="14"/>
      <c r="F9" s="15"/>
      <c r="I9" s="2">
        <v>25</v>
      </c>
      <c r="J9" s="2"/>
      <c r="K9" s="2" t="s">
        <v>129</v>
      </c>
    </row>
    <row r="10" spans="1:11" ht="12.75">
      <c r="A10" s="2">
        <f t="shared" si="0"/>
        <v>8</v>
      </c>
      <c r="B10" s="2"/>
      <c r="C10" s="2"/>
      <c r="D10" s="14"/>
      <c r="F10" s="15"/>
      <c r="I10" s="2">
        <v>8</v>
      </c>
      <c r="J10" s="2" t="s">
        <v>119</v>
      </c>
      <c r="K10" s="2" t="s">
        <v>119</v>
      </c>
    </row>
    <row r="11" spans="1:11" ht="12.75">
      <c r="A11" s="2">
        <f t="shared" si="0"/>
        <v>9</v>
      </c>
      <c r="B11" s="2"/>
      <c r="C11" s="2"/>
      <c r="F11" s="15"/>
      <c r="G11" s="16"/>
      <c r="I11" s="2">
        <v>5</v>
      </c>
      <c r="J11" s="2" t="s">
        <v>116</v>
      </c>
      <c r="K11" s="2" t="s">
        <v>116</v>
      </c>
    </row>
    <row r="12" spans="1:11" ht="12.75">
      <c r="A12" s="2">
        <f t="shared" si="0"/>
        <v>10</v>
      </c>
      <c r="B12" s="2"/>
      <c r="C12" s="2"/>
      <c r="D12" s="13"/>
      <c r="F12" s="15"/>
      <c r="G12" s="15"/>
      <c r="I12" s="2">
        <v>28</v>
      </c>
      <c r="J12" s="2"/>
      <c r="K12" s="2" t="s">
        <v>199</v>
      </c>
    </row>
    <row r="13" spans="1:11" ht="12.75">
      <c r="A13" s="2">
        <f t="shared" si="0"/>
        <v>11</v>
      </c>
      <c r="B13" s="2"/>
      <c r="C13" s="2"/>
      <c r="E13" s="13"/>
      <c r="F13" s="15"/>
      <c r="G13" s="15"/>
      <c r="I13" s="2">
        <v>21</v>
      </c>
      <c r="J13" s="2" t="s">
        <v>108</v>
      </c>
      <c r="K13" s="2" t="s">
        <v>131</v>
      </c>
    </row>
    <row r="14" spans="1:11" ht="12.75">
      <c r="A14" s="2">
        <f t="shared" si="0"/>
        <v>12</v>
      </c>
      <c r="B14" s="2"/>
      <c r="C14" s="2"/>
      <c r="D14" s="14"/>
      <c r="E14" s="15"/>
      <c r="F14" s="17"/>
      <c r="G14" s="15"/>
      <c r="I14" s="2">
        <v>12</v>
      </c>
      <c r="J14" s="2" t="s">
        <v>123</v>
      </c>
      <c r="K14" s="2" t="s">
        <v>123</v>
      </c>
    </row>
    <row r="15" spans="1:11" ht="12.75">
      <c r="A15" s="2">
        <f t="shared" si="0"/>
        <v>13</v>
      </c>
      <c r="B15" s="2"/>
      <c r="C15" s="2"/>
      <c r="E15" s="15"/>
      <c r="F15" s="14"/>
      <c r="G15" s="15"/>
      <c r="I15" s="2">
        <v>13</v>
      </c>
      <c r="J15" s="2" t="s">
        <v>128</v>
      </c>
      <c r="K15" s="2" t="s">
        <v>196</v>
      </c>
    </row>
    <row r="16" spans="1:11" ht="12.75">
      <c r="A16" s="2">
        <f t="shared" si="0"/>
        <v>14</v>
      </c>
      <c r="B16" s="2"/>
      <c r="C16" s="2"/>
      <c r="D16" s="13"/>
      <c r="E16" s="17"/>
      <c r="G16" s="15"/>
      <c r="I16" s="2">
        <v>20</v>
      </c>
      <c r="J16" s="2" t="s">
        <v>131</v>
      </c>
      <c r="K16" s="2" t="s">
        <v>125</v>
      </c>
    </row>
    <row r="17" spans="1:11" ht="12.75">
      <c r="A17" s="2">
        <f t="shared" si="0"/>
        <v>15</v>
      </c>
      <c r="B17" s="2"/>
      <c r="C17" s="2"/>
      <c r="E17" s="14"/>
      <c r="G17" s="15"/>
      <c r="I17" s="2">
        <v>29</v>
      </c>
      <c r="J17" s="2"/>
      <c r="K17" s="2" t="s">
        <v>203</v>
      </c>
    </row>
    <row r="18" spans="1:11" ht="12.75">
      <c r="A18" s="2">
        <f t="shared" si="0"/>
        <v>16</v>
      </c>
      <c r="B18" s="2"/>
      <c r="C18" s="2"/>
      <c r="D18" s="14"/>
      <c r="G18" s="15"/>
      <c r="I18" s="2">
        <v>4</v>
      </c>
      <c r="J18" s="2" t="s">
        <v>111</v>
      </c>
      <c r="K18" s="2" t="s">
        <v>111</v>
      </c>
    </row>
    <row r="19" spans="1:11" ht="12.75">
      <c r="A19" s="2">
        <f t="shared" si="0"/>
        <v>17</v>
      </c>
      <c r="B19" s="2"/>
      <c r="C19" s="5"/>
      <c r="G19" s="16"/>
      <c r="I19" s="2">
        <v>3</v>
      </c>
      <c r="J19" s="2" t="s">
        <v>107</v>
      </c>
      <c r="K19" s="2" t="s">
        <v>107</v>
      </c>
    </row>
    <row r="20" spans="1:11" ht="12.75">
      <c r="A20" s="2">
        <f t="shared" si="0"/>
        <v>18</v>
      </c>
      <c r="B20" s="2"/>
      <c r="C20" s="2"/>
      <c r="D20" s="13"/>
      <c r="G20" s="15"/>
      <c r="I20" s="2">
        <v>30</v>
      </c>
      <c r="J20" s="2"/>
      <c r="K20" s="2" t="s">
        <v>198</v>
      </c>
    </row>
    <row r="21" spans="1:11" ht="12.75">
      <c r="A21" s="2">
        <f t="shared" si="0"/>
        <v>19</v>
      </c>
      <c r="B21" s="2"/>
      <c r="C21" s="2"/>
      <c r="E21" s="13"/>
      <c r="G21" s="15"/>
      <c r="I21" s="2">
        <v>19</v>
      </c>
      <c r="J21" s="2" t="s">
        <v>127</v>
      </c>
      <c r="K21" s="2" t="s">
        <v>112</v>
      </c>
    </row>
    <row r="22" spans="1:11" ht="12.75">
      <c r="A22" s="2">
        <f t="shared" si="0"/>
        <v>20</v>
      </c>
      <c r="B22" s="2"/>
      <c r="C22" s="2"/>
      <c r="D22" s="14"/>
      <c r="E22" s="15"/>
      <c r="G22" s="15"/>
      <c r="I22" s="2">
        <v>14</v>
      </c>
      <c r="J22" s="2" t="s">
        <v>124</v>
      </c>
      <c r="K22" s="2" t="s">
        <v>197</v>
      </c>
    </row>
    <row r="23" spans="1:11" ht="12.75">
      <c r="A23" s="2">
        <f t="shared" si="0"/>
        <v>21</v>
      </c>
      <c r="B23" s="2"/>
      <c r="C23" s="2"/>
      <c r="E23" s="15"/>
      <c r="F23" s="13"/>
      <c r="G23" s="15"/>
      <c r="I23" s="2">
        <v>11</v>
      </c>
      <c r="J23" s="2" t="s">
        <v>122</v>
      </c>
      <c r="K23" s="2" t="s">
        <v>122</v>
      </c>
    </row>
    <row r="24" spans="1:11" ht="12.75">
      <c r="A24" s="2">
        <f t="shared" si="0"/>
        <v>22</v>
      </c>
      <c r="B24" s="2"/>
      <c r="C24" s="2"/>
      <c r="D24" s="13"/>
      <c r="E24" s="17"/>
      <c r="F24" s="15"/>
      <c r="G24" s="15"/>
      <c r="I24" s="2">
        <v>22</v>
      </c>
      <c r="J24" s="2" t="s">
        <v>109</v>
      </c>
      <c r="K24" s="2" t="s">
        <v>124</v>
      </c>
    </row>
    <row r="25" spans="1:11" ht="12.75">
      <c r="A25" s="2">
        <f t="shared" si="0"/>
        <v>23</v>
      </c>
      <c r="B25" s="2"/>
      <c r="C25" s="2"/>
      <c r="E25" s="14"/>
      <c r="F25" s="15"/>
      <c r="G25" s="15"/>
      <c r="I25" s="2">
        <v>27</v>
      </c>
      <c r="J25" s="2"/>
      <c r="K25" s="2" t="s">
        <v>130</v>
      </c>
    </row>
    <row r="26" spans="1:11" ht="12.75">
      <c r="A26" s="2">
        <f t="shared" si="0"/>
        <v>24</v>
      </c>
      <c r="B26" s="2"/>
      <c r="C26" s="2"/>
      <c r="D26" s="14"/>
      <c r="F26" s="15"/>
      <c r="G26" s="17"/>
      <c r="I26" s="2">
        <v>6</v>
      </c>
      <c r="J26" s="2" t="s">
        <v>117</v>
      </c>
      <c r="K26" s="2" t="s">
        <v>117</v>
      </c>
    </row>
    <row r="27" spans="1:11" ht="12.75">
      <c r="A27" s="2">
        <f t="shared" si="0"/>
        <v>25</v>
      </c>
      <c r="B27" s="2"/>
      <c r="C27" s="2"/>
      <c r="F27" s="15"/>
      <c r="G27" s="14"/>
      <c r="I27" s="2">
        <v>7</v>
      </c>
      <c r="J27" s="2" t="s">
        <v>118</v>
      </c>
      <c r="K27" s="2" t="s">
        <v>118</v>
      </c>
    </row>
    <row r="28" spans="1:11" ht="12.75">
      <c r="A28" s="2">
        <f t="shared" si="0"/>
        <v>26</v>
      </c>
      <c r="B28" s="2"/>
      <c r="C28" s="2"/>
      <c r="D28" s="13"/>
      <c r="F28" s="15"/>
      <c r="I28" s="2">
        <v>26</v>
      </c>
      <c r="J28" s="2"/>
      <c r="K28" s="2" t="s">
        <v>127</v>
      </c>
    </row>
    <row r="29" spans="1:11" ht="12.75">
      <c r="A29" s="2">
        <f t="shared" si="0"/>
        <v>27</v>
      </c>
      <c r="B29" s="2"/>
      <c r="C29" s="2"/>
      <c r="E29" s="13"/>
      <c r="F29" s="15"/>
      <c r="I29" s="2">
        <v>23</v>
      </c>
      <c r="J29" s="2" t="s">
        <v>112</v>
      </c>
      <c r="K29" s="2" t="s">
        <v>126</v>
      </c>
    </row>
    <row r="30" spans="1:11" ht="12.75">
      <c r="A30" s="2">
        <f t="shared" si="0"/>
        <v>28</v>
      </c>
      <c r="B30" s="2"/>
      <c r="C30" s="2"/>
      <c r="D30" s="14"/>
      <c r="E30" s="15"/>
      <c r="F30" s="17"/>
      <c r="I30" s="2">
        <v>10</v>
      </c>
      <c r="J30" s="2" t="s">
        <v>121</v>
      </c>
      <c r="K30" s="2" t="s">
        <v>121</v>
      </c>
    </row>
    <row r="31" spans="1:11" ht="12.75">
      <c r="A31" s="2">
        <f t="shared" si="0"/>
        <v>29</v>
      </c>
      <c r="B31" s="2"/>
      <c r="C31" s="2"/>
      <c r="E31" s="15"/>
      <c r="F31" s="14"/>
      <c r="I31" s="2">
        <v>15</v>
      </c>
      <c r="J31" s="2" t="s">
        <v>126</v>
      </c>
      <c r="K31" s="2" t="s">
        <v>202</v>
      </c>
    </row>
    <row r="32" spans="1:11" ht="12.75">
      <c r="A32" s="2">
        <f t="shared" si="0"/>
        <v>30</v>
      </c>
      <c r="B32" s="2"/>
      <c r="C32" s="2"/>
      <c r="D32" s="13"/>
      <c r="E32" s="17"/>
      <c r="I32" s="2">
        <v>18</v>
      </c>
      <c r="J32" s="2" t="s">
        <v>130</v>
      </c>
      <c r="K32" s="2" t="s">
        <v>109</v>
      </c>
    </row>
    <row r="33" spans="1:11" ht="12.75">
      <c r="A33" s="2">
        <f t="shared" si="0"/>
        <v>31</v>
      </c>
      <c r="B33" s="2"/>
      <c r="C33" s="2"/>
      <c r="E33" s="14"/>
      <c r="I33" s="2">
        <v>31</v>
      </c>
      <c r="J33" s="2"/>
      <c r="K33" s="2"/>
    </row>
    <row r="34" spans="1:11" ht="12.75">
      <c r="A34" s="2">
        <f t="shared" si="0"/>
        <v>32</v>
      </c>
      <c r="B34" s="2"/>
      <c r="C34" s="2"/>
      <c r="D34" s="14"/>
      <c r="I34" s="2">
        <v>2</v>
      </c>
      <c r="J34" s="2" t="s">
        <v>106</v>
      </c>
      <c r="K34" s="2" t="s">
        <v>106</v>
      </c>
    </row>
  </sheetData>
  <printOptions/>
  <pageMargins left="0.75" right="0.75" top="1" bottom="1" header="0.5" footer="0.5"/>
  <pageSetup horizontalDpi="600" verticalDpi="600" orientation="portrait" paperSize="9" scale="87" r:id="rId1"/>
  <rowBreaks count="1" manualBreakCount="1">
    <brk id="35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/>
  <dimension ref="A1:AL51"/>
  <sheetViews>
    <sheetView view="pageBreakPreview" zoomScale="60" zoomScaleNormal="75" workbookViewId="0" topLeftCell="A1">
      <selection activeCell="A42" sqref="A42"/>
    </sheetView>
  </sheetViews>
  <sheetFormatPr defaultColWidth="9.140625" defaultRowHeight="12.75"/>
  <cols>
    <col min="1" max="1" width="25.7109375" style="0" customWidth="1"/>
    <col min="2" max="2" width="20.140625" style="0" customWidth="1"/>
  </cols>
  <sheetData>
    <row r="1" spans="2:3" ht="18">
      <c r="B1" s="11" t="s">
        <v>6</v>
      </c>
      <c r="C1" s="11" t="s">
        <v>323</v>
      </c>
    </row>
    <row r="2" spans="2:13" ht="18">
      <c r="B2" s="11"/>
      <c r="C2" s="11"/>
      <c r="L2" s="3"/>
      <c r="M2" s="3"/>
    </row>
    <row r="4" ht="13.5" thickBot="1"/>
    <row r="5" spans="1:38" ht="16.5" thickTop="1">
      <c r="A5" s="29"/>
      <c r="B5" s="30"/>
      <c r="C5" s="31"/>
      <c r="D5" s="31"/>
      <c r="E5" s="31"/>
      <c r="F5" s="32"/>
      <c r="G5" s="31"/>
      <c r="H5" s="33" t="s">
        <v>158</v>
      </c>
      <c r="I5" s="34"/>
      <c r="J5" s="162" t="s">
        <v>6</v>
      </c>
      <c r="K5" s="163"/>
      <c r="L5" s="163"/>
      <c r="M5" s="164"/>
      <c r="N5" s="165" t="s">
        <v>159</v>
      </c>
      <c r="O5" s="166"/>
      <c r="P5" s="166"/>
      <c r="Q5" s="167" t="s">
        <v>4</v>
      </c>
      <c r="R5" s="168"/>
      <c r="S5" s="169"/>
      <c r="AI5" s="12"/>
      <c r="AJ5" s="12"/>
      <c r="AK5" s="12"/>
      <c r="AL5" s="12"/>
    </row>
    <row r="6" spans="1:38" ht="16.5" thickBot="1">
      <c r="A6" s="35"/>
      <c r="B6" s="36"/>
      <c r="C6" s="37" t="s">
        <v>160</v>
      </c>
      <c r="D6" s="172"/>
      <c r="E6" s="173"/>
      <c r="F6" s="174"/>
      <c r="G6" s="175" t="s">
        <v>161</v>
      </c>
      <c r="H6" s="176"/>
      <c r="I6" s="176"/>
      <c r="J6" s="177"/>
      <c r="K6" s="177"/>
      <c r="L6" s="177"/>
      <c r="M6" s="178"/>
      <c r="N6" s="38" t="s">
        <v>162</v>
      </c>
      <c r="O6" s="39"/>
      <c r="P6" s="39"/>
      <c r="Q6" s="170"/>
      <c r="R6" s="170"/>
      <c r="S6" s="171"/>
      <c r="AI6" s="12"/>
      <c r="AJ6" s="12"/>
      <c r="AK6" s="12"/>
      <c r="AL6" s="12"/>
    </row>
    <row r="7" spans="1:38" ht="15.75" thickTop="1">
      <c r="A7" s="40"/>
      <c r="B7" s="41" t="s">
        <v>163</v>
      </c>
      <c r="C7" s="42" t="s">
        <v>164</v>
      </c>
      <c r="D7" s="158" t="s">
        <v>114</v>
      </c>
      <c r="E7" s="159"/>
      <c r="F7" s="158" t="s">
        <v>132</v>
      </c>
      <c r="G7" s="159"/>
      <c r="H7" s="158" t="s">
        <v>165</v>
      </c>
      <c r="I7" s="159"/>
      <c r="J7" s="158" t="s">
        <v>115</v>
      </c>
      <c r="K7" s="159"/>
      <c r="L7" s="158"/>
      <c r="M7" s="159"/>
      <c r="N7" s="43" t="s">
        <v>152</v>
      </c>
      <c r="O7" s="44" t="s">
        <v>166</v>
      </c>
      <c r="P7" s="45" t="s">
        <v>167</v>
      </c>
      <c r="Q7" s="46"/>
      <c r="R7" s="160" t="s">
        <v>44</v>
      </c>
      <c r="S7" s="161"/>
      <c r="U7" s="47" t="s">
        <v>168</v>
      </c>
      <c r="V7" s="48"/>
      <c r="W7" s="49" t="s">
        <v>169</v>
      </c>
      <c r="AI7" s="12"/>
      <c r="AJ7" s="12"/>
      <c r="AK7" s="12"/>
      <c r="AL7" s="12"/>
    </row>
    <row r="8" spans="1:38" ht="12.75">
      <c r="A8" s="50" t="s">
        <v>114</v>
      </c>
      <c r="B8" s="51" t="s">
        <v>182</v>
      </c>
      <c r="C8" s="52" t="s">
        <v>222</v>
      </c>
      <c r="D8" s="53"/>
      <c r="E8" s="54"/>
      <c r="F8" s="55">
        <f>+P18</f>
      </c>
      <c r="G8" s="56">
        <f>+Q18</f>
      </c>
      <c r="H8" s="55">
        <f>P14</f>
      </c>
      <c r="I8" s="56">
        <f>Q14</f>
      </c>
      <c r="J8" s="55">
        <f>P16</f>
      </c>
      <c r="K8" s="56">
        <f>Q16</f>
      </c>
      <c r="L8" s="55"/>
      <c r="M8" s="56"/>
      <c r="N8" s="57">
        <f>IF(SUM(D8:M8)=0,"",COUNTIF(E8:E11,"3"))</f>
      </c>
      <c r="O8" s="58">
        <f>IF(SUM(E8:N8)=0,"",COUNTIF(D8:D11,"3"))</f>
      </c>
      <c r="P8" s="59">
        <f>IF(SUM(D8:M8)=0,"",SUM(E8:E11))</f>
      </c>
      <c r="Q8" s="60">
        <f>IF(SUM(D8:M8)=0,"",SUM(D8:D11))</f>
      </c>
      <c r="R8" s="152"/>
      <c r="S8" s="153"/>
      <c r="U8" s="61">
        <f>+U14+U16+U18</f>
        <v>0</v>
      </c>
      <c r="V8" s="62">
        <f>+V14+V16+V18</f>
        <v>0</v>
      </c>
      <c r="W8" s="63">
        <f>+U8-V8</f>
        <v>0</v>
      </c>
      <c r="AI8" s="12"/>
      <c r="AJ8" s="12"/>
      <c r="AK8" s="12"/>
      <c r="AL8" s="12"/>
    </row>
    <row r="9" spans="1:38" ht="12.75">
      <c r="A9" s="64" t="s">
        <v>132</v>
      </c>
      <c r="B9" s="51" t="s">
        <v>271</v>
      </c>
      <c r="C9" s="65" t="s">
        <v>272</v>
      </c>
      <c r="D9" s="66">
        <f>+Q18</f>
      </c>
      <c r="E9" s="67">
        <f>+P18</f>
      </c>
      <c r="F9" s="68"/>
      <c r="G9" s="69"/>
      <c r="H9" s="66">
        <f>P17</f>
      </c>
      <c r="I9" s="67">
        <f>Q17</f>
      </c>
      <c r="J9" s="66">
        <f>P15</f>
      </c>
      <c r="K9" s="67">
        <f>Q15</f>
      </c>
      <c r="L9" s="66"/>
      <c r="M9" s="67"/>
      <c r="N9" s="57">
        <f>IF(SUM(D9:M9)=0,"",COUNTIF(G8:G11,"3"))</f>
      </c>
      <c r="O9" s="58">
        <f>IF(SUM(E9:N9)=0,"",COUNTIF(F8:F11,"3"))</f>
      </c>
      <c r="P9" s="59">
        <f>IF(SUM(D9:M9)=0,"",SUM(G8:G11))</f>
      </c>
      <c r="Q9" s="60">
        <f>IF(SUM(D9:M9)=0,"",SUM(F8:F11))</f>
      </c>
      <c r="R9" s="152"/>
      <c r="S9" s="153"/>
      <c r="U9" s="61">
        <f>+U15+U17+V18</f>
        <v>0</v>
      </c>
      <c r="V9" s="62">
        <f>+V15+V17+U18</f>
        <v>0</v>
      </c>
      <c r="W9" s="63">
        <f>+U9-V9</f>
        <v>0</v>
      </c>
      <c r="AI9" s="12"/>
      <c r="AJ9" s="12"/>
      <c r="AK9" s="12"/>
      <c r="AL9" s="12"/>
    </row>
    <row r="10" spans="1:38" ht="12.75">
      <c r="A10" s="64" t="s">
        <v>165</v>
      </c>
      <c r="B10" s="51" t="s">
        <v>75</v>
      </c>
      <c r="C10" s="65" t="s">
        <v>38</v>
      </c>
      <c r="D10" s="66">
        <f>+Q14</f>
      </c>
      <c r="E10" s="67">
        <f>+P14</f>
      </c>
      <c r="F10" s="66">
        <f>Q17</f>
      </c>
      <c r="G10" s="67">
        <f>P17</f>
      </c>
      <c r="H10" s="68"/>
      <c r="I10" s="69"/>
      <c r="J10" s="66">
        <f>P19</f>
      </c>
      <c r="K10" s="67">
        <f>Q19</f>
      </c>
      <c r="L10" s="66"/>
      <c r="M10" s="67"/>
      <c r="N10" s="57">
        <f>IF(SUM(D10:M10)=0,"",COUNTIF(I8:I11,"3"))</f>
      </c>
      <c r="O10" s="58">
        <f>IF(SUM(E10:N10)=0,"",COUNTIF(H8:H11,"3"))</f>
      </c>
      <c r="P10" s="59">
        <f>IF(SUM(D10:M10)=0,"",SUM(I8:I11))</f>
      </c>
      <c r="Q10" s="60">
        <f>IF(SUM(D10:M10)=0,"",SUM(H8:H11))</f>
      </c>
      <c r="R10" s="152"/>
      <c r="S10" s="153"/>
      <c r="U10" s="61">
        <f>+V14+V17+U19</f>
        <v>0</v>
      </c>
      <c r="V10" s="62">
        <f>+U14+U17+V19</f>
        <v>0</v>
      </c>
      <c r="W10" s="63">
        <f>+U10-V10</f>
        <v>0</v>
      </c>
      <c r="AI10" s="12"/>
      <c r="AJ10" s="12"/>
      <c r="AK10" s="12"/>
      <c r="AL10" s="12"/>
    </row>
    <row r="11" spans="1:38" ht="13.5" thickBot="1">
      <c r="A11" s="70" t="s">
        <v>115</v>
      </c>
      <c r="B11" s="71"/>
      <c r="C11" s="72"/>
      <c r="D11" s="73">
        <f>Q16</f>
      </c>
      <c r="E11" s="74">
        <f>P16</f>
      </c>
      <c r="F11" s="73">
        <f>Q15</f>
      </c>
      <c r="G11" s="74">
        <f>P15</f>
      </c>
      <c r="H11" s="73">
        <f>Q19</f>
      </c>
      <c r="I11" s="74">
        <f>P19</f>
      </c>
      <c r="J11" s="75"/>
      <c r="K11" s="76"/>
      <c r="L11" s="73"/>
      <c r="M11" s="74"/>
      <c r="N11" s="77">
        <f>IF(SUM(D11:M11)=0,"",COUNTIF(K8:K11,"3"))</f>
      </c>
      <c r="O11" s="78">
        <f>IF(SUM(E11:N11)=0,"",COUNTIF(J8:J11,"3"))</f>
      </c>
      <c r="P11" s="79">
        <f>IF(SUM(D11:M12)=0,"",SUM(K8:K11))</f>
      </c>
      <c r="Q11" s="80">
        <f>IF(SUM(D11:M11)=0,"",SUM(J8:J11))</f>
      </c>
      <c r="R11" s="154"/>
      <c r="S11" s="155"/>
      <c r="U11" s="61">
        <f>+V15+V16+V19</f>
        <v>0</v>
      </c>
      <c r="V11" s="62">
        <f>+U15+U16+U19</f>
        <v>0</v>
      </c>
      <c r="W11" s="63">
        <f>+U11-V11</f>
        <v>0</v>
      </c>
      <c r="AI11" s="12"/>
      <c r="AJ11" s="12"/>
      <c r="AK11" s="12"/>
      <c r="AL11" s="12"/>
    </row>
    <row r="12" spans="1:38" ht="15.75" thickTop="1">
      <c r="A12" s="81"/>
      <c r="B12" s="82" t="s">
        <v>170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4"/>
      <c r="S12" s="85"/>
      <c r="U12" s="86"/>
      <c r="V12" s="87" t="s">
        <v>171</v>
      </c>
      <c r="W12" s="88">
        <f>SUM(W8:W11)</f>
        <v>0</v>
      </c>
      <c r="X12" s="87" t="str">
        <f>IF(W12=0,"OK","Virhe")</f>
        <v>OK</v>
      </c>
      <c r="AI12" s="12"/>
      <c r="AJ12" s="12"/>
      <c r="AK12" s="12"/>
      <c r="AL12" s="12"/>
    </row>
    <row r="13" spans="1:38" ht="15.75" thickBot="1">
      <c r="A13" s="89"/>
      <c r="B13" s="90" t="s">
        <v>172</v>
      </c>
      <c r="C13" s="91"/>
      <c r="D13" s="91"/>
      <c r="E13" s="92"/>
      <c r="F13" s="147" t="s">
        <v>45</v>
      </c>
      <c r="G13" s="148"/>
      <c r="H13" s="149" t="s">
        <v>46</v>
      </c>
      <c r="I13" s="148"/>
      <c r="J13" s="149" t="s">
        <v>47</v>
      </c>
      <c r="K13" s="148"/>
      <c r="L13" s="149" t="s">
        <v>54</v>
      </c>
      <c r="M13" s="148"/>
      <c r="N13" s="149" t="s">
        <v>55</v>
      </c>
      <c r="O13" s="148"/>
      <c r="P13" s="156" t="s">
        <v>43</v>
      </c>
      <c r="Q13" s="157"/>
      <c r="S13" s="93"/>
      <c r="U13" s="94" t="s">
        <v>168</v>
      </c>
      <c r="V13" s="95"/>
      <c r="W13" s="49" t="s">
        <v>169</v>
      </c>
      <c r="AI13" s="12"/>
      <c r="AJ13" s="12"/>
      <c r="AK13" s="12"/>
      <c r="AL13" s="12"/>
    </row>
    <row r="14" spans="1:38" ht="15.75">
      <c r="A14" s="96" t="s">
        <v>173</v>
      </c>
      <c r="B14" s="97" t="str">
        <f>IF(B8&gt;"",B8,"")</f>
        <v>Larisa Kougya</v>
      </c>
      <c r="C14" s="98" t="str">
        <f>IF(B10&gt;"",B10,"")</f>
        <v>Pihla Eriksson</v>
      </c>
      <c r="D14" s="83"/>
      <c r="E14" s="99"/>
      <c r="F14" s="150"/>
      <c r="G14" s="151"/>
      <c r="H14" s="139"/>
      <c r="I14" s="140"/>
      <c r="J14" s="139"/>
      <c r="K14" s="140"/>
      <c r="L14" s="139"/>
      <c r="M14" s="140"/>
      <c r="N14" s="146"/>
      <c r="O14" s="140"/>
      <c r="P14" s="100">
        <f aca="true" t="shared" si="0" ref="P14:P19">IF(COUNT(F14:N14)=0,"",COUNTIF(F14:N14,"&gt;=0"))</f>
      </c>
      <c r="Q14" s="101">
        <f aca="true" t="shared" si="1" ref="Q14:Q19">IF(COUNT(F14:N14)=0,"",(IF(LEFT(F14,1)="-",1,0)+IF(LEFT(H14,1)="-",1,0)+IF(LEFT(J14,1)="-",1,0)+IF(LEFT(L14,1)="-",1,0)+IF(LEFT(N14,1)="-",1,0)))</f>
      </c>
      <c r="R14" s="102"/>
      <c r="S14" s="103"/>
      <c r="U14" s="104">
        <f aca="true" t="shared" si="2" ref="U14:V19">+Y14+AA14+AC14+AE14+AG14</f>
        <v>0</v>
      </c>
      <c r="V14" s="105">
        <f t="shared" si="2"/>
        <v>0</v>
      </c>
      <c r="W14" s="106">
        <f aca="true" t="shared" si="3" ref="W14:W19">+U14-V14</f>
        <v>0</v>
      </c>
      <c r="Y14" s="107">
        <f aca="true" t="shared" si="4" ref="Y14:Y19">IF(F14="",0,IF(LEFT(F14,1)="-",ABS(F14),(IF(F14&gt;9,F14+2,11))))</f>
        <v>0</v>
      </c>
      <c r="Z14" s="108">
        <f aca="true" t="shared" si="5" ref="Z14:Z19">IF(F14="",0,IF(LEFT(F14,1)="-",(IF(ABS(F14)&gt;9,(ABS(F14)+2),11)),F14))</f>
        <v>0</v>
      </c>
      <c r="AA14" s="107">
        <f aca="true" t="shared" si="6" ref="AA14:AA19">IF(H14="",0,IF(LEFT(H14,1)="-",ABS(H14),(IF(H14&gt;9,H14+2,11))))</f>
        <v>0</v>
      </c>
      <c r="AB14" s="108">
        <f aca="true" t="shared" si="7" ref="AB14:AB19">IF(H14="",0,IF(LEFT(H14,1)="-",(IF(ABS(H14)&gt;9,(ABS(H14)+2),11)),H14))</f>
        <v>0</v>
      </c>
      <c r="AC14" s="107">
        <f aca="true" t="shared" si="8" ref="AC14:AC19">IF(J14="",0,IF(LEFT(J14,1)="-",ABS(J14),(IF(J14&gt;9,J14+2,11))))</f>
        <v>0</v>
      </c>
      <c r="AD14" s="108">
        <f aca="true" t="shared" si="9" ref="AD14:AD19">IF(J14="",0,IF(LEFT(J14,1)="-",(IF(ABS(J14)&gt;9,(ABS(J14)+2),11)),J14))</f>
        <v>0</v>
      </c>
      <c r="AE14" s="107">
        <f aca="true" t="shared" si="10" ref="AE14:AE19">IF(L14="",0,IF(LEFT(L14,1)="-",ABS(L14),(IF(L14&gt;9,L14+2,11))))</f>
        <v>0</v>
      </c>
      <c r="AF14" s="108">
        <f aca="true" t="shared" si="11" ref="AF14:AF19">IF(L14="",0,IF(LEFT(L14,1)="-",(IF(ABS(L14)&gt;9,(ABS(L14)+2),11)),L14))</f>
        <v>0</v>
      </c>
      <c r="AG14" s="107">
        <f aca="true" t="shared" si="12" ref="AG14:AG19">IF(N14="",0,IF(LEFT(N14,1)="-",ABS(N14),(IF(N14&gt;9,N14+2,11))))</f>
        <v>0</v>
      </c>
      <c r="AH14" s="108">
        <f aca="true" t="shared" si="13" ref="AH14:AH19">IF(N14="",0,IF(LEFT(N14,1)="-",(IF(ABS(N14)&gt;9,(ABS(N14)+2),11)),N14))</f>
        <v>0</v>
      </c>
      <c r="AI14" s="12"/>
      <c r="AJ14" s="12"/>
      <c r="AK14" s="12"/>
      <c r="AL14" s="12"/>
    </row>
    <row r="15" spans="1:38" ht="15.75">
      <c r="A15" s="96" t="s">
        <v>174</v>
      </c>
      <c r="B15" s="97" t="str">
        <f>IF(B9&gt;"",B9,"")</f>
        <v>Johanna Christjansson</v>
      </c>
      <c r="C15" s="109">
        <f>IF(B11&gt;"",B11,"")</f>
      </c>
      <c r="D15" s="110"/>
      <c r="E15" s="99"/>
      <c r="F15" s="141"/>
      <c r="G15" s="142"/>
      <c r="H15" s="141"/>
      <c r="I15" s="142"/>
      <c r="J15" s="141"/>
      <c r="K15" s="142"/>
      <c r="L15" s="141"/>
      <c r="M15" s="142"/>
      <c r="N15" s="141"/>
      <c r="O15" s="142"/>
      <c r="P15" s="100">
        <f t="shared" si="0"/>
      </c>
      <c r="Q15" s="101">
        <f t="shared" si="1"/>
      </c>
      <c r="R15" s="111"/>
      <c r="S15" s="112"/>
      <c r="U15" s="104">
        <f t="shared" si="2"/>
        <v>0</v>
      </c>
      <c r="V15" s="105">
        <f t="shared" si="2"/>
        <v>0</v>
      </c>
      <c r="W15" s="106">
        <f t="shared" si="3"/>
        <v>0</v>
      </c>
      <c r="Y15" s="113">
        <f t="shared" si="4"/>
        <v>0</v>
      </c>
      <c r="Z15" s="114">
        <f t="shared" si="5"/>
        <v>0</v>
      </c>
      <c r="AA15" s="113">
        <f t="shared" si="6"/>
        <v>0</v>
      </c>
      <c r="AB15" s="114">
        <f t="shared" si="7"/>
        <v>0</v>
      </c>
      <c r="AC15" s="113">
        <f t="shared" si="8"/>
        <v>0</v>
      </c>
      <c r="AD15" s="114">
        <f t="shared" si="9"/>
        <v>0</v>
      </c>
      <c r="AE15" s="113">
        <f t="shared" si="10"/>
        <v>0</v>
      </c>
      <c r="AF15" s="114">
        <f t="shared" si="11"/>
        <v>0</v>
      </c>
      <c r="AG15" s="113">
        <f t="shared" si="12"/>
        <v>0</v>
      </c>
      <c r="AH15" s="114">
        <f t="shared" si="13"/>
        <v>0</v>
      </c>
      <c r="AI15" s="12"/>
      <c r="AJ15" s="12"/>
      <c r="AK15" s="12"/>
      <c r="AL15" s="12"/>
    </row>
    <row r="16" spans="1:38" ht="16.5" thickBot="1">
      <c r="A16" s="96" t="s">
        <v>175</v>
      </c>
      <c r="B16" s="115" t="str">
        <f>IF(B8&gt;"",B8,"")</f>
        <v>Larisa Kougya</v>
      </c>
      <c r="C16" s="116">
        <f>IF(B11&gt;"",B11,"")</f>
      </c>
      <c r="D16" s="91"/>
      <c r="E16" s="92"/>
      <c r="F16" s="144"/>
      <c r="G16" s="145"/>
      <c r="H16" s="144"/>
      <c r="I16" s="145"/>
      <c r="J16" s="144"/>
      <c r="K16" s="145"/>
      <c r="L16" s="144"/>
      <c r="M16" s="145"/>
      <c r="N16" s="144"/>
      <c r="O16" s="145"/>
      <c r="P16" s="100">
        <f t="shared" si="0"/>
      </c>
      <c r="Q16" s="101">
        <f t="shared" si="1"/>
      </c>
      <c r="R16" s="111"/>
      <c r="S16" s="112"/>
      <c r="U16" s="104">
        <f t="shared" si="2"/>
        <v>0</v>
      </c>
      <c r="V16" s="105">
        <f t="shared" si="2"/>
        <v>0</v>
      </c>
      <c r="W16" s="106">
        <f t="shared" si="3"/>
        <v>0</v>
      </c>
      <c r="Y16" s="113">
        <f t="shared" si="4"/>
        <v>0</v>
      </c>
      <c r="Z16" s="114">
        <f t="shared" si="5"/>
        <v>0</v>
      </c>
      <c r="AA16" s="113">
        <f t="shared" si="6"/>
        <v>0</v>
      </c>
      <c r="AB16" s="114">
        <f t="shared" si="7"/>
        <v>0</v>
      </c>
      <c r="AC16" s="113">
        <f t="shared" si="8"/>
        <v>0</v>
      </c>
      <c r="AD16" s="114">
        <f t="shared" si="9"/>
        <v>0</v>
      </c>
      <c r="AE16" s="113">
        <f t="shared" si="10"/>
        <v>0</v>
      </c>
      <c r="AF16" s="114">
        <f t="shared" si="11"/>
        <v>0</v>
      </c>
      <c r="AG16" s="113">
        <f t="shared" si="12"/>
        <v>0</v>
      </c>
      <c r="AH16" s="114">
        <f t="shared" si="13"/>
        <v>0</v>
      </c>
      <c r="AI16" s="12"/>
      <c r="AJ16" s="12"/>
      <c r="AK16" s="12"/>
      <c r="AL16" s="12"/>
    </row>
    <row r="17" spans="1:38" ht="15.75">
      <c r="A17" s="96" t="s">
        <v>176</v>
      </c>
      <c r="B17" s="97" t="str">
        <f>IF(B9&gt;"",B9,"")</f>
        <v>Johanna Christjansson</v>
      </c>
      <c r="C17" s="109" t="str">
        <f>IF(B10&gt;"",B10,"")</f>
        <v>Pihla Eriksson</v>
      </c>
      <c r="D17" s="83"/>
      <c r="E17" s="99"/>
      <c r="F17" s="139"/>
      <c r="G17" s="140"/>
      <c r="H17" s="139"/>
      <c r="I17" s="140"/>
      <c r="J17" s="139"/>
      <c r="K17" s="140"/>
      <c r="L17" s="139"/>
      <c r="M17" s="140"/>
      <c r="N17" s="139"/>
      <c r="O17" s="140"/>
      <c r="P17" s="100">
        <f t="shared" si="0"/>
      </c>
      <c r="Q17" s="101">
        <f t="shared" si="1"/>
      </c>
      <c r="R17" s="111"/>
      <c r="S17" s="112"/>
      <c r="U17" s="104">
        <f t="shared" si="2"/>
        <v>0</v>
      </c>
      <c r="V17" s="105">
        <f t="shared" si="2"/>
        <v>0</v>
      </c>
      <c r="W17" s="106">
        <f t="shared" si="3"/>
        <v>0</v>
      </c>
      <c r="Y17" s="113">
        <f t="shared" si="4"/>
        <v>0</v>
      </c>
      <c r="Z17" s="114">
        <f t="shared" si="5"/>
        <v>0</v>
      </c>
      <c r="AA17" s="113">
        <f t="shared" si="6"/>
        <v>0</v>
      </c>
      <c r="AB17" s="114">
        <f t="shared" si="7"/>
        <v>0</v>
      </c>
      <c r="AC17" s="113">
        <f t="shared" si="8"/>
        <v>0</v>
      </c>
      <c r="AD17" s="114">
        <f t="shared" si="9"/>
        <v>0</v>
      </c>
      <c r="AE17" s="113">
        <f t="shared" si="10"/>
        <v>0</v>
      </c>
      <c r="AF17" s="114">
        <f t="shared" si="11"/>
        <v>0</v>
      </c>
      <c r="AG17" s="113">
        <f t="shared" si="12"/>
        <v>0</v>
      </c>
      <c r="AH17" s="114">
        <f t="shared" si="13"/>
        <v>0</v>
      </c>
      <c r="AI17" s="12"/>
      <c r="AJ17" s="12"/>
      <c r="AK17" s="12"/>
      <c r="AL17" s="12"/>
    </row>
    <row r="18" spans="1:38" ht="15.75">
      <c r="A18" s="96" t="s">
        <v>177</v>
      </c>
      <c r="B18" s="97" t="str">
        <f>IF(B8&gt;"",B8,"")</f>
        <v>Larisa Kougya</v>
      </c>
      <c r="C18" s="109" t="str">
        <f>IF(B9&gt;"",B9,"")</f>
        <v>Johanna Christjansson</v>
      </c>
      <c r="D18" s="110"/>
      <c r="E18" s="99"/>
      <c r="F18" s="141"/>
      <c r="G18" s="142"/>
      <c r="H18" s="141"/>
      <c r="I18" s="142"/>
      <c r="J18" s="143"/>
      <c r="K18" s="142"/>
      <c r="L18" s="141"/>
      <c r="M18" s="142"/>
      <c r="N18" s="141"/>
      <c r="O18" s="142"/>
      <c r="P18" s="100">
        <f t="shared" si="0"/>
      </c>
      <c r="Q18" s="101">
        <f t="shared" si="1"/>
      </c>
      <c r="R18" s="111"/>
      <c r="S18" s="112"/>
      <c r="U18" s="104">
        <f t="shared" si="2"/>
        <v>0</v>
      </c>
      <c r="V18" s="105">
        <f t="shared" si="2"/>
        <v>0</v>
      </c>
      <c r="W18" s="106">
        <f t="shared" si="3"/>
        <v>0</v>
      </c>
      <c r="Y18" s="113">
        <f t="shared" si="4"/>
        <v>0</v>
      </c>
      <c r="Z18" s="114">
        <f t="shared" si="5"/>
        <v>0</v>
      </c>
      <c r="AA18" s="113">
        <f t="shared" si="6"/>
        <v>0</v>
      </c>
      <c r="AB18" s="114">
        <f t="shared" si="7"/>
        <v>0</v>
      </c>
      <c r="AC18" s="113">
        <f t="shared" si="8"/>
        <v>0</v>
      </c>
      <c r="AD18" s="114">
        <f t="shared" si="9"/>
        <v>0</v>
      </c>
      <c r="AE18" s="113">
        <f t="shared" si="10"/>
        <v>0</v>
      </c>
      <c r="AF18" s="114">
        <f t="shared" si="11"/>
        <v>0</v>
      </c>
      <c r="AG18" s="113">
        <f t="shared" si="12"/>
        <v>0</v>
      </c>
      <c r="AH18" s="114">
        <f t="shared" si="13"/>
        <v>0</v>
      </c>
      <c r="AI18" s="12"/>
      <c r="AJ18" s="12"/>
      <c r="AK18" s="12"/>
      <c r="AL18" s="12"/>
    </row>
    <row r="19" spans="1:38" ht="16.5" thickBot="1">
      <c r="A19" s="117" t="s">
        <v>178</v>
      </c>
      <c r="B19" s="118" t="str">
        <f>IF(B10&gt;"",B10,"")</f>
        <v>Pihla Eriksson</v>
      </c>
      <c r="C19" s="119">
        <f>IF(B11&gt;"",B11,"")</f>
      </c>
      <c r="D19" s="120"/>
      <c r="E19" s="121"/>
      <c r="F19" s="137"/>
      <c r="G19" s="138"/>
      <c r="H19" s="137"/>
      <c r="I19" s="138"/>
      <c r="J19" s="137"/>
      <c r="K19" s="138"/>
      <c r="L19" s="137"/>
      <c r="M19" s="138"/>
      <c r="N19" s="137"/>
      <c r="O19" s="138"/>
      <c r="P19" s="122">
        <f t="shared" si="0"/>
      </c>
      <c r="Q19" s="123">
        <f t="shared" si="1"/>
      </c>
      <c r="R19" s="124"/>
      <c r="S19" s="125"/>
      <c r="U19" s="104">
        <f t="shared" si="2"/>
        <v>0</v>
      </c>
      <c r="V19" s="105">
        <f t="shared" si="2"/>
        <v>0</v>
      </c>
      <c r="W19" s="106">
        <f t="shared" si="3"/>
        <v>0</v>
      </c>
      <c r="Y19" s="126">
        <f t="shared" si="4"/>
        <v>0</v>
      </c>
      <c r="Z19" s="127">
        <f t="shared" si="5"/>
        <v>0</v>
      </c>
      <c r="AA19" s="126">
        <f t="shared" si="6"/>
        <v>0</v>
      </c>
      <c r="AB19" s="127">
        <f t="shared" si="7"/>
        <v>0</v>
      </c>
      <c r="AC19" s="126">
        <f t="shared" si="8"/>
        <v>0</v>
      </c>
      <c r="AD19" s="127">
        <f t="shared" si="9"/>
        <v>0</v>
      </c>
      <c r="AE19" s="126">
        <f t="shared" si="10"/>
        <v>0</v>
      </c>
      <c r="AF19" s="127">
        <f t="shared" si="11"/>
        <v>0</v>
      </c>
      <c r="AG19" s="126">
        <f t="shared" si="12"/>
        <v>0</v>
      </c>
      <c r="AH19" s="127">
        <f t="shared" si="13"/>
        <v>0</v>
      </c>
      <c r="AI19" s="12"/>
      <c r="AJ19" s="12"/>
      <c r="AK19" s="12"/>
      <c r="AL19" s="12"/>
    </row>
    <row r="20" ht="14.25" thickBot="1" thickTop="1"/>
    <row r="21" spans="1:38" ht="16.5" thickTop="1">
      <c r="A21" s="29"/>
      <c r="B21" s="30"/>
      <c r="C21" s="31"/>
      <c r="D21" s="31"/>
      <c r="E21" s="31"/>
      <c r="F21" s="32"/>
      <c r="G21" s="31"/>
      <c r="H21" s="33" t="s">
        <v>158</v>
      </c>
      <c r="I21" s="34"/>
      <c r="J21" s="162" t="s">
        <v>6</v>
      </c>
      <c r="K21" s="163"/>
      <c r="L21" s="163"/>
      <c r="M21" s="164"/>
      <c r="N21" s="165" t="s">
        <v>159</v>
      </c>
      <c r="O21" s="166"/>
      <c r="P21" s="166"/>
      <c r="Q21" s="167" t="s">
        <v>8</v>
      </c>
      <c r="R21" s="168"/>
      <c r="S21" s="169"/>
      <c r="AI21" s="12"/>
      <c r="AJ21" s="12"/>
      <c r="AK21" s="12"/>
      <c r="AL21" s="12"/>
    </row>
    <row r="22" spans="1:38" ht="16.5" thickBot="1">
      <c r="A22" s="35"/>
      <c r="B22" s="36"/>
      <c r="C22" s="37" t="s">
        <v>160</v>
      </c>
      <c r="D22" s="172"/>
      <c r="E22" s="173"/>
      <c r="F22" s="174"/>
      <c r="G22" s="175" t="s">
        <v>161</v>
      </c>
      <c r="H22" s="176"/>
      <c r="I22" s="176"/>
      <c r="J22" s="177"/>
      <c r="K22" s="177"/>
      <c r="L22" s="177"/>
      <c r="M22" s="178"/>
      <c r="N22" s="38" t="s">
        <v>162</v>
      </c>
      <c r="O22" s="39"/>
      <c r="P22" s="39"/>
      <c r="Q22" s="170"/>
      <c r="R22" s="170"/>
      <c r="S22" s="171"/>
      <c r="AI22" s="12"/>
      <c r="AJ22" s="12"/>
      <c r="AK22" s="12"/>
      <c r="AL22" s="12"/>
    </row>
    <row r="23" spans="1:38" ht="15.75" thickTop="1">
      <c r="A23" s="40"/>
      <c r="B23" s="41" t="s">
        <v>163</v>
      </c>
      <c r="C23" s="42" t="s">
        <v>164</v>
      </c>
      <c r="D23" s="158" t="s">
        <v>114</v>
      </c>
      <c r="E23" s="159"/>
      <c r="F23" s="158" t="s">
        <v>132</v>
      </c>
      <c r="G23" s="159"/>
      <c r="H23" s="158" t="s">
        <v>165</v>
      </c>
      <c r="I23" s="159"/>
      <c r="J23" s="158" t="s">
        <v>115</v>
      </c>
      <c r="K23" s="159"/>
      <c r="L23" s="158"/>
      <c r="M23" s="159"/>
      <c r="N23" s="43" t="s">
        <v>152</v>
      </c>
      <c r="O23" s="44" t="s">
        <v>166</v>
      </c>
      <c r="P23" s="45" t="s">
        <v>167</v>
      </c>
      <c r="Q23" s="46"/>
      <c r="R23" s="160" t="s">
        <v>44</v>
      </c>
      <c r="S23" s="161"/>
      <c r="U23" s="47" t="s">
        <v>168</v>
      </c>
      <c r="V23" s="48"/>
      <c r="W23" s="49" t="s">
        <v>169</v>
      </c>
      <c r="AI23" s="12"/>
      <c r="AJ23" s="12"/>
      <c r="AK23" s="12"/>
      <c r="AL23" s="12"/>
    </row>
    <row r="24" spans="1:38" ht="12.75">
      <c r="A24" s="50" t="s">
        <v>114</v>
      </c>
      <c r="B24" s="51" t="s">
        <v>262</v>
      </c>
      <c r="C24" s="52" t="s">
        <v>31</v>
      </c>
      <c r="D24" s="53"/>
      <c r="E24" s="54"/>
      <c r="F24" s="55">
        <f>+P34</f>
      </c>
      <c r="G24" s="56">
        <f>+Q34</f>
      </c>
      <c r="H24" s="55">
        <f>P30</f>
      </c>
      <c r="I24" s="56">
        <f>Q30</f>
      </c>
      <c r="J24" s="55">
        <f>P32</f>
      </c>
      <c r="K24" s="56">
        <f>Q32</f>
      </c>
      <c r="L24" s="55"/>
      <c r="M24" s="56"/>
      <c r="N24" s="57">
        <f>IF(SUM(D24:M24)=0,"",COUNTIF(E24:E27,"3"))</f>
      </c>
      <c r="O24" s="58">
        <f>IF(SUM(E24:N24)=0,"",COUNTIF(D24:D27,"3"))</f>
      </c>
      <c r="P24" s="59">
        <f>IF(SUM(D24:M24)=0,"",SUM(E24:E27))</f>
      </c>
      <c r="Q24" s="60">
        <f>IF(SUM(D24:M24)=0,"",SUM(D24:D27))</f>
      </c>
      <c r="R24" s="152"/>
      <c r="S24" s="153"/>
      <c r="U24" s="61">
        <f>+U30+U32+U34</f>
        <v>0</v>
      </c>
      <c r="V24" s="62">
        <f>+V30+V32+V34</f>
        <v>0</v>
      </c>
      <c r="W24" s="63">
        <f>+U24-V24</f>
        <v>0</v>
      </c>
      <c r="AI24" s="12"/>
      <c r="AJ24" s="12"/>
      <c r="AK24" s="12"/>
      <c r="AL24" s="12"/>
    </row>
    <row r="25" spans="1:38" ht="12.75">
      <c r="A25" s="64" t="s">
        <v>132</v>
      </c>
      <c r="B25" s="51" t="s">
        <v>257</v>
      </c>
      <c r="C25" s="65" t="s">
        <v>38</v>
      </c>
      <c r="D25" s="66">
        <f>+Q34</f>
      </c>
      <c r="E25" s="67">
        <f>+P34</f>
      </c>
      <c r="F25" s="68"/>
      <c r="G25" s="69"/>
      <c r="H25" s="66">
        <f>P33</f>
      </c>
      <c r="I25" s="67">
        <f>Q33</f>
      </c>
      <c r="J25" s="66">
        <f>P31</f>
      </c>
      <c r="K25" s="67">
        <f>Q31</f>
      </c>
      <c r="L25" s="66"/>
      <c r="M25" s="67"/>
      <c r="N25" s="57">
        <f>IF(SUM(D25:M25)=0,"",COUNTIF(G24:G27,"3"))</f>
      </c>
      <c r="O25" s="58">
        <f>IF(SUM(E25:N25)=0,"",COUNTIF(F24:F27,"3"))</f>
      </c>
      <c r="P25" s="59">
        <f>IF(SUM(D25:M25)=0,"",SUM(G24:G27))</f>
      </c>
      <c r="Q25" s="60">
        <f>IF(SUM(D25:M25)=0,"",SUM(F24:F27))</f>
      </c>
      <c r="R25" s="152"/>
      <c r="S25" s="153"/>
      <c r="U25" s="61">
        <f>+U31+U33+V34</f>
        <v>0</v>
      </c>
      <c r="V25" s="62">
        <f>+V31+V33+U34</f>
        <v>0</v>
      </c>
      <c r="W25" s="63">
        <f>+U25-V25</f>
        <v>0</v>
      </c>
      <c r="AI25" s="12"/>
      <c r="AJ25" s="12"/>
      <c r="AK25" s="12"/>
      <c r="AL25" s="12"/>
    </row>
    <row r="26" spans="1:38" ht="12.75">
      <c r="A26" s="64" t="s">
        <v>165</v>
      </c>
      <c r="B26" s="51" t="s">
        <v>233</v>
      </c>
      <c r="C26" s="65" t="s">
        <v>232</v>
      </c>
      <c r="D26" s="66">
        <f>+Q30</f>
      </c>
      <c r="E26" s="67">
        <f>+P30</f>
      </c>
      <c r="F26" s="66">
        <f>Q33</f>
      </c>
      <c r="G26" s="67">
        <f>P33</f>
      </c>
      <c r="H26" s="68"/>
      <c r="I26" s="69"/>
      <c r="J26" s="66">
        <f>P35</f>
      </c>
      <c r="K26" s="67">
        <f>Q35</f>
      </c>
      <c r="L26" s="66"/>
      <c r="M26" s="67"/>
      <c r="N26" s="57">
        <f>IF(SUM(D26:M26)=0,"",COUNTIF(I24:I27,"3"))</f>
      </c>
      <c r="O26" s="58">
        <f>IF(SUM(E26:N26)=0,"",COUNTIF(H24:H27,"3"))</f>
      </c>
      <c r="P26" s="59">
        <f>IF(SUM(D26:M26)=0,"",SUM(I24:I27))</f>
      </c>
      <c r="Q26" s="60">
        <f>IF(SUM(D26:M26)=0,"",SUM(H24:H27))</f>
      </c>
      <c r="R26" s="152"/>
      <c r="S26" s="153"/>
      <c r="U26" s="61">
        <f>+V30+V33+U35</f>
        <v>0</v>
      </c>
      <c r="V26" s="62">
        <f>+U30+U33+V35</f>
        <v>0</v>
      </c>
      <c r="W26" s="63">
        <f>+U26-V26</f>
        <v>0</v>
      </c>
      <c r="AI26" s="12"/>
      <c r="AJ26" s="12"/>
      <c r="AK26" s="12"/>
      <c r="AL26" s="12"/>
    </row>
    <row r="27" spans="1:38" ht="13.5" thickBot="1">
      <c r="A27" s="70" t="s">
        <v>115</v>
      </c>
      <c r="B27" s="71" t="s">
        <v>268</v>
      </c>
      <c r="C27" s="72" t="s">
        <v>272</v>
      </c>
      <c r="D27" s="73">
        <f>Q32</f>
      </c>
      <c r="E27" s="74">
        <f>P32</f>
      </c>
      <c r="F27" s="73">
        <f>Q31</f>
      </c>
      <c r="G27" s="74">
        <f>P31</f>
      </c>
      <c r="H27" s="73">
        <f>Q35</f>
      </c>
      <c r="I27" s="74">
        <f>P35</f>
      </c>
      <c r="J27" s="75"/>
      <c r="K27" s="76"/>
      <c r="L27" s="73"/>
      <c r="M27" s="74"/>
      <c r="N27" s="77">
        <f>IF(SUM(D27:M27)=0,"",COUNTIF(K24:K27,"3"))</f>
      </c>
      <c r="O27" s="78">
        <f>IF(SUM(E27:N27)=0,"",COUNTIF(J24:J27,"3"))</f>
      </c>
      <c r="P27" s="79">
        <f>IF(SUM(D27:M28)=0,"",SUM(K24:K27))</f>
      </c>
      <c r="Q27" s="80">
        <f>IF(SUM(D27:M27)=0,"",SUM(J24:J27))</f>
      </c>
      <c r="R27" s="154"/>
      <c r="S27" s="155"/>
      <c r="U27" s="61">
        <f>+V31+V32+V35</f>
        <v>0</v>
      </c>
      <c r="V27" s="62">
        <f>+U31+U32+U35</f>
        <v>0</v>
      </c>
      <c r="W27" s="63">
        <f>+U27-V27</f>
        <v>0</v>
      </c>
      <c r="AI27" s="12"/>
      <c r="AJ27" s="12"/>
      <c r="AK27" s="12"/>
      <c r="AL27" s="12"/>
    </row>
    <row r="28" spans="1:38" ht="15.75" thickTop="1">
      <c r="A28" s="81"/>
      <c r="B28" s="82" t="s">
        <v>170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4"/>
      <c r="S28" s="85"/>
      <c r="U28" s="86"/>
      <c r="V28" s="87" t="s">
        <v>171</v>
      </c>
      <c r="W28" s="88">
        <f>SUM(W24:W27)</f>
        <v>0</v>
      </c>
      <c r="X28" s="87" t="str">
        <f>IF(W28=0,"OK","Virhe")</f>
        <v>OK</v>
      </c>
      <c r="AI28" s="12"/>
      <c r="AJ28" s="12"/>
      <c r="AK28" s="12"/>
      <c r="AL28" s="12"/>
    </row>
    <row r="29" spans="1:38" ht="15.75" thickBot="1">
      <c r="A29" s="89"/>
      <c r="B29" s="90" t="s">
        <v>172</v>
      </c>
      <c r="C29" s="91"/>
      <c r="D29" s="91"/>
      <c r="E29" s="92"/>
      <c r="F29" s="147" t="s">
        <v>45</v>
      </c>
      <c r="G29" s="148"/>
      <c r="H29" s="149" t="s">
        <v>46</v>
      </c>
      <c r="I29" s="148"/>
      <c r="J29" s="149" t="s">
        <v>47</v>
      </c>
      <c r="K29" s="148"/>
      <c r="L29" s="149" t="s">
        <v>54</v>
      </c>
      <c r="M29" s="148"/>
      <c r="N29" s="149" t="s">
        <v>55</v>
      </c>
      <c r="O29" s="148"/>
      <c r="P29" s="156" t="s">
        <v>43</v>
      </c>
      <c r="Q29" s="157"/>
      <c r="S29" s="93"/>
      <c r="U29" s="94" t="s">
        <v>168</v>
      </c>
      <c r="V29" s="95"/>
      <c r="W29" s="49" t="s">
        <v>169</v>
      </c>
      <c r="AI29" s="12"/>
      <c r="AJ29" s="12"/>
      <c r="AK29" s="12"/>
      <c r="AL29" s="12"/>
    </row>
    <row r="30" spans="1:38" ht="15.75">
      <c r="A30" s="96" t="s">
        <v>173</v>
      </c>
      <c r="B30" s="97" t="str">
        <f>IF(B24&gt;"",B24,"")</f>
        <v>Jannika Oksanen</v>
      </c>
      <c r="C30" s="98" t="str">
        <f>IF(B26&gt;"",B26,"")</f>
        <v>Valeria Ananjeva</v>
      </c>
      <c r="D30" s="83"/>
      <c r="E30" s="99"/>
      <c r="F30" s="150"/>
      <c r="G30" s="151"/>
      <c r="H30" s="139"/>
      <c r="I30" s="140"/>
      <c r="J30" s="139"/>
      <c r="K30" s="140"/>
      <c r="L30" s="139"/>
      <c r="M30" s="140"/>
      <c r="N30" s="146"/>
      <c r="O30" s="140"/>
      <c r="P30" s="100">
        <f aca="true" t="shared" si="14" ref="P30:P35">IF(COUNT(F30:N30)=0,"",COUNTIF(F30:N30,"&gt;=0"))</f>
      </c>
      <c r="Q30" s="101">
        <f aca="true" t="shared" si="15" ref="Q30:Q35">IF(COUNT(F30:N30)=0,"",(IF(LEFT(F30,1)="-",1,0)+IF(LEFT(H30,1)="-",1,0)+IF(LEFT(J30,1)="-",1,0)+IF(LEFT(L30,1)="-",1,0)+IF(LEFT(N30,1)="-",1,0)))</f>
      </c>
      <c r="R30" s="102"/>
      <c r="S30" s="103"/>
      <c r="U30" s="104">
        <f aca="true" t="shared" si="16" ref="U30:V35">+Y30+AA30+AC30+AE30+AG30</f>
        <v>0</v>
      </c>
      <c r="V30" s="105">
        <f t="shared" si="16"/>
        <v>0</v>
      </c>
      <c r="W30" s="106">
        <f aca="true" t="shared" si="17" ref="W30:W35">+U30-V30</f>
        <v>0</v>
      </c>
      <c r="Y30" s="107">
        <f aca="true" t="shared" si="18" ref="Y30:Y35">IF(F30="",0,IF(LEFT(F30,1)="-",ABS(F30),(IF(F30&gt;9,F30+2,11))))</f>
        <v>0</v>
      </c>
      <c r="Z30" s="108">
        <f aca="true" t="shared" si="19" ref="Z30:Z35">IF(F30="",0,IF(LEFT(F30,1)="-",(IF(ABS(F30)&gt;9,(ABS(F30)+2),11)),F30))</f>
        <v>0</v>
      </c>
      <c r="AA30" s="107">
        <f aca="true" t="shared" si="20" ref="AA30:AA35">IF(H30="",0,IF(LEFT(H30,1)="-",ABS(H30),(IF(H30&gt;9,H30+2,11))))</f>
        <v>0</v>
      </c>
      <c r="AB30" s="108">
        <f aca="true" t="shared" si="21" ref="AB30:AB35">IF(H30="",0,IF(LEFT(H30,1)="-",(IF(ABS(H30)&gt;9,(ABS(H30)+2),11)),H30))</f>
        <v>0</v>
      </c>
      <c r="AC30" s="107">
        <f aca="true" t="shared" si="22" ref="AC30:AC35">IF(J30="",0,IF(LEFT(J30,1)="-",ABS(J30),(IF(J30&gt;9,J30+2,11))))</f>
        <v>0</v>
      </c>
      <c r="AD30" s="108">
        <f aca="true" t="shared" si="23" ref="AD30:AD35">IF(J30="",0,IF(LEFT(J30,1)="-",(IF(ABS(J30)&gt;9,(ABS(J30)+2),11)),J30))</f>
        <v>0</v>
      </c>
      <c r="AE30" s="107">
        <f aca="true" t="shared" si="24" ref="AE30:AE35">IF(L30="",0,IF(LEFT(L30,1)="-",ABS(L30),(IF(L30&gt;9,L30+2,11))))</f>
        <v>0</v>
      </c>
      <c r="AF30" s="108">
        <f aca="true" t="shared" si="25" ref="AF30:AF35">IF(L30="",0,IF(LEFT(L30,1)="-",(IF(ABS(L30)&gt;9,(ABS(L30)+2),11)),L30))</f>
        <v>0</v>
      </c>
      <c r="AG30" s="107">
        <f aca="true" t="shared" si="26" ref="AG30:AG35">IF(N30="",0,IF(LEFT(N30,1)="-",ABS(N30),(IF(N30&gt;9,N30+2,11))))</f>
        <v>0</v>
      </c>
      <c r="AH30" s="108">
        <f aca="true" t="shared" si="27" ref="AH30:AH35">IF(N30="",0,IF(LEFT(N30,1)="-",(IF(ABS(N30)&gt;9,(ABS(N30)+2),11)),N30))</f>
        <v>0</v>
      </c>
      <c r="AI30" s="12"/>
      <c r="AJ30" s="12"/>
      <c r="AK30" s="12"/>
      <c r="AL30" s="12"/>
    </row>
    <row r="31" spans="1:38" ht="15.75">
      <c r="A31" s="96" t="s">
        <v>174</v>
      </c>
      <c r="B31" s="97" t="str">
        <f>IF(B25&gt;"",B25,"")</f>
        <v>Viivi.Mari Vastavuo</v>
      </c>
      <c r="C31" s="109" t="str">
        <f>IF(B27&gt;"",B27,"")</f>
        <v>Anna-Britta Eesmaa</v>
      </c>
      <c r="D31" s="110"/>
      <c r="E31" s="99"/>
      <c r="F31" s="141"/>
      <c r="G31" s="142"/>
      <c r="H31" s="141"/>
      <c r="I31" s="142"/>
      <c r="J31" s="141"/>
      <c r="K31" s="142"/>
      <c r="L31" s="141"/>
      <c r="M31" s="142"/>
      <c r="N31" s="141"/>
      <c r="O31" s="142"/>
      <c r="P31" s="100">
        <f t="shared" si="14"/>
      </c>
      <c r="Q31" s="101">
        <f t="shared" si="15"/>
      </c>
      <c r="R31" s="111"/>
      <c r="S31" s="112"/>
      <c r="U31" s="104">
        <f t="shared" si="16"/>
        <v>0</v>
      </c>
      <c r="V31" s="105">
        <f t="shared" si="16"/>
        <v>0</v>
      </c>
      <c r="W31" s="106">
        <f t="shared" si="17"/>
        <v>0</v>
      </c>
      <c r="Y31" s="113">
        <f t="shared" si="18"/>
        <v>0</v>
      </c>
      <c r="Z31" s="114">
        <f t="shared" si="19"/>
        <v>0</v>
      </c>
      <c r="AA31" s="113">
        <f t="shared" si="20"/>
        <v>0</v>
      </c>
      <c r="AB31" s="114">
        <f t="shared" si="21"/>
        <v>0</v>
      </c>
      <c r="AC31" s="113">
        <f t="shared" si="22"/>
        <v>0</v>
      </c>
      <c r="AD31" s="114">
        <f t="shared" si="23"/>
        <v>0</v>
      </c>
      <c r="AE31" s="113">
        <f t="shared" si="24"/>
        <v>0</v>
      </c>
      <c r="AF31" s="114">
        <f t="shared" si="25"/>
        <v>0</v>
      </c>
      <c r="AG31" s="113">
        <f t="shared" si="26"/>
        <v>0</v>
      </c>
      <c r="AH31" s="114">
        <f t="shared" si="27"/>
        <v>0</v>
      </c>
      <c r="AI31" s="12"/>
      <c r="AJ31" s="12"/>
      <c r="AK31" s="12"/>
      <c r="AL31" s="12"/>
    </row>
    <row r="32" spans="1:38" ht="16.5" thickBot="1">
      <c r="A32" s="96" t="s">
        <v>175</v>
      </c>
      <c r="B32" s="115" t="str">
        <f>IF(B24&gt;"",B24,"")</f>
        <v>Jannika Oksanen</v>
      </c>
      <c r="C32" s="116" t="str">
        <f>IF(B27&gt;"",B27,"")</f>
        <v>Anna-Britta Eesmaa</v>
      </c>
      <c r="D32" s="91"/>
      <c r="E32" s="92"/>
      <c r="F32" s="144"/>
      <c r="G32" s="145"/>
      <c r="H32" s="144"/>
      <c r="I32" s="145"/>
      <c r="J32" s="144"/>
      <c r="K32" s="145"/>
      <c r="L32" s="144"/>
      <c r="M32" s="145"/>
      <c r="N32" s="144"/>
      <c r="O32" s="145"/>
      <c r="P32" s="100">
        <f t="shared" si="14"/>
      </c>
      <c r="Q32" s="101">
        <f t="shared" si="15"/>
      </c>
      <c r="R32" s="111"/>
      <c r="S32" s="112"/>
      <c r="U32" s="104">
        <f t="shared" si="16"/>
        <v>0</v>
      </c>
      <c r="V32" s="105">
        <f t="shared" si="16"/>
        <v>0</v>
      </c>
      <c r="W32" s="106">
        <f t="shared" si="17"/>
        <v>0</v>
      </c>
      <c r="Y32" s="113">
        <f t="shared" si="18"/>
        <v>0</v>
      </c>
      <c r="Z32" s="114">
        <f t="shared" si="19"/>
        <v>0</v>
      </c>
      <c r="AA32" s="113">
        <f t="shared" si="20"/>
        <v>0</v>
      </c>
      <c r="AB32" s="114">
        <f t="shared" si="21"/>
        <v>0</v>
      </c>
      <c r="AC32" s="113">
        <f t="shared" si="22"/>
        <v>0</v>
      </c>
      <c r="AD32" s="114">
        <f t="shared" si="23"/>
        <v>0</v>
      </c>
      <c r="AE32" s="113">
        <f t="shared" si="24"/>
        <v>0</v>
      </c>
      <c r="AF32" s="114">
        <f t="shared" si="25"/>
        <v>0</v>
      </c>
      <c r="AG32" s="113">
        <f t="shared" si="26"/>
        <v>0</v>
      </c>
      <c r="AH32" s="114">
        <f t="shared" si="27"/>
        <v>0</v>
      </c>
      <c r="AI32" s="12"/>
      <c r="AJ32" s="12"/>
      <c r="AK32" s="12"/>
      <c r="AL32" s="12"/>
    </row>
    <row r="33" spans="1:38" ht="15.75">
      <c r="A33" s="96" t="s">
        <v>176</v>
      </c>
      <c r="B33" s="97" t="str">
        <f>IF(B25&gt;"",B25,"")</f>
        <v>Viivi.Mari Vastavuo</v>
      </c>
      <c r="C33" s="109" t="str">
        <f>IF(B26&gt;"",B26,"")</f>
        <v>Valeria Ananjeva</v>
      </c>
      <c r="D33" s="83"/>
      <c r="E33" s="99"/>
      <c r="F33" s="139"/>
      <c r="G33" s="140"/>
      <c r="H33" s="139"/>
      <c r="I33" s="140"/>
      <c r="J33" s="139"/>
      <c r="K33" s="140"/>
      <c r="L33" s="139"/>
      <c r="M33" s="140"/>
      <c r="N33" s="139"/>
      <c r="O33" s="140"/>
      <c r="P33" s="100">
        <f t="shared" si="14"/>
      </c>
      <c r="Q33" s="101">
        <f t="shared" si="15"/>
      </c>
      <c r="R33" s="111"/>
      <c r="S33" s="112"/>
      <c r="U33" s="104">
        <f t="shared" si="16"/>
        <v>0</v>
      </c>
      <c r="V33" s="105">
        <f t="shared" si="16"/>
        <v>0</v>
      </c>
      <c r="W33" s="106">
        <f t="shared" si="17"/>
        <v>0</v>
      </c>
      <c r="Y33" s="113">
        <f t="shared" si="18"/>
        <v>0</v>
      </c>
      <c r="Z33" s="114">
        <f t="shared" si="19"/>
        <v>0</v>
      </c>
      <c r="AA33" s="113">
        <f t="shared" si="20"/>
        <v>0</v>
      </c>
      <c r="AB33" s="114">
        <f t="shared" si="21"/>
        <v>0</v>
      </c>
      <c r="AC33" s="113">
        <f t="shared" si="22"/>
        <v>0</v>
      </c>
      <c r="AD33" s="114">
        <f t="shared" si="23"/>
        <v>0</v>
      </c>
      <c r="AE33" s="113">
        <f t="shared" si="24"/>
        <v>0</v>
      </c>
      <c r="AF33" s="114">
        <f t="shared" si="25"/>
        <v>0</v>
      </c>
      <c r="AG33" s="113">
        <f t="shared" si="26"/>
        <v>0</v>
      </c>
      <c r="AH33" s="114">
        <f t="shared" si="27"/>
        <v>0</v>
      </c>
      <c r="AI33" s="12"/>
      <c r="AJ33" s="12"/>
      <c r="AK33" s="12"/>
      <c r="AL33" s="12"/>
    </row>
    <row r="34" spans="1:38" ht="15.75">
      <c r="A34" s="96" t="s">
        <v>177</v>
      </c>
      <c r="B34" s="97" t="str">
        <f>IF(B24&gt;"",B24,"")</f>
        <v>Jannika Oksanen</v>
      </c>
      <c r="C34" s="109" t="str">
        <f>IF(B25&gt;"",B25,"")</f>
        <v>Viivi.Mari Vastavuo</v>
      </c>
      <c r="D34" s="110"/>
      <c r="E34" s="99"/>
      <c r="F34" s="141"/>
      <c r="G34" s="142"/>
      <c r="H34" s="141"/>
      <c r="I34" s="142"/>
      <c r="J34" s="143"/>
      <c r="K34" s="142"/>
      <c r="L34" s="141"/>
      <c r="M34" s="142"/>
      <c r="N34" s="141"/>
      <c r="O34" s="142"/>
      <c r="P34" s="100">
        <f t="shared" si="14"/>
      </c>
      <c r="Q34" s="101">
        <f t="shared" si="15"/>
      </c>
      <c r="R34" s="111"/>
      <c r="S34" s="112"/>
      <c r="U34" s="104">
        <f t="shared" si="16"/>
        <v>0</v>
      </c>
      <c r="V34" s="105">
        <f t="shared" si="16"/>
        <v>0</v>
      </c>
      <c r="W34" s="106">
        <f t="shared" si="17"/>
        <v>0</v>
      </c>
      <c r="Y34" s="113">
        <f t="shared" si="18"/>
        <v>0</v>
      </c>
      <c r="Z34" s="114">
        <f t="shared" si="19"/>
        <v>0</v>
      </c>
      <c r="AA34" s="113">
        <f t="shared" si="20"/>
        <v>0</v>
      </c>
      <c r="AB34" s="114">
        <f t="shared" si="21"/>
        <v>0</v>
      </c>
      <c r="AC34" s="113">
        <f t="shared" si="22"/>
        <v>0</v>
      </c>
      <c r="AD34" s="114">
        <f t="shared" si="23"/>
        <v>0</v>
      </c>
      <c r="AE34" s="113">
        <f t="shared" si="24"/>
        <v>0</v>
      </c>
      <c r="AF34" s="114">
        <f t="shared" si="25"/>
        <v>0</v>
      </c>
      <c r="AG34" s="113">
        <f t="shared" si="26"/>
        <v>0</v>
      </c>
      <c r="AH34" s="114">
        <f t="shared" si="27"/>
        <v>0</v>
      </c>
      <c r="AI34" s="12"/>
      <c r="AJ34" s="12"/>
      <c r="AK34" s="12"/>
      <c r="AL34" s="12"/>
    </row>
    <row r="35" spans="1:38" ht="16.5" thickBot="1">
      <c r="A35" s="117" t="s">
        <v>178</v>
      </c>
      <c r="B35" s="118" t="str">
        <f>IF(B26&gt;"",B26,"")</f>
        <v>Valeria Ananjeva</v>
      </c>
      <c r="C35" s="119" t="str">
        <f>IF(B27&gt;"",B27,"")</f>
        <v>Anna-Britta Eesmaa</v>
      </c>
      <c r="D35" s="120"/>
      <c r="E35" s="121"/>
      <c r="F35" s="137"/>
      <c r="G35" s="138"/>
      <c r="H35" s="137"/>
      <c r="I35" s="138"/>
      <c r="J35" s="137"/>
      <c r="K35" s="138"/>
      <c r="L35" s="137"/>
      <c r="M35" s="138"/>
      <c r="N35" s="137"/>
      <c r="O35" s="138"/>
      <c r="P35" s="122">
        <f t="shared" si="14"/>
      </c>
      <c r="Q35" s="123">
        <f t="shared" si="15"/>
      </c>
      <c r="R35" s="124"/>
      <c r="S35" s="125"/>
      <c r="U35" s="104">
        <f t="shared" si="16"/>
        <v>0</v>
      </c>
      <c r="V35" s="105">
        <f t="shared" si="16"/>
        <v>0</v>
      </c>
      <c r="W35" s="106">
        <f t="shared" si="17"/>
        <v>0</v>
      </c>
      <c r="Y35" s="126">
        <f t="shared" si="18"/>
        <v>0</v>
      </c>
      <c r="Z35" s="127">
        <f t="shared" si="19"/>
        <v>0</v>
      </c>
      <c r="AA35" s="126">
        <f t="shared" si="20"/>
        <v>0</v>
      </c>
      <c r="AB35" s="127">
        <f t="shared" si="21"/>
        <v>0</v>
      </c>
      <c r="AC35" s="126">
        <f t="shared" si="22"/>
        <v>0</v>
      </c>
      <c r="AD35" s="127">
        <f t="shared" si="23"/>
        <v>0</v>
      </c>
      <c r="AE35" s="126">
        <f t="shared" si="24"/>
        <v>0</v>
      </c>
      <c r="AF35" s="127">
        <f t="shared" si="25"/>
        <v>0</v>
      </c>
      <c r="AG35" s="126">
        <f t="shared" si="26"/>
        <v>0</v>
      </c>
      <c r="AH35" s="127">
        <f t="shared" si="27"/>
        <v>0</v>
      </c>
      <c r="AI35" s="12"/>
      <c r="AJ35" s="12"/>
      <c r="AK35" s="12"/>
      <c r="AL35" s="12"/>
    </row>
    <row r="36" ht="14.25" thickBot="1" thickTop="1"/>
    <row r="37" spans="1:38" ht="16.5" thickTop="1">
      <c r="A37" s="29"/>
      <c r="B37" s="30"/>
      <c r="C37" s="31"/>
      <c r="D37" s="31"/>
      <c r="E37" s="31"/>
      <c r="F37" s="32"/>
      <c r="G37" s="31"/>
      <c r="H37" s="33" t="s">
        <v>158</v>
      </c>
      <c r="I37" s="34"/>
      <c r="J37" s="162" t="s">
        <v>6</v>
      </c>
      <c r="K37" s="163"/>
      <c r="L37" s="163"/>
      <c r="M37" s="164"/>
      <c r="N37" s="165" t="s">
        <v>159</v>
      </c>
      <c r="O37" s="166"/>
      <c r="P37" s="166"/>
      <c r="Q37" s="167" t="s">
        <v>7</v>
      </c>
      <c r="R37" s="168"/>
      <c r="S37" s="169"/>
      <c r="AI37" s="12"/>
      <c r="AJ37" s="12"/>
      <c r="AK37" s="12"/>
      <c r="AL37" s="12"/>
    </row>
    <row r="38" spans="1:38" ht="16.5" thickBot="1">
      <c r="A38" s="35"/>
      <c r="B38" s="36"/>
      <c r="C38" s="37" t="s">
        <v>160</v>
      </c>
      <c r="D38" s="172"/>
      <c r="E38" s="173"/>
      <c r="F38" s="174"/>
      <c r="G38" s="175" t="s">
        <v>161</v>
      </c>
      <c r="H38" s="176"/>
      <c r="I38" s="176"/>
      <c r="J38" s="177"/>
      <c r="K38" s="177"/>
      <c r="L38" s="177"/>
      <c r="M38" s="178"/>
      <c r="N38" s="38" t="s">
        <v>162</v>
      </c>
      <c r="O38" s="39"/>
      <c r="P38" s="39"/>
      <c r="Q38" s="170"/>
      <c r="R38" s="170"/>
      <c r="S38" s="171"/>
      <c r="AI38" s="12"/>
      <c r="AJ38" s="12"/>
      <c r="AK38" s="12"/>
      <c r="AL38" s="12"/>
    </row>
    <row r="39" spans="1:38" ht="15.75" thickTop="1">
      <c r="A39" s="40"/>
      <c r="B39" s="41" t="s">
        <v>163</v>
      </c>
      <c r="C39" s="42" t="s">
        <v>164</v>
      </c>
      <c r="D39" s="158" t="s">
        <v>114</v>
      </c>
      <c r="E39" s="159"/>
      <c r="F39" s="158" t="s">
        <v>132</v>
      </c>
      <c r="G39" s="159"/>
      <c r="H39" s="158" t="s">
        <v>165</v>
      </c>
      <c r="I39" s="159"/>
      <c r="J39" s="158" t="s">
        <v>115</v>
      </c>
      <c r="K39" s="159"/>
      <c r="L39" s="158"/>
      <c r="M39" s="159"/>
      <c r="N39" s="43" t="s">
        <v>152</v>
      </c>
      <c r="O39" s="44" t="s">
        <v>166</v>
      </c>
      <c r="P39" s="45" t="s">
        <v>167</v>
      </c>
      <c r="Q39" s="46"/>
      <c r="R39" s="160" t="s">
        <v>44</v>
      </c>
      <c r="S39" s="161"/>
      <c r="U39" s="47" t="s">
        <v>168</v>
      </c>
      <c r="V39" s="48"/>
      <c r="W39" s="49" t="s">
        <v>169</v>
      </c>
      <c r="AI39" s="12"/>
      <c r="AJ39" s="12"/>
      <c r="AK39" s="12"/>
      <c r="AL39" s="12"/>
    </row>
    <row r="40" spans="1:38" ht="12.75">
      <c r="A40" s="50" t="s">
        <v>114</v>
      </c>
      <c r="B40" s="51" t="s">
        <v>270</v>
      </c>
      <c r="C40" s="52" t="s">
        <v>272</v>
      </c>
      <c r="D40" s="53"/>
      <c r="E40" s="54"/>
      <c r="F40" s="55">
        <f>+P50</f>
      </c>
      <c r="G40" s="56">
        <f>+Q50</f>
      </c>
      <c r="H40" s="55">
        <f>P46</f>
      </c>
      <c r="I40" s="56">
        <f>Q46</f>
      </c>
      <c r="J40" s="55">
        <f>P48</f>
      </c>
      <c r="K40" s="56">
        <f>Q48</f>
      </c>
      <c r="L40" s="55"/>
      <c r="M40" s="56"/>
      <c r="N40" s="57">
        <f>IF(SUM(D40:M40)=0,"",COUNTIF(E40:E43,"3"))</f>
      </c>
      <c r="O40" s="58">
        <f>IF(SUM(E40:N40)=0,"",COUNTIF(D40:D43,"3"))</f>
      </c>
      <c r="P40" s="59">
        <f>IF(SUM(D40:M40)=0,"",SUM(E40:E43))</f>
      </c>
      <c r="Q40" s="60">
        <f>IF(SUM(D40:M40)=0,"",SUM(D40:D43))</f>
      </c>
      <c r="R40" s="152"/>
      <c r="S40" s="153"/>
      <c r="U40" s="61">
        <f>+U46+U48+U50</f>
        <v>0</v>
      </c>
      <c r="V40" s="62">
        <f>+V46+V48+V50</f>
        <v>0</v>
      </c>
      <c r="W40" s="63">
        <f>+U40-V40</f>
        <v>0</v>
      </c>
      <c r="AI40" s="12"/>
      <c r="AJ40" s="12"/>
      <c r="AK40" s="12"/>
      <c r="AL40" s="12"/>
    </row>
    <row r="41" spans="1:38" ht="12.75">
      <c r="A41" s="64" t="s">
        <v>132</v>
      </c>
      <c r="B41" s="51" t="s">
        <v>269</v>
      </c>
      <c r="C41" s="52" t="s">
        <v>272</v>
      </c>
      <c r="D41" s="66">
        <f>+Q50</f>
      </c>
      <c r="E41" s="67">
        <f>+P50</f>
      </c>
      <c r="F41" s="68"/>
      <c r="G41" s="69"/>
      <c r="H41" s="66">
        <f>P49</f>
      </c>
      <c r="I41" s="67">
        <f>Q49</f>
      </c>
      <c r="J41" s="66">
        <f>P47</f>
      </c>
      <c r="K41" s="67">
        <f>Q47</f>
      </c>
      <c r="L41" s="66"/>
      <c r="M41" s="67"/>
      <c r="N41" s="57">
        <f>IF(SUM(D41:M41)=0,"",COUNTIF(G40:G43,"3"))</f>
      </c>
      <c r="O41" s="58">
        <f>IF(SUM(E41:N41)=0,"",COUNTIF(F40:F43,"3"))</f>
      </c>
      <c r="P41" s="59">
        <f>IF(SUM(D41:M41)=0,"",SUM(G40:G43))</f>
      </c>
      <c r="Q41" s="60">
        <f>IF(SUM(D41:M41)=0,"",SUM(F40:F43))</f>
      </c>
      <c r="R41" s="152"/>
      <c r="S41" s="153"/>
      <c r="U41" s="61">
        <f>+U47+U49+V50</f>
        <v>0</v>
      </c>
      <c r="V41" s="62">
        <f>+V47+V49+U50</f>
        <v>0</v>
      </c>
      <c r="W41" s="63">
        <f>+U41-V41</f>
        <v>0</v>
      </c>
      <c r="AI41" s="12"/>
      <c r="AJ41" s="12"/>
      <c r="AK41" s="12"/>
      <c r="AL41" s="12"/>
    </row>
    <row r="42" spans="1:38" ht="12.75">
      <c r="A42" s="64" t="s">
        <v>165</v>
      </c>
      <c r="B42" s="51" t="s">
        <v>234</v>
      </c>
      <c r="C42" s="65" t="s">
        <v>232</v>
      </c>
      <c r="D42" s="66">
        <f>+Q46</f>
      </c>
      <c r="E42" s="67">
        <f>+P46</f>
      </c>
      <c r="F42" s="66">
        <f>Q49</f>
      </c>
      <c r="G42" s="67">
        <f>P49</f>
      </c>
      <c r="H42" s="68"/>
      <c r="I42" s="69"/>
      <c r="J42" s="66">
        <f>P51</f>
      </c>
      <c r="K42" s="67">
        <f>Q51</f>
      </c>
      <c r="L42" s="66"/>
      <c r="M42" s="67"/>
      <c r="N42" s="57">
        <f>IF(SUM(D42:M42)=0,"",COUNTIF(I40:I43,"3"))</f>
      </c>
      <c r="O42" s="58">
        <f>IF(SUM(E42:N42)=0,"",COUNTIF(H40:H43,"3"))</f>
      </c>
      <c r="P42" s="59">
        <f>IF(SUM(D42:M42)=0,"",SUM(I40:I43))</f>
      </c>
      <c r="Q42" s="60">
        <f>IF(SUM(D42:M42)=0,"",SUM(H40:H43))</f>
      </c>
      <c r="R42" s="152"/>
      <c r="S42" s="153"/>
      <c r="U42" s="61">
        <f>+V46+V49+U51</f>
        <v>0</v>
      </c>
      <c r="V42" s="62">
        <f>+U46+U49+V51</f>
        <v>0</v>
      </c>
      <c r="W42" s="63">
        <f>+U42-V42</f>
        <v>0</v>
      </c>
      <c r="AI42" s="12"/>
      <c r="AJ42" s="12"/>
      <c r="AK42" s="12"/>
      <c r="AL42" s="12"/>
    </row>
    <row r="43" spans="1:38" ht="13.5" thickBot="1">
      <c r="A43" s="70" t="s">
        <v>115</v>
      </c>
      <c r="B43" s="71" t="s">
        <v>69</v>
      </c>
      <c r="C43" s="72" t="s">
        <v>38</v>
      </c>
      <c r="D43" s="73">
        <f>Q48</f>
      </c>
      <c r="E43" s="74">
        <f>P48</f>
      </c>
      <c r="F43" s="73">
        <f>Q47</f>
      </c>
      <c r="G43" s="74">
        <f>P47</f>
      </c>
      <c r="H43" s="73">
        <f>Q51</f>
      </c>
      <c r="I43" s="74">
        <f>P51</f>
      </c>
      <c r="J43" s="75"/>
      <c r="K43" s="76"/>
      <c r="L43" s="73"/>
      <c r="M43" s="74"/>
      <c r="N43" s="77">
        <f>IF(SUM(D43:M43)=0,"",COUNTIF(K40:K43,"3"))</f>
      </c>
      <c r="O43" s="78">
        <f>IF(SUM(E43:N43)=0,"",COUNTIF(J40:J43,"3"))</f>
      </c>
      <c r="P43" s="79">
        <f>IF(SUM(D43:M44)=0,"",SUM(K40:K43))</f>
      </c>
      <c r="Q43" s="80">
        <f>IF(SUM(D43:M43)=0,"",SUM(J40:J43))</f>
      </c>
      <c r="R43" s="154"/>
      <c r="S43" s="155"/>
      <c r="U43" s="61">
        <f>+V47+V48+V51</f>
        <v>0</v>
      </c>
      <c r="V43" s="62">
        <f>+U47+U48+U51</f>
        <v>0</v>
      </c>
      <c r="W43" s="63">
        <f>+U43-V43</f>
        <v>0</v>
      </c>
      <c r="AI43" s="12"/>
      <c r="AJ43" s="12"/>
      <c r="AK43" s="12"/>
      <c r="AL43" s="12"/>
    </row>
    <row r="44" spans="1:38" ht="15.75" thickTop="1">
      <c r="A44" s="81"/>
      <c r="B44" s="82" t="s">
        <v>170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4"/>
      <c r="S44" s="85"/>
      <c r="U44" s="86"/>
      <c r="V44" s="87" t="s">
        <v>171</v>
      </c>
      <c r="W44" s="88">
        <f>SUM(W40:W43)</f>
        <v>0</v>
      </c>
      <c r="X44" s="87" t="str">
        <f>IF(W44=0,"OK","Virhe")</f>
        <v>OK</v>
      </c>
      <c r="AI44" s="12"/>
      <c r="AJ44" s="12"/>
      <c r="AK44" s="12"/>
      <c r="AL44" s="12"/>
    </row>
    <row r="45" spans="1:38" ht="15.75" thickBot="1">
      <c r="A45" s="89"/>
      <c r="B45" s="90" t="s">
        <v>172</v>
      </c>
      <c r="C45" s="91"/>
      <c r="D45" s="91"/>
      <c r="E45" s="92"/>
      <c r="F45" s="147" t="s">
        <v>45</v>
      </c>
      <c r="G45" s="148"/>
      <c r="H45" s="149" t="s">
        <v>46</v>
      </c>
      <c r="I45" s="148"/>
      <c r="J45" s="149" t="s">
        <v>47</v>
      </c>
      <c r="K45" s="148"/>
      <c r="L45" s="149" t="s">
        <v>54</v>
      </c>
      <c r="M45" s="148"/>
      <c r="N45" s="149" t="s">
        <v>55</v>
      </c>
      <c r="O45" s="148"/>
      <c r="P45" s="156" t="s">
        <v>43</v>
      </c>
      <c r="Q45" s="157"/>
      <c r="S45" s="93"/>
      <c r="U45" s="94" t="s">
        <v>168</v>
      </c>
      <c r="V45" s="95"/>
      <c r="W45" s="49" t="s">
        <v>169</v>
      </c>
      <c r="AI45" s="12"/>
      <c r="AJ45" s="12"/>
      <c r="AK45" s="12"/>
      <c r="AL45" s="12"/>
    </row>
    <row r="46" spans="1:38" ht="15.75">
      <c r="A46" s="96" t="s">
        <v>173</v>
      </c>
      <c r="B46" s="97" t="str">
        <f>IF(B40&gt;"",B40,"")</f>
        <v>Kristel Treiman</v>
      </c>
      <c r="C46" s="98" t="str">
        <f>IF(B42&gt;"",B42,"")</f>
        <v>Avelina Petuhova</v>
      </c>
      <c r="D46" s="83"/>
      <c r="E46" s="99"/>
      <c r="F46" s="150"/>
      <c r="G46" s="151"/>
      <c r="H46" s="139"/>
      <c r="I46" s="140"/>
      <c r="J46" s="139"/>
      <c r="K46" s="140"/>
      <c r="L46" s="139"/>
      <c r="M46" s="140"/>
      <c r="N46" s="146"/>
      <c r="O46" s="140"/>
      <c r="P46" s="100">
        <f aca="true" t="shared" si="28" ref="P46:P51">IF(COUNT(F46:N46)=0,"",COUNTIF(F46:N46,"&gt;=0"))</f>
      </c>
      <c r="Q46" s="101">
        <f aca="true" t="shared" si="29" ref="Q46:Q51">IF(COUNT(F46:N46)=0,"",(IF(LEFT(F46,1)="-",1,0)+IF(LEFT(H46,1)="-",1,0)+IF(LEFT(J46,1)="-",1,0)+IF(LEFT(L46,1)="-",1,0)+IF(LEFT(N46,1)="-",1,0)))</f>
      </c>
      <c r="R46" s="102"/>
      <c r="S46" s="103"/>
      <c r="U46" s="104">
        <f aca="true" t="shared" si="30" ref="U46:V51">+Y46+AA46+AC46+AE46+AG46</f>
        <v>0</v>
      </c>
      <c r="V46" s="105">
        <f t="shared" si="30"/>
        <v>0</v>
      </c>
      <c r="W46" s="106">
        <f aca="true" t="shared" si="31" ref="W46:W51">+U46-V46</f>
        <v>0</v>
      </c>
      <c r="Y46" s="107">
        <f aca="true" t="shared" si="32" ref="Y46:Y51">IF(F46="",0,IF(LEFT(F46,1)="-",ABS(F46),(IF(F46&gt;9,F46+2,11))))</f>
        <v>0</v>
      </c>
      <c r="Z46" s="108">
        <f aca="true" t="shared" si="33" ref="Z46:Z51">IF(F46="",0,IF(LEFT(F46,1)="-",(IF(ABS(F46)&gt;9,(ABS(F46)+2),11)),F46))</f>
        <v>0</v>
      </c>
      <c r="AA46" s="107">
        <f aca="true" t="shared" si="34" ref="AA46:AA51">IF(H46="",0,IF(LEFT(H46,1)="-",ABS(H46),(IF(H46&gt;9,H46+2,11))))</f>
        <v>0</v>
      </c>
      <c r="AB46" s="108">
        <f aca="true" t="shared" si="35" ref="AB46:AB51">IF(H46="",0,IF(LEFT(H46,1)="-",(IF(ABS(H46)&gt;9,(ABS(H46)+2),11)),H46))</f>
        <v>0</v>
      </c>
      <c r="AC46" s="107">
        <f aca="true" t="shared" si="36" ref="AC46:AC51">IF(J46="",0,IF(LEFT(J46,1)="-",ABS(J46),(IF(J46&gt;9,J46+2,11))))</f>
        <v>0</v>
      </c>
      <c r="AD46" s="108">
        <f aca="true" t="shared" si="37" ref="AD46:AD51">IF(J46="",0,IF(LEFT(J46,1)="-",(IF(ABS(J46)&gt;9,(ABS(J46)+2),11)),J46))</f>
        <v>0</v>
      </c>
      <c r="AE46" s="107">
        <f aca="true" t="shared" si="38" ref="AE46:AE51">IF(L46="",0,IF(LEFT(L46,1)="-",ABS(L46),(IF(L46&gt;9,L46+2,11))))</f>
        <v>0</v>
      </c>
      <c r="AF46" s="108">
        <f aca="true" t="shared" si="39" ref="AF46:AF51">IF(L46="",0,IF(LEFT(L46,1)="-",(IF(ABS(L46)&gt;9,(ABS(L46)+2),11)),L46))</f>
        <v>0</v>
      </c>
      <c r="AG46" s="107">
        <f aca="true" t="shared" si="40" ref="AG46:AG51">IF(N46="",0,IF(LEFT(N46,1)="-",ABS(N46),(IF(N46&gt;9,N46+2,11))))</f>
        <v>0</v>
      </c>
      <c r="AH46" s="108">
        <f aca="true" t="shared" si="41" ref="AH46:AH51">IF(N46="",0,IF(LEFT(N46,1)="-",(IF(ABS(N46)&gt;9,(ABS(N46)+2),11)),N46))</f>
        <v>0</v>
      </c>
      <c r="AI46" s="12"/>
      <c r="AJ46" s="12"/>
      <c r="AK46" s="12"/>
      <c r="AL46" s="12"/>
    </row>
    <row r="47" spans="1:38" ht="15.75">
      <c r="A47" s="96" t="s">
        <v>174</v>
      </c>
      <c r="B47" s="97" t="str">
        <f>IF(B41&gt;"",B41,"")</f>
        <v>Kerli Kaljuste</v>
      </c>
      <c r="C47" s="109" t="str">
        <f>IF(B43&gt;"",B43,"")</f>
        <v>Paju Eriksson</v>
      </c>
      <c r="D47" s="110"/>
      <c r="E47" s="99"/>
      <c r="F47" s="141"/>
      <c r="G47" s="142"/>
      <c r="H47" s="141"/>
      <c r="I47" s="142"/>
      <c r="J47" s="141"/>
      <c r="K47" s="142"/>
      <c r="L47" s="141"/>
      <c r="M47" s="142"/>
      <c r="N47" s="141"/>
      <c r="O47" s="142"/>
      <c r="P47" s="100">
        <f t="shared" si="28"/>
      </c>
      <c r="Q47" s="101">
        <f t="shared" si="29"/>
      </c>
      <c r="R47" s="111"/>
      <c r="S47" s="112"/>
      <c r="U47" s="104">
        <f t="shared" si="30"/>
        <v>0</v>
      </c>
      <c r="V47" s="105">
        <f t="shared" si="30"/>
        <v>0</v>
      </c>
      <c r="W47" s="106">
        <f t="shared" si="31"/>
        <v>0</v>
      </c>
      <c r="Y47" s="113">
        <f t="shared" si="32"/>
        <v>0</v>
      </c>
      <c r="Z47" s="114">
        <f t="shared" si="33"/>
        <v>0</v>
      </c>
      <c r="AA47" s="113">
        <f t="shared" si="34"/>
        <v>0</v>
      </c>
      <c r="AB47" s="114">
        <f t="shared" si="35"/>
        <v>0</v>
      </c>
      <c r="AC47" s="113">
        <f t="shared" si="36"/>
        <v>0</v>
      </c>
      <c r="AD47" s="114">
        <f t="shared" si="37"/>
        <v>0</v>
      </c>
      <c r="AE47" s="113">
        <f t="shared" si="38"/>
        <v>0</v>
      </c>
      <c r="AF47" s="114">
        <f t="shared" si="39"/>
        <v>0</v>
      </c>
      <c r="AG47" s="113">
        <f t="shared" si="40"/>
        <v>0</v>
      </c>
      <c r="AH47" s="114">
        <f t="shared" si="41"/>
        <v>0</v>
      </c>
      <c r="AI47" s="12"/>
      <c r="AJ47" s="12"/>
      <c r="AK47" s="12"/>
      <c r="AL47" s="12"/>
    </row>
    <row r="48" spans="1:38" ht="16.5" thickBot="1">
      <c r="A48" s="96" t="s">
        <v>175</v>
      </c>
      <c r="B48" s="115" t="str">
        <f>IF(B40&gt;"",B40,"")</f>
        <v>Kristel Treiman</v>
      </c>
      <c r="C48" s="116" t="str">
        <f>IF(B43&gt;"",B43,"")</f>
        <v>Paju Eriksson</v>
      </c>
      <c r="D48" s="91"/>
      <c r="E48" s="92"/>
      <c r="F48" s="144"/>
      <c r="G48" s="145"/>
      <c r="H48" s="144"/>
      <c r="I48" s="145"/>
      <c r="J48" s="144"/>
      <c r="K48" s="145"/>
      <c r="L48" s="144"/>
      <c r="M48" s="145"/>
      <c r="N48" s="144"/>
      <c r="O48" s="145"/>
      <c r="P48" s="100">
        <f t="shared" si="28"/>
      </c>
      <c r="Q48" s="101">
        <f t="shared" si="29"/>
      </c>
      <c r="R48" s="111"/>
      <c r="S48" s="112"/>
      <c r="U48" s="104">
        <f t="shared" si="30"/>
        <v>0</v>
      </c>
      <c r="V48" s="105">
        <f t="shared" si="30"/>
        <v>0</v>
      </c>
      <c r="W48" s="106">
        <f t="shared" si="31"/>
        <v>0</v>
      </c>
      <c r="Y48" s="113">
        <f t="shared" si="32"/>
        <v>0</v>
      </c>
      <c r="Z48" s="114">
        <f t="shared" si="33"/>
        <v>0</v>
      </c>
      <c r="AA48" s="113">
        <f t="shared" si="34"/>
        <v>0</v>
      </c>
      <c r="AB48" s="114">
        <f t="shared" si="35"/>
        <v>0</v>
      </c>
      <c r="AC48" s="113">
        <f t="shared" si="36"/>
        <v>0</v>
      </c>
      <c r="AD48" s="114">
        <f t="shared" si="37"/>
        <v>0</v>
      </c>
      <c r="AE48" s="113">
        <f t="shared" si="38"/>
        <v>0</v>
      </c>
      <c r="AF48" s="114">
        <f t="shared" si="39"/>
        <v>0</v>
      </c>
      <c r="AG48" s="113">
        <f t="shared" si="40"/>
        <v>0</v>
      </c>
      <c r="AH48" s="114">
        <f t="shared" si="41"/>
        <v>0</v>
      </c>
      <c r="AI48" s="12"/>
      <c r="AJ48" s="12"/>
      <c r="AK48" s="12"/>
      <c r="AL48" s="12"/>
    </row>
    <row r="49" spans="1:38" ht="15.75">
      <c r="A49" s="96" t="s">
        <v>176</v>
      </c>
      <c r="B49" s="97" t="str">
        <f>IF(B41&gt;"",B41,"")</f>
        <v>Kerli Kaljuste</v>
      </c>
      <c r="C49" s="109" t="str">
        <f>IF(B42&gt;"",B42,"")</f>
        <v>Avelina Petuhova</v>
      </c>
      <c r="D49" s="83"/>
      <c r="E49" s="99"/>
      <c r="F49" s="139"/>
      <c r="G49" s="140"/>
      <c r="H49" s="139"/>
      <c r="I49" s="140"/>
      <c r="J49" s="139"/>
      <c r="K49" s="140"/>
      <c r="L49" s="139"/>
      <c r="M49" s="140"/>
      <c r="N49" s="139"/>
      <c r="O49" s="140"/>
      <c r="P49" s="100">
        <f t="shared" si="28"/>
      </c>
      <c r="Q49" s="101">
        <f t="shared" si="29"/>
      </c>
      <c r="R49" s="111"/>
      <c r="S49" s="112"/>
      <c r="U49" s="104">
        <f t="shared" si="30"/>
        <v>0</v>
      </c>
      <c r="V49" s="105">
        <f t="shared" si="30"/>
        <v>0</v>
      </c>
      <c r="W49" s="106">
        <f t="shared" si="31"/>
        <v>0</v>
      </c>
      <c r="Y49" s="113">
        <f t="shared" si="32"/>
        <v>0</v>
      </c>
      <c r="Z49" s="114">
        <f t="shared" si="33"/>
        <v>0</v>
      </c>
      <c r="AA49" s="113">
        <f t="shared" si="34"/>
        <v>0</v>
      </c>
      <c r="AB49" s="114">
        <f t="shared" si="35"/>
        <v>0</v>
      </c>
      <c r="AC49" s="113">
        <f t="shared" si="36"/>
        <v>0</v>
      </c>
      <c r="AD49" s="114">
        <f t="shared" si="37"/>
        <v>0</v>
      </c>
      <c r="AE49" s="113">
        <f t="shared" si="38"/>
        <v>0</v>
      </c>
      <c r="AF49" s="114">
        <f t="shared" si="39"/>
        <v>0</v>
      </c>
      <c r="AG49" s="113">
        <f t="shared" si="40"/>
        <v>0</v>
      </c>
      <c r="AH49" s="114">
        <f t="shared" si="41"/>
        <v>0</v>
      </c>
      <c r="AI49" s="12"/>
      <c r="AJ49" s="12"/>
      <c r="AK49" s="12"/>
      <c r="AL49" s="12"/>
    </row>
    <row r="50" spans="1:38" ht="15.75">
      <c r="A50" s="96" t="s">
        <v>177</v>
      </c>
      <c r="B50" s="97" t="str">
        <f>IF(B40&gt;"",B40,"")</f>
        <v>Kristel Treiman</v>
      </c>
      <c r="C50" s="109" t="str">
        <f>IF(B41&gt;"",B41,"")</f>
        <v>Kerli Kaljuste</v>
      </c>
      <c r="D50" s="110"/>
      <c r="E50" s="99"/>
      <c r="F50" s="141"/>
      <c r="G50" s="142"/>
      <c r="H50" s="141"/>
      <c r="I50" s="142"/>
      <c r="J50" s="143"/>
      <c r="K50" s="142"/>
      <c r="L50" s="141"/>
      <c r="M50" s="142"/>
      <c r="N50" s="141"/>
      <c r="O50" s="142"/>
      <c r="P50" s="100">
        <f t="shared" si="28"/>
      </c>
      <c r="Q50" s="101">
        <f t="shared" si="29"/>
      </c>
      <c r="R50" s="111"/>
      <c r="S50" s="112"/>
      <c r="U50" s="104">
        <f t="shared" si="30"/>
        <v>0</v>
      </c>
      <c r="V50" s="105">
        <f t="shared" si="30"/>
        <v>0</v>
      </c>
      <c r="W50" s="106">
        <f t="shared" si="31"/>
        <v>0</v>
      </c>
      <c r="Y50" s="113">
        <f t="shared" si="32"/>
        <v>0</v>
      </c>
      <c r="Z50" s="114">
        <f t="shared" si="33"/>
        <v>0</v>
      </c>
      <c r="AA50" s="113">
        <f t="shared" si="34"/>
        <v>0</v>
      </c>
      <c r="AB50" s="114">
        <f t="shared" si="35"/>
        <v>0</v>
      </c>
      <c r="AC50" s="113">
        <f t="shared" si="36"/>
        <v>0</v>
      </c>
      <c r="AD50" s="114">
        <f t="shared" si="37"/>
        <v>0</v>
      </c>
      <c r="AE50" s="113">
        <f t="shared" si="38"/>
        <v>0</v>
      </c>
      <c r="AF50" s="114">
        <f t="shared" si="39"/>
        <v>0</v>
      </c>
      <c r="AG50" s="113">
        <f t="shared" si="40"/>
        <v>0</v>
      </c>
      <c r="AH50" s="114">
        <f t="shared" si="41"/>
        <v>0</v>
      </c>
      <c r="AI50" s="12"/>
      <c r="AJ50" s="12"/>
      <c r="AK50" s="12"/>
      <c r="AL50" s="12"/>
    </row>
    <row r="51" spans="1:38" ht="16.5" thickBot="1">
      <c r="A51" s="117" t="s">
        <v>178</v>
      </c>
      <c r="B51" s="118" t="str">
        <f>IF(B42&gt;"",B42,"")</f>
        <v>Avelina Petuhova</v>
      </c>
      <c r="C51" s="119" t="str">
        <f>IF(B43&gt;"",B43,"")</f>
        <v>Paju Eriksson</v>
      </c>
      <c r="D51" s="120"/>
      <c r="E51" s="121"/>
      <c r="F51" s="137"/>
      <c r="G51" s="138"/>
      <c r="H51" s="137"/>
      <c r="I51" s="138"/>
      <c r="J51" s="137"/>
      <c r="K51" s="138"/>
      <c r="L51" s="137"/>
      <c r="M51" s="138"/>
      <c r="N51" s="137"/>
      <c r="O51" s="138"/>
      <c r="P51" s="122">
        <f t="shared" si="28"/>
      </c>
      <c r="Q51" s="123">
        <f t="shared" si="29"/>
      </c>
      <c r="R51" s="124"/>
      <c r="S51" s="125"/>
      <c r="U51" s="104">
        <f t="shared" si="30"/>
        <v>0</v>
      </c>
      <c r="V51" s="105">
        <f t="shared" si="30"/>
        <v>0</v>
      </c>
      <c r="W51" s="106">
        <f t="shared" si="31"/>
        <v>0</v>
      </c>
      <c r="Y51" s="126">
        <f t="shared" si="32"/>
        <v>0</v>
      </c>
      <c r="Z51" s="127">
        <f t="shared" si="33"/>
        <v>0</v>
      </c>
      <c r="AA51" s="126">
        <f t="shared" si="34"/>
        <v>0</v>
      </c>
      <c r="AB51" s="127">
        <f t="shared" si="35"/>
        <v>0</v>
      </c>
      <c r="AC51" s="126">
        <f t="shared" si="36"/>
        <v>0</v>
      </c>
      <c r="AD51" s="127">
        <f t="shared" si="37"/>
        <v>0</v>
      </c>
      <c r="AE51" s="126">
        <f t="shared" si="38"/>
        <v>0</v>
      </c>
      <c r="AF51" s="127">
        <f t="shared" si="39"/>
        <v>0</v>
      </c>
      <c r="AG51" s="126">
        <f t="shared" si="40"/>
        <v>0</v>
      </c>
      <c r="AH51" s="127">
        <f t="shared" si="41"/>
        <v>0</v>
      </c>
      <c r="AI51" s="12"/>
      <c r="AJ51" s="12"/>
      <c r="AK51" s="12"/>
      <c r="AL51" s="12"/>
    </row>
    <row r="52" ht="13.5" thickTop="1"/>
  </sheetData>
  <mergeCells count="159">
    <mergeCell ref="J5:M5"/>
    <mergeCell ref="N5:P5"/>
    <mergeCell ref="Q5:S5"/>
    <mergeCell ref="D6:F6"/>
    <mergeCell ref="G6:I6"/>
    <mergeCell ref="J6:M6"/>
    <mergeCell ref="Q6:S6"/>
    <mergeCell ref="D7:E7"/>
    <mergeCell ref="F7:G7"/>
    <mergeCell ref="H7:I7"/>
    <mergeCell ref="J7:K7"/>
    <mergeCell ref="L7:M7"/>
    <mergeCell ref="R7:S7"/>
    <mergeCell ref="R8:S8"/>
    <mergeCell ref="R9:S9"/>
    <mergeCell ref="R10:S10"/>
    <mergeCell ref="R11:S11"/>
    <mergeCell ref="F13:G13"/>
    <mergeCell ref="H13:I13"/>
    <mergeCell ref="J13:K13"/>
    <mergeCell ref="L13:M13"/>
    <mergeCell ref="N13:O13"/>
    <mergeCell ref="P13:Q13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N16:O16"/>
    <mergeCell ref="F17:G17"/>
    <mergeCell ref="H17:I17"/>
    <mergeCell ref="J17:K17"/>
    <mergeCell ref="L17:M17"/>
    <mergeCell ref="N17:O17"/>
    <mergeCell ref="F16:G16"/>
    <mergeCell ref="H16:I16"/>
    <mergeCell ref="J16:K16"/>
    <mergeCell ref="L16:M16"/>
    <mergeCell ref="N18:O18"/>
    <mergeCell ref="F19:G19"/>
    <mergeCell ref="H19:I19"/>
    <mergeCell ref="J19:K19"/>
    <mergeCell ref="L19:M19"/>
    <mergeCell ref="N19:O19"/>
    <mergeCell ref="F18:G18"/>
    <mergeCell ref="H18:I18"/>
    <mergeCell ref="J18:K18"/>
    <mergeCell ref="L18:M18"/>
    <mergeCell ref="J21:M21"/>
    <mergeCell ref="N21:P21"/>
    <mergeCell ref="Q21:S21"/>
    <mergeCell ref="D22:F22"/>
    <mergeCell ref="G22:I22"/>
    <mergeCell ref="J22:M22"/>
    <mergeCell ref="Q22:S22"/>
    <mergeCell ref="D23:E23"/>
    <mergeCell ref="F23:G23"/>
    <mergeCell ref="H23:I23"/>
    <mergeCell ref="J23:K23"/>
    <mergeCell ref="L23:M23"/>
    <mergeCell ref="R23:S23"/>
    <mergeCell ref="R24:S24"/>
    <mergeCell ref="R25:S25"/>
    <mergeCell ref="R26:S26"/>
    <mergeCell ref="R27:S27"/>
    <mergeCell ref="F29:G29"/>
    <mergeCell ref="H29:I29"/>
    <mergeCell ref="J29:K29"/>
    <mergeCell ref="L29:M29"/>
    <mergeCell ref="N29:O29"/>
    <mergeCell ref="P29:Q29"/>
    <mergeCell ref="N30:O30"/>
    <mergeCell ref="F31:G31"/>
    <mergeCell ref="H31:I31"/>
    <mergeCell ref="J31:K31"/>
    <mergeCell ref="L31:M31"/>
    <mergeCell ref="N31:O31"/>
    <mergeCell ref="F30:G30"/>
    <mergeCell ref="H30:I30"/>
    <mergeCell ref="J30:K30"/>
    <mergeCell ref="L30:M30"/>
    <mergeCell ref="N32:O32"/>
    <mergeCell ref="F33:G33"/>
    <mergeCell ref="H33:I33"/>
    <mergeCell ref="J33:K33"/>
    <mergeCell ref="L33:M33"/>
    <mergeCell ref="N33:O33"/>
    <mergeCell ref="F32:G32"/>
    <mergeCell ref="H32:I32"/>
    <mergeCell ref="J32:K32"/>
    <mergeCell ref="L32:M32"/>
    <mergeCell ref="N34:O34"/>
    <mergeCell ref="F35:G35"/>
    <mergeCell ref="H35:I35"/>
    <mergeCell ref="J35:K35"/>
    <mergeCell ref="L35:M35"/>
    <mergeCell ref="N35:O35"/>
    <mergeCell ref="F34:G34"/>
    <mergeCell ref="H34:I34"/>
    <mergeCell ref="J34:K34"/>
    <mergeCell ref="L34:M34"/>
    <mergeCell ref="J37:M37"/>
    <mergeCell ref="N37:P37"/>
    <mergeCell ref="Q37:S37"/>
    <mergeCell ref="D38:F38"/>
    <mergeCell ref="G38:I38"/>
    <mergeCell ref="J38:M38"/>
    <mergeCell ref="Q38:S38"/>
    <mergeCell ref="D39:E39"/>
    <mergeCell ref="F39:G39"/>
    <mergeCell ref="H39:I39"/>
    <mergeCell ref="J39:K39"/>
    <mergeCell ref="L39:M39"/>
    <mergeCell ref="R39:S39"/>
    <mergeCell ref="R40:S40"/>
    <mergeCell ref="R41:S41"/>
    <mergeCell ref="R42:S42"/>
    <mergeCell ref="R43:S43"/>
    <mergeCell ref="F45:G45"/>
    <mergeCell ref="H45:I45"/>
    <mergeCell ref="J45:K45"/>
    <mergeCell ref="L45:M45"/>
    <mergeCell ref="N45:O45"/>
    <mergeCell ref="P45:Q45"/>
    <mergeCell ref="N46:O46"/>
    <mergeCell ref="F47:G47"/>
    <mergeCell ref="H47:I47"/>
    <mergeCell ref="J47:K47"/>
    <mergeCell ref="L47:M47"/>
    <mergeCell ref="N47:O47"/>
    <mergeCell ref="F46:G46"/>
    <mergeCell ref="H46:I46"/>
    <mergeCell ref="J46:K46"/>
    <mergeCell ref="L46:M46"/>
    <mergeCell ref="N48:O48"/>
    <mergeCell ref="F49:G49"/>
    <mergeCell ref="H49:I49"/>
    <mergeCell ref="J49:K49"/>
    <mergeCell ref="L49:M49"/>
    <mergeCell ref="N49:O49"/>
    <mergeCell ref="F48:G48"/>
    <mergeCell ref="H48:I48"/>
    <mergeCell ref="J48:K48"/>
    <mergeCell ref="L48:M48"/>
    <mergeCell ref="N50:O50"/>
    <mergeCell ref="F51:G51"/>
    <mergeCell ref="H51:I51"/>
    <mergeCell ref="J51:K51"/>
    <mergeCell ref="L51:M51"/>
    <mergeCell ref="N51:O51"/>
    <mergeCell ref="F50:G50"/>
    <mergeCell ref="H50:I50"/>
    <mergeCell ref="J50:K50"/>
    <mergeCell ref="L50:M50"/>
  </mergeCell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36" max="18" man="1"/>
  </rowBreaks>
  <colBreaks count="1" manualBreakCount="1">
    <brk id="19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I10"/>
  <sheetViews>
    <sheetView view="pageBreakPreview" zoomScale="60" zoomScaleNormal="75" workbookViewId="0" topLeftCell="A1">
      <selection activeCell="G7" sqref="G7:G10"/>
    </sheetView>
  </sheetViews>
  <sheetFormatPr defaultColWidth="9.140625" defaultRowHeight="12.75"/>
  <cols>
    <col min="2" max="2" width="24.8515625" style="0" customWidth="1"/>
    <col min="3" max="3" width="16.00390625" style="0" customWidth="1"/>
  </cols>
  <sheetData>
    <row r="1" spans="2:9" ht="12.75">
      <c r="B1" t="s">
        <v>324</v>
      </c>
      <c r="E1" s="12"/>
      <c r="F1" s="12"/>
      <c r="G1" s="12"/>
      <c r="H1" s="12"/>
      <c r="I1" s="12"/>
    </row>
    <row r="2" spans="5:9" ht="12.75">
      <c r="E2" s="12"/>
      <c r="F2" s="12"/>
      <c r="G2" s="12"/>
      <c r="H2" s="12"/>
      <c r="I2" s="12"/>
    </row>
    <row r="3" spans="1:9" ht="12.75">
      <c r="A3" s="2">
        <v>1</v>
      </c>
      <c r="B3" s="2" t="s">
        <v>105</v>
      </c>
      <c r="C3" s="2"/>
      <c r="D3" s="12"/>
      <c r="E3" s="12"/>
      <c r="F3" s="12"/>
      <c r="G3" s="12"/>
      <c r="H3" s="12"/>
      <c r="I3" s="12"/>
    </row>
    <row r="4" spans="1:9" ht="12.75">
      <c r="A4" s="2">
        <f aca="true" t="shared" si="0" ref="A4:A10">A3+1</f>
        <v>2</v>
      </c>
      <c r="B4" s="2"/>
      <c r="C4" s="2"/>
      <c r="D4" s="13"/>
      <c r="E4" s="12"/>
      <c r="F4" s="12"/>
      <c r="G4" s="12"/>
      <c r="H4" s="12"/>
      <c r="I4" s="12"/>
    </row>
    <row r="5" spans="1:9" ht="12.75">
      <c r="A5" s="2">
        <f t="shared" si="0"/>
        <v>3</v>
      </c>
      <c r="B5" s="2" t="s">
        <v>110</v>
      </c>
      <c r="C5" s="2"/>
      <c r="D5" s="12"/>
      <c r="E5" s="13"/>
      <c r="F5" s="12"/>
      <c r="G5" s="12"/>
      <c r="H5" s="12"/>
      <c r="I5" s="12"/>
    </row>
    <row r="6" spans="1:9" ht="12.75">
      <c r="A6" s="2">
        <f t="shared" si="0"/>
        <v>4</v>
      </c>
      <c r="B6" s="2" t="s">
        <v>108</v>
      </c>
      <c r="C6" s="2"/>
      <c r="D6" s="14"/>
      <c r="E6" s="15"/>
      <c r="F6" s="12"/>
      <c r="G6" s="12"/>
      <c r="H6" s="12"/>
      <c r="I6" s="12"/>
    </row>
    <row r="7" spans="1:9" ht="12.75">
      <c r="A7" s="2">
        <f t="shared" si="0"/>
        <v>5</v>
      </c>
      <c r="B7" s="2" t="s">
        <v>107</v>
      </c>
      <c r="C7" s="2"/>
      <c r="D7" s="12"/>
      <c r="E7" s="15"/>
      <c r="F7" s="16"/>
      <c r="G7" s="12"/>
      <c r="H7" s="12"/>
      <c r="I7" s="12"/>
    </row>
    <row r="8" spans="1:9" ht="12.75">
      <c r="A8" s="2">
        <f t="shared" si="0"/>
        <v>6</v>
      </c>
      <c r="B8" s="2" t="s">
        <v>109</v>
      </c>
      <c r="C8" s="2"/>
      <c r="D8" s="13"/>
      <c r="E8" s="17"/>
      <c r="F8" s="15"/>
      <c r="G8" s="12"/>
      <c r="H8" s="12"/>
      <c r="I8" s="12"/>
    </row>
    <row r="9" spans="1:9" ht="12.75">
      <c r="A9" s="2">
        <f t="shared" si="0"/>
        <v>7</v>
      </c>
      <c r="B9" s="2"/>
      <c r="C9" s="2"/>
      <c r="D9" s="12"/>
      <c r="E9" s="14"/>
      <c r="F9" s="15"/>
      <c r="G9" s="12"/>
      <c r="H9" s="12"/>
      <c r="I9" s="12"/>
    </row>
    <row r="10" spans="1:9" ht="12.75">
      <c r="A10" s="2">
        <f t="shared" si="0"/>
        <v>8</v>
      </c>
      <c r="B10" s="2" t="s">
        <v>106</v>
      </c>
      <c r="C10" s="2"/>
      <c r="D10" s="14"/>
      <c r="E10" s="12"/>
      <c r="F10" s="15"/>
      <c r="G10" s="12"/>
      <c r="H10" s="12"/>
      <c r="I10" s="12"/>
    </row>
  </sheetData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6"/>
  <dimension ref="A1:AL53"/>
  <sheetViews>
    <sheetView view="pageBreakPreview" zoomScale="60" zoomScaleNormal="60" workbookViewId="0" topLeftCell="A2">
      <selection activeCell="E43" sqref="E43"/>
    </sheetView>
  </sheetViews>
  <sheetFormatPr defaultColWidth="9.140625" defaultRowHeight="12.75"/>
  <cols>
    <col min="1" max="1" width="19.140625" style="0" customWidth="1"/>
    <col min="2" max="2" width="19.28125" style="0" customWidth="1"/>
    <col min="3" max="3" width="12.421875" style="0" customWidth="1"/>
  </cols>
  <sheetData>
    <row r="1" ht="12.75">
      <c r="A1" t="s">
        <v>328</v>
      </c>
    </row>
    <row r="3" spans="1:38" ht="13.5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38" ht="16.5" thickTop="1">
      <c r="A4" s="29"/>
      <c r="B4" s="30"/>
      <c r="C4" s="31"/>
      <c r="D4" s="31"/>
      <c r="E4" s="31"/>
      <c r="F4" s="32"/>
      <c r="G4" s="31"/>
      <c r="H4" s="33" t="s">
        <v>158</v>
      </c>
      <c r="I4" s="34"/>
      <c r="J4" s="162" t="s">
        <v>188</v>
      </c>
      <c r="K4" s="163"/>
      <c r="L4" s="163"/>
      <c r="M4" s="164"/>
      <c r="N4" s="165" t="s">
        <v>159</v>
      </c>
      <c r="O4" s="166"/>
      <c r="P4" s="166"/>
      <c r="Q4" s="167" t="s">
        <v>4</v>
      </c>
      <c r="R4" s="168"/>
      <c r="S4" s="169"/>
      <c r="AI4" s="12"/>
      <c r="AJ4" s="12"/>
      <c r="AK4" s="12"/>
      <c r="AL4" s="12"/>
    </row>
    <row r="5" spans="1:38" ht="16.5" thickBot="1">
      <c r="A5" s="35"/>
      <c r="B5" s="36"/>
      <c r="C5" s="37" t="s">
        <v>160</v>
      </c>
      <c r="D5" s="172"/>
      <c r="E5" s="173"/>
      <c r="F5" s="174"/>
      <c r="G5" s="175" t="s">
        <v>161</v>
      </c>
      <c r="H5" s="176"/>
      <c r="I5" s="176"/>
      <c r="J5" s="177"/>
      <c r="K5" s="177"/>
      <c r="L5" s="177"/>
      <c r="M5" s="178"/>
      <c r="N5" s="38" t="s">
        <v>162</v>
      </c>
      <c r="O5" s="39"/>
      <c r="P5" s="39"/>
      <c r="Q5" s="170"/>
      <c r="R5" s="170"/>
      <c r="S5" s="171"/>
      <c r="AI5" s="12"/>
      <c r="AJ5" s="12"/>
      <c r="AK5" s="12"/>
      <c r="AL5" s="12"/>
    </row>
    <row r="6" spans="1:38" ht="15.75" thickTop="1">
      <c r="A6" s="40"/>
      <c r="B6" s="41" t="s">
        <v>163</v>
      </c>
      <c r="C6" s="42" t="s">
        <v>164</v>
      </c>
      <c r="D6" s="158" t="s">
        <v>114</v>
      </c>
      <c r="E6" s="159"/>
      <c r="F6" s="158" t="s">
        <v>132</v>
      </c>
      <c r="G6" s="159"/>
      <c r="H6" s="158" t="s">
        <v>165</v>
      </c>
      <c r="I6" s="159"/>
      <c r="J6" s="158" t="s">
        <v>115</v>
      </c>
      <c r="K6" s="159"/>
      <c r="L6" s="158"/>
      <c r="M6" s="159"/>
      <c r="N6" s="43" t="s">
        <v>152</v>
      </c>
      <c r="O6" s="44" t="s">
        <v>166</v>
      </c>
      <c r="P6" s="45" t="s">
        <v>167</v>
      </c>
      <c r="Q6" s="46"/>
      <c r="R6" s="160" t="s">
        <v>44</v>
      </c>
      <c r="S6" s="161"/>
      <c r="U6" s="47" t="s">
        <v>168</v>
      </c>
      <c r="V6" s="48"/>
      <c r="W6" s="49" t="s">
        <v>169</v>
      </c>
      <c r="AI6" s="12"/>
      <c r="AJ6" s="12"/>
      <c r="AK6" s="12"/>
      <c r="AL6" s="12"/>
    </row>
    <row r="7" spans="1:38" ht="12.75">
      <c r="A7" s="50" t="s">
        <v>114</v>
      </c>
      <c r="B7" s="51" t="s">
        <v>206</v>
      </c>
      <c r="C7" s="52" t="s">
        <v>32</v>
      </c>
      <c r="D7" s="53"/>
      <c r="E7" s="54"/>
      <c r="F7" s="55">
        <f>+P17</f>
      </c>
      <c r="G7" s="56">
        <f>+Q17</f>
      </c>
      <c r="H7" s="55">
        <f>P13</f>
      </c>
      <c r="I7" s="56">
        <f>Q13</f>
      </c>
      <c r="J7" s="55">
        <f>P15</f>
      </c>
      <c r="K7" s="56">
        <f>Q15</f>
      </c>
      <c r="L7" s="55"/>
      <c r="M7" s="56"/>
      <c r="N7" s="57">
        <f>IF(SUM(D7:M7)=0,"",COUNTIF(E7:E10,"3"))</f>
      </c>
      <c r="O7" s="58">
        <f>IF(SUM(E7:N7)=0,"",COUNTIF(D7:D10,"3"))</f>
      </c>
      <c r="P7" s="59">
        <f>IF(SUM(D7:M7)=0,"",SUM(E7:E10))</f>
      </c>
      <c r="Q7" s="60">
        <f>IF(SUM(D7:M7)=0,"",SUM(D7:D10))</f>
      </c>
      <c r="R7" s="152"/>
      <c r="S7" s="153"/>
      <c r="U7" s="61">
        <f>+U13+U15+U17</f>
        <v>0</v>
      </c>
      <c r="V7" s="62">
        <f>+V13+V15+V17</f>
        <v>0</v>
      </c>
      <c r="W7" s="63">
        <f>+U7-V7</f>
        <v>0</v>
      </c>
      <c r="AI7" s="12"/>
      <c r="AJ7" s="12"/>
      <c r="AK7" s="12"/>
      <c r="AL7" s="12"/>
    </row>
    <row r="8" spans="1:38" ht="12.75">
      <c r="A8" s="64" t="s">
        <v>132</v>
      </c>
      <c r="B8" s="51" t="s">
        <v>274</v>
      </c>
      <c r="C8" s="65" t="s">
        <v>38</v>
      </c>
      <c r="D8" s="66">
        <f>+Q17</f>
      </c>
      <c r="E8" s="67">
        <f>+P17</f>
      </c>
      <c r="F8" s="68"/>
      <c r="G8" s="69"/>
      <c r="H8" s="66">
        <f>P16</f>
      </c>
      <c r="I8" s="67">
        <f>Q16</f>
      </c>
      <c r="J8" s="66">
        <f>P14</f>
      </c>
      <c r="K8" s="67">
        <f>Q14</f>
      </c>
      <c r="L8" s="66"/>
      <c r="M8" s="67"/>
      <c r="N8" s="57">
        <f>IF(SUM(D8:M8)=0,"",COUNTIF(G7:G10,"3"))</f>
      </c>
      <c r="O8" s="58">
        <f>IF(SUM(E8:N8)=0,"",COUNTIF(F7:F10,"3"))</f>
      </c>
      <c r="P8" s="59">
        <f>IF(SUM(D8:M8)=0,"",SUM(G7:G10))</f>
      </c>
      <c r="Q8" s="60">
        <f>IF(SUM(D8:M8)=0,"",SUM(F7:F10))</f>
      </c>
      <c r="R8" s="152"/>
      <c r="S8" s="153"/>
      <c r="U8" s="61">
        <f>+U14+U16+V17</f>
        <v>0</v>
      </c>
      <c r="V8" s="62">
        <f>+V14+V16+U17</f>
        <v>0</v>
      </c>
      <c r="W8" s="63">
        <f>+U8-V8</f>
        <v>0</v>
      </c>
      <c r="AI8" s="12"/>
      <c r="AJ8" s="12"/>
      <c r="AK8" s="12"/>
      <c r="AL8" s="12"/>
    </row>
    <row r="9" spans="1:38" ht="12.75">
      <c r="A9" s="64" t="s">
        <v>165</v>
      </c>
      <c r="B9" s="51" t="s">
        <v>279</v>
      </c>
      <c r="C9" s="65" t="s">
        <v>143</v>
      </c>
      <c r="D9" s="66">
        <f>+Q13</f>
      </c>
      <c r="E9" s="67">
        <f>+P13</f>
      </c>
      <c r="F9" s="66">
        <f>Q16</f>
      </c>
      <c r="G9" s="67">
        <f>P16</f>
      </c>
      <c r="H9" s="68"/>
      <c r="I9" s="69"/>
      <c r="J9" s="66">
        <f>P18</f>
      </c>
      <c r="K9" s="67">
        <f>Q18</f>
      </c>
      <c r="L9" s="66"/>
      <c r="M9" s="67"/>
      <c r="N9" s="57">
        <f>IF(SUM(D9:M9)=0,"",COUNTIF(I7:I10,"3"))</f>
      </c>
      <c r="O9" s="58">
        <f>IF(SUM(E9:N9)=0,"",COUNTIF(H7:H10,"3"))</f>
      </c>
      <c r="P9" s="59">
        <f>IF(SUM(D9:M9)=0,"",SUM(I7:I10))</f>
      </c>
      <c r="Q9" s="60">
        <f>IF(SUM(D9:M9)=0,"",SUM(H7:H10))</f>
      </c>
      <c r="R9" s="152"/>
      <c r="S9" s="153"/>
      <c r="U9" s="61">
        <f>+V13+V16+U18</f>
        <v>0</v>
      </c>
      <c r="V9" s="62">
        <f>+U13+U16+V18</f>
        <v>0</v>
      </c>
      <c r="W9" s="63">
        <f>+U9-V9</f>
        <v>0</v>
      </c>
      <c r="AI9" s="12"/>
      <c r="AJ9" s="12"/>
      <c r="AK9" s="12"/>
      <c r="AL9" s="12"/>
    </row>
    <row r="10" spans="1:38" ht="13.5" thickBot="1">
      <c r="A10" s="70" t="s">
        <v>115</v>
      </c>
      <c r="B10" s="71"/>
      <c r="C10" s="72"/>
      <c r="D10" s="73">
        <f>Q15</f>
      </c>
      <c r="E10" s="74">
        <f>P15</f>
      </c>
      <c r="F10" s="73">
        <f>Q14</f>
      </c>
      <c r="G10" s="74">
        <f>P14</f>
      </c>
      <c r="H10" s="73">
        <f>Q18</f>
      </c>
      <c r="I10" s="74">
        <f>P18</f>
      </c>
      <c r="J10" s="75"/>
      <c r="K10" s="76"/>
      <c r="L10" s="73"/>
      <c r="M10" s="74"/>
      <c r="N10" s="77">
        <f>IF(SUM(D10:M10)=0,"",COUNTIF(K7:K10,"3"))</f>
      </c>
      <c r="O10" s="78">
        <f>IF(SUM(E10:N10)=0,"",COUNTIF(J7:J10,"3"))</f>
      </c>
      <c r="P10" s="79">
        <f>IF(SUM(D10:M11)=0,"",SUM(K7:K10))</f>
      </c>
      <c r="Q10" s="80">
        <f>IF(SUM(D10:M10)=0,"",SUM(J7:J10))</f>
      </c>
      <c r="R10" s="154"/>
      <c r="S10" s="155"/>
      <c r="U10" s="61">
        <f>+V14+V15+V18</f>
        <v>0</v>
      </c>
      <c r="V10" s="62">
        <f>+U14+U15+U18</f>
        <v>0</v>
      </c>
      <c r="W10" s="63">
        <f>+U10-V10</f>
        <v>0</v>
      </c>
      <c r="AI10" s="12"/>
      <c r="AJ10" s="12"/>
      <c r="AK10" s="12"/>
      <c r="AL10" s="12"/>
    </row>
    <row r="11" spans="1:38" ht="15.75" thickTop="1">
      <c r="A11" s="81"/>
      <c r="B11" s="82" t="s">
        <v>170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4"/>
      <c r="S11" s="85"/>
      <c r="U11" s="86"/>
      <c r="V11" s="87" t="s">
        <v>171</v>
      </c>
      <c r="W11" s="88">
        <f>SUM(W7:W10)</f>
        <v>0</v>
      </c>
      <c r="X11" s="87" t="str">
        <f>IF(W11=0,"OK","Virhe")</f>
        <v>OK</v>
      </c>
      <c r="AI11" s="12"/>
      <c r="AJ11" s="12"/>
      <c r="AK11" s="12"/>
      <c r="AL11" s="12"/>
    </row>
    <row r="12" spans="1:38" ht="15.75" thickBot="1">
      <c r="A12" s="89"/>
      <c r="B12" s="90" t="s">
        <v>172</v>
      </c>
      <c r="C12" s="91"/>
      <c r="D12" s="91"/>
      <c r="E12" s="92"/>
      <c r="F12" s="147" t="s">
        <v>45</v>
      </c>
      <c r="G12" s="148"/>
      <c r="H12" s="149" t="s">
        <v>46</v>
      </c>
      <c r="I12" s="148"/>
      <c r="J12" s="149" t="s">
        <v>47</v>
      </c>
      <c r="K12" s="148"/>
      <c r="L12" s="149" t="s">
        <v>54</v>
      </c>
      <c r="M12" s="148"/>
      <c r="N12" s="149" t="s">
        <v>55</v>
      </c>
      <c r="O12" s="148"/>
      <c r="P12" s="156" t="s">
        <v>43</v>
      </c>
      <c r="Q12" s="157"/>
      <c r="S12" s="93"/>
      <c r="U12" s="94" t="s">
        <v>168</v>
      </c>
      <c r="V12" s="95"/>
      <c r="W12" s="49" t="s">
        <v>169</v>
      </c>
      <c r="AI12" s="12"/>
      <c r="AJ12" s="12"/>
      <c r="AK12" s="12"/>
      <c r="AL12" s="12"/>
    </row>
    <row r="13" spans="1:38" ht="15.75">
      <c r="A13" s="96" t="s">
        <v>173</v>
      </c>
      <c r="B13" s="97" t="str">
        <f>IF(B7&gt;"",B7,"")</f>
        <v>Jan Nyberg</v>
      </c>
      <c r="C13" s="98" t="str">
        <f>IF(B9&gt;"",B9,"")</f>
        <v>Tatu Pitkänen</v>
      </c>
      <c r="D13" s="83"/>
      <c r="E13" s="99"/>
      <c r="F13" s="150"/>
      <c r="G13" s="151"/>
      <c r="H13" s="139"/>
      <c r="I13" s="140"/>
      <c r="J13" s="139"/>
      <c r="K13" s="140"/>
      <c r="L13" s="139"/>
      <c r="M13" s="140"/>
      <c r="N13" s="146"/>
      <c r="O13" s="140"/>
      <c r="P13" s="100">
        <f aca="true" t="shared" si="0" ref="P13:P18">IF(COUNT(F13:N13)=0,"",COUNTIF(F13:N13,"&gt;=0"))</f>
      </c>
      <c r="Q13" s="101">
        <f aca="true" t="shared" si="1" ref="Q13:Q18">IF(COUNT(F13:N13)=0,"",(IF(LEFT(F13,1)="-",1,0)+IF(LEFT(H13,1)="-",1,0)+IF(LEFT(J13,1)="-",1,0)+IF(LEFT(L13,1)="-",1,0)+IF(LEFT(N13,1)="-",1,0)))</f>
      </c>
      <c r="R13" s="102"/>
      <c r="S13" s="103"/>
      <c r="U13" s="104">
        <f aca="true" t="shared" si="2" ref="U13:V18">+Y13+AA13+AC13+AE13+AG13</f>
        <v>0</v>
      </c>
      <c r="V13" s="105">
        <f t="shared" si="2"/>
        <v>0</v>
      </c>
      <c r="W13" s="106">
        <f aca="true" t="shared" si="3" ref="W13:W18">+U13-V13</f>
        <v>0</v>
      </c>
      <c r="Y13" s="107">
        <f aca="true" t="shared" si="4" ref="Y13:Y18">IF(F13="",0,IF(LEFT(F13,1)="-",ABS(F13),(IF(F13&gt;9,F13+2,11))))</f>
        <v>0</v>
      </c>
      <c r="Z13" s="108">
        <f aca="true" t="shared" si="5" ref="Z13:Z18">IF(F13="",0,IF(LEFT(F13,1)="-",(IF(ABS(F13)&gt;9,(ABS(F13)+2),11)),F13))</f>
        <v>0</v>
      </c>
      <c r="AA13" s="107">
        <f aca="true" t="shared" si="6" ref="AA13:AA18">IF(H13="",0,IF(LEFT(H13,1)="-",ABS(H13),(IF(H13&gt;9,H13+2,11))))</f>
        <v>0</v>
      </c>
      <c r="AB13" s="108">
        <f aca="true" t="shared" si="7" ref="AB13:AB18">IF(H13="",0,IF(LEFT(H13,1)="-",(IF(ABS(H13)&gt;9,(ABS(H13)+2),11)),H13))</f>
        <v>0</v>
      </c>
      <c r="AC13" s="107">
        <f aca="true" t="shared" si="8" ref="AC13:AC18">IF(J13="",0,IF(LEFT(J13,1)="-",ABS(J13),(IF(J13&gt;9,J13+2,11))))</f>
        <v>0</v>
      </c>
      <c r="AD13" s="108">
        <f aca="true" t="shared" si="9" ref="AD13:AD18">IF(J13="",0,IF(LEFT(J13,1)="-",(IF(ABS(J13)&gt;9,(ABS(J13)+2),11)),J13))</f>
        <v>0</v>
      </c>
      <c r="AE13" s="107">
        <f aca="true" t="shared" si="10" ref="AE13:AE18">IF(L13="",0,IF(LEFT(L13,1)="-",ABS(L13),(IF(L13&gt;9,L13+2,11))))</f>
        <v>0</v>
      </c>
      <c r="AF13" s="108">
        <f aca="true" t="shared" si="11" ref="AF13:AF18">IF(L13="",0,IF(LEFT(L13,1)="-",(IF(ABS(L13)&gt;9,(ABS(L13)+2),11)),L13))</f>
        <v>0</v>
      </c>
      <c r="AG13" s="107">
        <f aca="true" t="shared" si="12" ref="AG13:AG18">IF(N13="",0,IF(LEFT(N13,1)="-",ABS(N13),(IF(N13&gt;9,N13+2,11))))</f>
        <v>0</v>
      </c>
      <c r="AH13" s="108">
        <f aca="true" t="shared" si="13" ref="AH13:AH18">IF(N13="",0,IF(LEFT(N13,1)="-",(IF(ABS(N13)&gt;9,(ABS(N13)+2),11)),N13))</f>
        <v>0</v>
      </c>
      <c r="AI13" s="12"/>
      <c r="AJ13" s="12"/>
      <c r="AK13" s="12"/>
      <c r="AL13" s="12"/>
    </row>
    <row r="14" spans="1:38" ht="15.75">
      <c r="A14" s="96" t="s">
        <v>174</v>
      </c>
      <c r="B14" s="97" t="str">
        <f>IF(B8&gt;"",B8,"")</f>
        <v>Annik lundström</v>
      </c>
      <c r="C14" s="109">
        <f>IF(B10&gt;"",B10,"")</f>
      </c>
      <c r="D14" s="110"/>
      <c r="E14" s="99"/>
      <c r="F14" s="141"/>
      <c r="G14" s="142"/>
      <c r="H14" s="141"/>
      <c r="I14" s="142"/>
      <c r="J14" s="141"/>
      <c r="K14" s="142"/>
      <c r="L14" s="141"/>
      <c r="M14" s="142"/>
      <c r="N14" s="141"/>
      <c r="O14" s="142"/>
      <c r="P14" s="100">
        <f t="shared" si="0"/>
      </c>
      <c r="Q14" s="101">
        <f t="shared" si="1"/>
      </c>
      <c r="R14" s="111"/>
      <c r="S14" s="112"/>
      <c r="U14" s="104">
        <f t="shared" si="2"/>
        <v>0</v>
      </c>
      <c r="V14" s="105">
        <f t="shared" si="2"/>
        <v>0</v>
      </c>
      <c r="W14" s="106">
        <f t="shared" si="3"/>
        <v>0</v>
      </c>
      <c r="Y14" s="113">
        <f t="shared" si="4"/>
        <v>0</v>
      </c>
      <c r="Z14" s="114">
        <f t="shared" si="5"/>
        <v>0</v>
      </c>
      <c r="AA14" s="113">
        <f t="shared" si="6"/>
        <v>0</v>
      </c>
      <c r="AB14" s="114">
        <f t="shared" si="7"/>
        <v>0</v>
      </c>
      <c r="AC14" s="113">
        <f t="shared" si="8"/>
        <v>0</v>
      </c>
      <c r="AD14" s="114">
        <f t="shared" si="9"/>
        <v>0</v>
      </c>
      <c r="AE14" s="113">
        <f t="shared" si="10"/>
        <v>0</v>
      </c>
      <c r="AF14" s="114">
        <f t="shared" si="11"/>
        <v>0</v>
      </c>
      <c r="AG14" s="113">
        <f t="shared" si="12"/>
        <v>0</v>
      </c>
      <c r="AH14" s="114">
        <f t="shared" si="13"/>
        <v>0</v>
      </c>
      <c r="AI14" s="12"/>
      <c r="AJ14" s="12"/>
      <c r="AK14" s="12"/>
      <c r="AL14" s="12"/>
    </row>
    <row r="15" spans="1:38" ht="16.5" thickBot="1">
      <c r="A15" s="96" t="s">
        <v>175</v>
      </c>
      <c r="B15" s="115" t="str">
        <f>IF(B7&gt;"",B7,"")</f>
        <v>Jan Nyberg</v>
      </c>
      <c r="C15" s="116">
        <f>IF(B10&gt;"",B10,"")</f>
      </c>
      <c r="D15" s="91"/>
      <c r="E15" s="92"/>
      <c r="F15" s="144"/>
      <c r="G15" s="145"/>
      <c r="H15" s="144"/>
      <c r="I15" s="145"/>
      <c r="J15" s="144"/>
      <c r="K15" s="145"/>
      <c r="L15" s="144"/>
      <c r="M15" s="145"/>
      <c r="N15" s="144"/>
      <c r="O15" s="145"/>
      <c r="P15" s="100">
        <f t="shared" si="0"/>
      </c>
      <c r="Q15" s="101">
        <f t="shared" si="1"/>
      </c>
      <c r="R15" s="111"/>
      <c r="S15" s="112"/>
      <c r="U15" s="104">
        <f t="shared" si="2"/>
        <v>0</v>
      </c>
      <c r="V15" s="105">
        <f t="shared" si="2"/>
        <v>0</v>
      </c>
      <c r="W15" s="106">
        <f t="shared" si="3"/>
        <v>0</v>
      </c>
      <c r="Y15" s="113">
        <f t="shared" si="4"/>
        <v>0</v>
      </c>
      <c r="Z15" s="114">
        <f t="shared" si="5"/>
        <v>0</v>
      </c>
      <c r="AA15" s="113">
        <f t="shared" si="6"/>
        <v>0</v>
      </c>
      <c r="AB15" s="114">
        <f t="shared" si="7"/>
        <v>0</v>
      </c>
      <c r="AC15" s="113">
        <f t="shared" si="8"/>
        <v>0</v>
      </c>
      <c r="AD15" s="114">
        <f t="shared" si="9"/>
        <v>0</v>
      </c>
      <c r="AE15" s="113">
        <f t="shared" si="10"/>
        <v>0</v>
      </c>
      <c r="AF15" s="114">
        <f t="shared" si="11"/>
        <v>0</v>
      </c>
      <c r="AG15" s="113">
        <f t="shared" si="12"/>
        <v>0</v>
      </c>
      <c r="AH15" s="114">
        <f t="shared" si="13"/>
        <v>0</v>
      </c>
      <c r="AI15" s="12"/>
      <c r="AJ15" s="12"/>
      <c r="AK15" s="12"/>
      <c r="AL15" s="12"/>
    </row>
    <row r="16" spans="1:38" ht="15.75">
      <c r="A16" s="96" t="s">
        <v>176</v>
      </c>
      <c r="B16" s="97" t="str">
        <f>IF(B8&gt;"",B8,"")</f>
        <v>Annik lundström</v>
      </c>
      <c r="C16" s="109" t="str">
        <f>IF(B9&gt;"",B9,"")</f>
        <v>Tatu Pitkänen</v>
      </c>
      <c r="D16" s="83"/>
      <c r="E16" s="99"/>
      <c r="F16" s="139"/>
      <c r="G16" s="140"/>
      <c r="H16" s="139"/>
      <c r="I16" s="140"/>
      <c r="J16" s="139"/>
      <c r="K16" s="140"/>
      <c r="L16" s="139"/>
      <c r="M16" s="140"/>
      <c r="N16" s="139"/>
      <c r="O16" s="140"/>
      <c r="P16" s="100">
        <f t="shared" si="0"/>
      </c>
      <c r="Q16" s="101">
        <f t="shared" si="1"/>
      </c>
      <c r="R16" s="111"/>
      <c r="S16" s="112"/>
      <c r="U16" s="104">
        <f t="shared" si="2"/>
        <v>0</v>
      </c>
      <c r="V16" s="105">
        <f t="shared" si="2"/>
        <v>0</v>
      </c>
      <c r="W16" s="106">
        <f t="shared" si="3"/>
        <v>0</v>
      </c>
      <c r="Y16" s="113">
        <f t="shared" si="4"/>
        <v>0</v>
      </c>
      <c r="Z16" s="114">
        <f t="shared" si="5"/>
        <v>0</v>
      </c>
      <c r="AA16" s="113">
        <f t="shared" si="6"/>
        <v>0</v>
      </c>
      <c r="AB16" s="114">
        <f t="shared" si="7"/>
        <v>0</v>
      </c>
      <c r="AC16" s="113">
        <f t="shared" si="8"/>
        <v>0</v>
      </c>
      <c r="AD16" s="114">
        <f t="shared" si="9"/>
        <v>0</v>
      </c>
      <c r="AE16" s="113">
        <f t="shared" si="10"/>
        <v>0</v>
      </c>
      <c r="AF16" s="114">
        <f t="shared" si="11"/>
        <v>0</v>
      </c>
      <c r="AG16" s="113">
        <f t="shared" si="12"/>
        <v>0</v>
      </c>
      <c r="AH16" s="114">
        <f t="shared" si="13"/>
        <v>0</v>
      </c>
      <c r="AI16" s="12"/>
      <c r="AJ16" s="12"/>
      <c r="AK16" s="12"/>
      <c r="AL16" s="12"/>
    </row>
    <row r="17" spans="1:38" ht="15.75">
      <c r="A17" s="96" t="s">
        <v>177</v>
      </c>
      <c r="B17" s="97" t="str">
        <f>IF(B7&gt;"",B7,"")</f>
        <v>Jan Nyberg</v>
      </c>
      <c r="C17" s="109" t="str">
        <f>IF(B8&gt;"",B8,"")</f>
        <v>Annik lundström</v>
      </c>
      <c r="D17" s="110"/>
      <c r="E17" s="99"/>
      <c r="F17" s="141"/>
      <c r="G17" s="142"/>
      <c r="H17" s="141"/>
      <c r="I17" s="142"/>
      <c r="J17" s="143"/>
      <c r="K17" s="142"/>
      <c r="L17" s="141"/>
      <c r="M17" s="142"/>
      <c r="N17" s="141"/>
      <c r="O17" s="142"/>
      <c r="P17" s="100">
        <f t="shared" si="0"/>
      </c>
      <c r="Q17" s="101">
        <f t="shared" si="1"/>
      </c>
      <c r="R17" s="111"/>
      <c r="S17" s="112"/>
      <c r="U17" s="104">
        <f t="shared" si="2"/>
        <v>0</v>
      </c>
      <c r="V17" s="105">
        <f t="shared" si="2"/>
        <v>0</v>
      </c>
      <c r="W17" s="106">
        <f t="shared" si="3"/>
        <v>0</v>
      </c>
      <c r="Y17" s="113">
        <f t="shared" si="4"/>
        <v>0</v>
      </c>
      <c r="Z17" s="114">
        <f t="shared" si="5"/>
        <v>0</v>
      </c>
      <c r="AA17" s="113">
        <f t="shared" si="6"/>
        <v>0</v>
      </c>
      <c r="AB17" s="114">
        <f t="shared" si="7"/>
        <v>0</v>
      </c>
      <c r="AC17" s="113">
        <f t="shared" si="8"/>
        <v>0</v>
      </c>
      <c r="AD17" s="114">
        <f t="shared" si="9"/>
        <v>0</v>
      </c>
      <c r="AE17" s="113">
        <f t="shared" si="10"/>
        <v>0</v>
      </c>
      <c r="AF17" s="114">
        <f t="shared" si="11"/>
        <v>0</v>
      </c>
      <c r="AG17" s="113">
        <f t="shared" si="12"/>
        <v>0</v>
      </c>
      <c r="AH17" s="114">
        <f t="shared" si="13"/>
        <v>0</v>
      </c>
      <c r="AI17" s="12"/>
      <c r="AJ17" s="12"/>
      <c r="AK17" s="12"/>
      <c r="AL17" s="12"/>
    </row>
    <row r="18" spans="1:38" ht="16.5" thickBot="1">
      <c r="A18" s="117" t="s">
        <v>178</v>
      </c>
      <c r="B18" s="118" t="str">
        <f>IF(B9&gt;"",B9,"")</f>
        <v>Tatu Pitkänen</v>
      </c>
      <c r="C18" s="119">
        <f>IF(B10&gt;"",B10,"")</f>
      </c>
      <c r="D18" s="120"/>
      <c r="E18" s="121"/>
      <c r="F18" s="137"/>
      <c r="G18" s="138"/>
      <c r="H18" s="137"/>
      <c r="I18" s="138"/>
      <c r="J18" s="137"/>
      <c r="K18" s="138"/>
      <c r="L18" s="137"/>
      <c r="M18" s="138"/>
      <c r="N18" s="137"/>
      <c r="O18" s="138"/>
      <c r="P18" s="122">
        <f t="shared" si="0"/>
      </c>
      <c r="Q18" s="123">
        <f t="shared" si="1"/>
      </c>
      <c r="R18" s="124"/>
      <c r="S18" s="125"/>
      <c r="U18" s="104">
        <f t="shared" si="2"/>
        <v>0</v>
      </c>
      <c r="V18" s="105">
        <f t="shared" si="2"/>
        <v>0</v>
      </c>
      <c r="W18" s="106">
        <f t="shared" si="3"/>
        <v>0</v>
      </c>
      <c r="Y18" s="126">
        <f t="shared" si="4"/>
        <v>0</v>
      </c>
      <c r="Z18" s="127">
        <f t="shared" si="5"/>
        <v>0</v>
      </c>
      <c r="AA18" s="126">
        <f t="shared" si="6"/>
        <v>0</v>
      </c>
      <c r="AB18" s="127">
        <f t="shared" si="7"/>
        <v>0</v>
      </c>
      <c r="AC18" s="126">
        <f t="shared" si="8"/>
        <v>0</v>
      </c>
      <c r="AD18" s="127">
        <f t="shared" si="9"/>
        <v>0</v>
      </c>
      <c r="AE18" s="126">
        <f t="shared" si="10"/>
        <v>0</v>
      </c>
      <c r="AF18" s="127">
        <f t="shared" si="11"/>
        <v>0</v>
      </c>
      <c r="AG18" s="126">
        <f t="shared" si="12"/>
        <v>0</v>
      </c>
      <c r="AH18" s="127">
        <f t="shared" si="13"/>
        <v>0</v>
      </c>
      <c r="AI18" s="12"/>
      <c r="AJ18" s="12"/>
      <c r="AK18" s="12"/>
      <c r="AL18" s="12"/>
    </row>
    <row r="19" spans="1:38" ht="13.5" thickTop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</row>
    <row r="20" spans="1:38" ht="13.5" thickBo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</row>
    <row r="21" spans="1:38" ht="16.5" thickTop="1">
      <c r="A21" s="29"/>
      <c r="B21" s="30"/>
      <c r="C21" s="31"/>
      <c r="D21" s="31"/>
      <c r="E21" s="31"/>
      <c r="F21" s="32"/>
      <c r="G21" s="31"/>
      <c r="H21" s="33" t="s">
        <v>158</v>
      </c>
      <c r="I21" s="34"/>
      <c r="J21" s="162" t="s">
        <v>188</v>
      </c>
      <c r="K21" s="163"/>
      <c r="L21" s="163"/>
      <c r="M21" s="164"/>
      <c r="N21" s="165" t="s">
        <v>159</v>
      </c>
      <c r="O21" s="166"/>
      <c r="P21" s="166"/>
      <c r="Q21" s="167" t="s">
        <v>8</v>
      </c>
      <c r="R21" s="168"/>
      <c r="S21" s="169"/>
      <c r="AI21" s="12"/>
      <c r="AJ21" s="12"/>
      <c r="AK21" s="12"/>
      <c r="AL21" s="12"/>
    </row>
    <row r="22" spans="1:38" ht="16.5" thickBot="1">
      <c r="A22" s="35"/>
      <c r="B22" s="36"/>
      <c r="C22" s="37" t="s">
        <v>160</v>
      </c>
      <c r="D22" s="172"/>
      <c r="E22" s="173"/>
      <c r="F22" s="174"/>
      <c r="G22" s="175" t="s">
        <v>161</v>
      </c>
      <c r="H22" s="176"/>
      <c r="I22" s="176"/>
      <c r="J22" s="177"/>
      <c r="K22" s="177"/>
      <c r="L22" s="177"/>
      <c r="M22" s="178"/>
      <c r="N22" s="38" t="s">
        <v>162</v>
      </c>
      <c r="O22" s="39"/>
      <c r="P22" s="39"/>
      <c r="Q22" s="170"/>
      <c r="R22" s="170"/>
      <c r="S22" s="171"/>
      <c r="AI22" s="12"/>
      <c r="AJ22" s="12"/>
      <c r="AK22" s="12"/>
      <c r="AL22" s="12"/>
    </row>
    <row r="23" spans="1:38" ht="15.75" thickTop="1">
      <c r="A23" s="40"/>
      <c r="B23" s="41" t="s">
        <v>163</v>
      </c>
      <c r="C23" s="42" t="s">
        <v>164</v>
      </c>
      <c r="D23" s="158" t="s">
        <v>114</v>
      </c>
      <c r="E23" s="159"/>
      <c r="F23" s="158" t="s">
        <v>132</v>
      </c>
      <c r="G23" s="159"/>
      <c r="H23" s="158" t="s">
        <v>165</v>
      </c>
      <c r="I23" s="159"/>
      <c r="J23" s="158" t="s">
        <v>115</v>
      </c>
      <c r="K23" s="159"/>
      <c r="L23" s="158"/>
      <c r="M23" s="159"/>
      <c r="N23" s="43" t="s">
        <v>152</v>
      </c>
      <c r="O23" s="44" t="s">
        <v>166</v>
      </c>
      <c r="P23" s="45" t="s">
        <v>167</v>
      </c>
      <c r="Q23" s="46"/>
      <c r="R23" s="160" t="s">
        <v>44</v>
      </c>
      <c r="S23" s="161"/>
      <c r="U23" s="47" t="s">
        <v>168</v>
      </c>
      <c r="V23" s="48"/>
      <c r="W23" s="49" t="s">
        <v>169</v>
      </c>
      <c r="AI23" s="12"/>
      <c r="AJ23" s="12"/>
      <c r="AK23" s="12"/>
      <c r="AL23" s="12"/>
    </row>
    <row r="24" spans="1:38" ht="12.75">
      <c r="A24" s="50" t="s">
        <v>114</v>
      </c>
      <c r="B24" s="51" t="s">
        <v>72</v>
      </c>
      <c r="C24" s="52" t="s">
        <v>38</v>
      </c>
      <c r="D24" s="53"/>
      <c r="E24" s="54"/>
      <c r="F24" s="55">
        <f>+P34</f>
      </c>
      <c r="G24" s="56">
        <f>+Q34</f>
      </c>
      <c r="H24" s="55">
        <f>P30</f>
      </c>
      <c r="I24" s="56">
        <f>Q30</f>
      </c>
      <c r="J24" s="55">
        <f>P32</f>
      </c>
      <c r="K24" s="56">
        <f>Q32</f>
      </c>
      <c r="L24" s="55"/>
      <c r="M24" s="56"/>
      <c r="N24" s="57">
        <f>IF(SUM(D24:M24)=0,"",COUNTIF(E24:E27,"3"))</f>
      </c>
      <c r="O24" s="58">
        <f>IF(SUM(E24:N24)=0,"",COUNTIF(D24:D27,"3"))</f>
      </c>
      <c r="P24" s="59">
        <f>IF(SUM(D24:M24)=0,"",SUM(E24:E27))</f>
      </c>
      <c r="Q24" s="60">
        <f>IF(SUM(D24:M24)=0,"",SUM(D24:D27))</f>
      </c>
      <c r="R24" s="152"/>
      <c r="S24" s="153"/>
      <c r="U24" s="61">
        <f>+U30+U32+U34</f>
        <v>0</v>
      </c>
      <c r="V24" s="62">
        <f>+V30+V32+V34</f>
        <v>0</v>
      </c>
      <c r="W24" s="63">
        <f>+U24-V24</f>
        <v>0</v>
      </c>
      <c r="AI24" s="12"/>
      <c r="AJ24" s="12"/>
      <c r="AK24" s="12"/>
      <c r="AL24" s="12"/>
    </row>
    <row r="25" spans="1:38" ht="12.75">
      <c r="A25" s="64" t="s">
        <v>132</v>
      </c>
      <c r="B25" s="51" t="s">
        <v>242</v>
      </c>
      <c r="C25" s="65" t="s">
        <v>222</v>
      </c>
      <c r="D25" s="66">
        <f>+Q34</f>
      </c>
      <c r="E25" s="67">
        <f>+P34</f>
      </c>
      <c r="F25" s="68"/>
      <c r="G25" s="69"/>
      <c r="H25" s="66">
        <f>P33</f>
      </c>
      <c r="I25" s="67">
        <f>Q33</f>
      </c>
      <c r="J25" s="66">
        <f>P31</f>
      </c>
      <c r="K25" s="67">
        <f>Q31</f>
      </c>
      <c r="L25" s="66"/>
      <c r="M25" s="67"/>
      <c r="N25" s="57">
        <f>IF(SUM(D25:M25)=0,"",COUNTIF(G24:G27,"3"))</f>
      </c>
      <c r="O25" s="58">
        <f>IF(SUM(E25:N25)=0,"",COUNTIF(F24:F27,"3"))</f>
      </c>
      <c r="P25" s="59">
        <f>IF(SUM(D25:M25)=0,"",SUM(G24:G27))</f>
      </c>
      <c r="Q25" s="60">
        <f>IF(SUM(D25:M25)=0,"",SUM(F24:F27))</f>
      </c>
      <c r="R25" s="152"/>
      <c r="S25" s="153"/>
      <c r="U25" s="61">
        <f>+U31+U33+V34</f>
        <v>0</v>
      </c>
      <c r="V25" s="62">
        <f>+V31+V33+U34</f>
        <v>0</v>
      </c>
      <c r="W25" s="63">
        <f>+U25-V25</f>
        <v>0</v>
      </c>
      <c r="AI25" s="12"/>
      <c r="AJ25" s="12"/>
      <c r="AK25" s="12"/>
      <c r="AL25" s="12"/>
    </row>
    <row r="26" spans="1:38" ht="13.5" thickBot="1">
      <c r="A26" s="64" t="s">
        <v>165</v>
      </c>
      <c r="B26" s="71" t="s">
        <v>209</v>
      </c>
      <c r="C26" s="72" t="s">
        <v>32</v>
      </c>
      <c r="D26" s="66">
        <f>+Q30</f>
      </c>
      <c r="E26" s="67">
        <f>+P30</f>
      </c>
      <c r="F26" s="66">
        <f>Q33</f>
      </c>
      <c r="G26" s="67">
        <f>P33</f>
      </c>
      <c r="H26" s="68"/>
      <c r="I26" s="69"/>
      <c r="J26" s="66">
        <f>P35</f>
      </c>
      <c r="K26" s="67">
        <f>Q35</f>
      </c>
      <c r="L26" s="66"/>
      <c r="M26" s="67"/>
      <c r="N26" s="57">
        <f>IF(SUM(D26:M26)=0,"",COUNTIF(I24:I27,"3"))</f>
      </c>
      <c r="O26" s="58">
        <f>IF(SUM(E26:N26)=0,"",COUNTIF(H24:H27,"3"))</f>
      </c>
      <c r="P26" s="59">
        <f>IF(SUM(D26:M26)=0,"",SUM(I24:I27))</f>
      </c>
      <c r="Q26" s="60">
        <f>IF(SUM(D26:M26)=0,"",SUM(H24:H27))</f>
      </c>
      <c r="R26" s="152"/>
      <c r="S26" s="153"/>
      <c r="U26" s="61">
        <f>+V30+V33+U35</f>
        <v>0</v>
      </c>
      <c r="V26" s="62">
        <f>+U30+U33+V35</f>
        <v>0</v>
      </c>
      <c r="W26" s="63">
        <f>+U26-V26</f>
        <v>0</v>
      </c>
      <c r="AI26" s="12"/>
      <c r="AJ26" s="12"/>
      <c r="AK26" s="12"/>
      <c r="AL26" s="12"/>
    </row>
    <row r="27" spans="1:38" ht="14.25" thickBot="1" thickTop="1">
      <c r="A27" s="70" t="s">
        <v>115</v>
      </c>
      <c r="B27" s="71" t="s">
        <v>284</v>
      </c>
      <c r="C27" s="72" t="s">
        <v>275</v>
      </c>
      <c r="D27" s="73">
        <f>Q32</f>
      </c>
      <c r="E27" s="74">
        <f>P32</f>
      </c>
      <c r="F27" s="73">
        <f>Q31</f>
      </c>
      <c r="G27" s="74">
        <f>P31</f>
      </c>
      <c r="H27" s="73">
        <f>Q35</f>
      </c>
      <c r="I27" s="74">
        <f>P35</f>
      </c>
      <c r="J27" s="75"/>
      <c r="K27" s="76"/>
      <c r="L27" s="73"/>
      <c r="M27" s="74"/>
      <c r="N27" s="77">
        <f>IF(SUM(D27:M27)=0,"",COUNTIF(K24:K27,"3"))</f>
      </c>
      <c r="O27" s="78">
        <f>IF(SUM(E27:N27)=0,"",COUNTIF(J24:J27,"3"))</f>
      </c>
      <c r="P27" s="79">
        <f>IF(SUM(D27:M28)=0,"",SUM(K24:K27))</f>
      </c>
      <c r="Q27" s="80">
        <f>IF(SUM(D27:M27)=0,"",SUM(J24:J27))</f>
      </c>
      <c r="R27" s="154"/>
      <c r="S27" s="155"/>
      <c r="U27" s="61">
        <f>+V31+V32+V35</f>
        <v>0</v>
      </c>
      <c r="V27" s="62">
        <f>+U31+U32+U35</f>
        <v>0</v>
      </c>
      <c r="W27" s="63">
        <f>+U27-V27</f>
        <v>0</v>
      </c>
      <c r="AI27" s="12"/>
      <c r="AJ27" s="12"/>
      <c r="AK27" s="12"/>
      <c r="AL27" s="12"/>
    </row>
    <row r="28" spans="1:38" ht="15.75" thickTop="1">
      <c r="A28" s="81"/>
      <c r="B28" s="82" t="s">
        <v>170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4"/>
      <c r="S28" s="85"/>
      <c r="U28" s="86"/>
      <c r="V28" s="87" t="s">
        <v>171</v>
      </c>
      <c r="W28" s="88">
        <f>SUM(W24:W27)</f>
        <v>0</v>
      </c>
      <c r="X28" s="87" t="str">
        <f>IF(W28=0,"OK","Virhe")</f>
        <v>OK</v>
      </c>
      <c r="AI28" s="12"/>
      <c r="AJ28" s="12"/>
      <c r="AK28" s="12"/>
      <c r="AL28" s="12"/>
    </row>
    <row r="29" spans="1:38" ht="15.75" thickBot="1">
      <c r="A29" s="89"/>
      <c r="B29" s="90" t="s">
        <v>172</v>
      </c>
      <c r="C29" s="91"/>
      <c r="D29" s="91"/>
      <c r="E29" s="92"/>
      <c r="F29" s="147" t="s">
        <v>45</v>
      </c>
      <c r="G29" s="148"/>
      <c r="H29" s="149" t="s">
        <v>46</v>
      </c>
      <c r="I29" s="148"/>
      <c r="J29" s="149" t="s">
        <v>47</v>
      </c>
      <c r="K29" s="148"/>
      <c r="L29" s="149" t="s">
        <v>54</v>
      </c>
      <c r="M29" s="148"/>
      <c r="N29" s="149" t="s">
        <v>55</v>
      </c>
      <c r="O29" s="148"/>
      <c r="P29" s="156" t="s">
        <v>43</v>
      </c>
      <c r="Q29" s="157"/>
      <c r="S29" s="93"/>
      <c r="U29" s="94" t="s">
        <v>168</v>
      </c>
      <c r="V29" s="95"/>
      <c r="W29" s="49" t="s">
        <v>169</v>
      </c>
      <c r="AI29" s="12"/>
      <c r="AJ29" s="12"/>
      <c r="AK29" s="12"/>
      <c r="AL29" s="12"/>
    </row>
    <row r="30" spans="1:38" ht="15.75">
      <c r="A30" s="96" t="s">
        <v>173</v>
      </c>
      <c r="B30" s="97" t="str">
        <f>IF(B24&gt;"",B24,"")</f>
        <v>Anton Mäkinen</v>
      </c>
      <c r="C30" s="98" t="str">
        <f>IF(B26&gt;"",B26,"")</f>
        <v>Johan Nyberg</v>
      </c>
      <c r="D30" s="83"/>
      <c r="E30" s="99"/>
      <c r="F30" s="150"/>
      <c r="G30" s="151"/>
      <c r="H30" s="139"/>
      <c r="I30" s="140"/>
      <c r="J30" s="139"/>
      <c r="K30" s="140"/>
      <c r="L30" s="139"/>
      <c r="M30" s="140"/>
      <c r="N30" s="146"/>
      <c r="O30" s="140"/>
      <c r="P30" s="100">
        <f aca="true" t="shared" si="14" ref="P30:P35">IF(COUNT(F30:N30)=0,"",COUNTIF(F30:N30,"&gt;=0"))</f>
      </c>
      <c r="Q30" s="101">
        <f aca="true" t="shared" si="15" ref="Q30:Q35">IF(COUNT(F30:N30)=0,"",(IF(LEFT(F30,1)="-",1,0)+IF(LEFT(H30,1)="-",1,0)+IF(LEFT(J30,1)="-",1,0)+IF(LEFT(L30,1)="-",1,0)+IF(LEFT(N30,1)="-",1,0)))</f>
      </c>
      <c r="R30" s="102"/>
      <c r="S30" s="103"/>
      <c r="U30" s="104">
        <f aca="true" t="shared" si="16" ref="U30:V35">+Y30+AA30+AC30+AE30+AG30</f>
        <v>0</v>
      </c>
      <c r="V30" s="105">
        <f t="shared" si="16"/>
        <v>0</v>
      </c>
      <c r="W30" s="106">
        <f aca="true" t="shared" si="17" ref="W30:W35">+U30-V30</f>
        <v>0</v>
      </c>
      <c r="Y30" s="107">
        <f aca="true" t="shared" si="18" ref="Y30:Y35">IF(F30="",0,IF(LEFT(F30,1)="-",ABS(F30),(IF(F30&gt;9,F30+2,11))))</f>
        <v>0</v>
      </c>
      <c r="Z30" s="108">
        <f aca="true" t="shared" si="19" ref="Z30:Z35">IF(F30="",0,IF(LEFT(F30,1)="-",(IF(ABS(F30)&gt;9,(ABS(F30)+2),11)),F30))</f>
        <v>0</v>
      </c>
      <c r="AA30" s="107">
        <f aca="true" t="shared" si="20" ref="AA30:AA35">IF(H30="",0,IF(LEFT(H30,1)="-",ABS(H30),(IF(H30&gt;9,H30+2,11))))</f>
        <v>0</v>
      </c>
      <c r="AB30" s="108">
        <f aca="true" t="shared" si="21" ref="AB30:AB35">IF(H30="",0,IF(LEFT(H30,1)="-",(IF(ABS(H30)&gt;9,(ABS(H30)+2),11)),H30))</f>
        <v>0</v>
      </c>
      <c r="AC30" s="107">
        <f aca="true" t="shared" si="22" ref="AC30:AC35">IF(J30="",0,IF(LEFT(J30,1)="-",ABS(J30),(IF(J30&gt;9,J30+2,11))))</f>
        <v>0</v>
      </c>
      <c r="AD30" s="108">
        <f aca="true" t="shared" si="23" ref="AD30:AD35">IF(J30="",0,IF(LEFT(J30,1)="-",(IF(ABS(J30)&gt;9,(ABS(J30)+2),11)),J30))</f>
        <v>0</v>
      </c>
      <c r="AE30" s="107">
        <f aca="true" t="shared" si="24" ref="AE30:AE35">IF(L30="",0,IF(LEFT(L30,1)="-",ABS(L30),(IF(L30&gt;9,L30+2,11))))</f>
        <v>0</v>
      </c>
      <c r="AF30" s="108">
        <f aca="true" t="shared" si="25" ref="AF30:AF35">IF(L30="",0,IF(LEFT(L30,1)="-",(IF(ABS(L30)&gt;9,(ABS(L30)+2),11)),L30))</f>
        <v>0</v>
      </c>
      <c r="AG30" s="107">
        <f aca="true" t="shared" si="26" ref="AG30:AG35">IF(N30="",0,IF(LEFT(N30,1)="-",ABS(N30),(IF(N30&gt;9,N30+2,11))))</f>
        <v>0</v>
      </c>
      <c r="AH30" s="108">
        <f aca="true" t="shared" si="27" ref="AH30:AH35">IF(N30="",0,IF(LEFT(N30,1)="-",(IF(ABS(N30)&gt;9,(ABS(N30)+2),11)),N30))</f>
        <v>0</v>
      </c>
      <c r="AI30" s="12"/>
      <c r="AJ30" s="12"/>
      <c r="AK30" s="12"/>
      <c r="AL30" s="12"/>
    </row>
    <row r="31" spans="1:38" ht="15.75">
      <c r="A31" s="96" t="s">
        <v>174</v>
      </c>
      <c r="B31" s="97" t="str">
        <f>IF(B25&gt;"",B25,"")</f>
        <v>Anton Nurmiaho</v>
      </c>
      <c r="C31" s="109" t="str">
        <f>IF(B27&gt;"",B27,"")</f>
        <v>Olli Julin </v>
      </c>
      <c r="D31" s="110"/>
      <c r="E31" s="99"/>
      <c r="F31" s="141"/>
      <c r="G31" s="142"/>
      <c r="H31" s="141"/>
      <c r="I31" s="142"/>
      <c r="J31" s="141"/>
      <c r="K31" s="142"/>
      <c r="L31" s="141"/>
      <c r="M31" s="142"/>
      <c r="N31" s="141"/>
      <c r="O31" s="142"/>
      <c r="P31" s="100">
        <f t="shared" si="14"/>
      </c>
      <c r="Q31" s="101">
        <f t="shared" si="15"/>
      </c>
      <c r="R31" s="111"/>
      <c r="S31" s="112"/>
      <c r="U31" s="104">
        <f t="shared" si="16"/>
        <v>0</v>
      </c>
      <c r="V31" s="105">
        <f t="shared" si="16"/>
        <v>0</v>
      </c>
      <c r="W31" s="106">
        <f t="shared" si="17"/>
        <v>0</v>
      </c>
      <c r="Y31" s="113">
        <f t="shared" si="18"/>
        <v>0</v>
      </c>
      <c r="Z31" s="114">
        <f t="shared" si="19"/>
        <v>0</v>
      </c>
      <c r="AA31" s="113">
        <f t="shared" si="20"/>
        <v>0</v>
      </c>
      <c r="AB31" s="114">
        <f t="shared" si="21"/>
        <v>0</v>
      </c>
      <c r="AC31" s="113">
        <f t="shared" si="22"/>
        <v>0</v>
      </c>
      <c r="AD31" s="114">
        <f t="shared" si="23"/>
        <v>0</v>
      </c>
      <c r="AE31" s="113">
        <f t="shared" si="24"/>
        <v>0</v>
      </c>
      <c r="AF31" s="114">
        <f t="shared" si="25"/>
        <v>0</v>
      </c>
      <c r="AG31" s="113">
        <f t="shared" si="26"/>
        <v>0</v>
      </c>
      <c r="AH31" s="114">
        <f t="shared" si="27"/>
        <v>0</v>
      </c>
      <c r="AI31" s="12"/>
      <c r="AJ31" s="12"/>
      <c r="AK31" s="12"/>
      <c r="AL31" s="12"/>
    </row>
    <row r="32" spans="1:38" ht="16.5" thickBot="1">
      <c r="A32" s="96" t="s">
        <v>175</v>
      </c>
      <c r="B32" s="115" t="str">
        <f>IF(B24&gt;"",B24,"")</f>
        <v>Anton Mäkinen</v>
      </c>
      <c r="C32" s="116" t="str">
        <f>IF(B27&gt;"",B27,"")</f>
        <v>Olli Julin </v>
      </c>
      <c r="D32" s="91"/>
      <c r="E32" s="92"/>
      <c r="F32" s="144"/>
      <c r="G32" s="145"/>
      <c r="H32" s="144"/>
      <c r="I32" s="145"/>
      <c r="J32" s="144"/>
      <c r="K32" s="145"/>
      <c r="L32" s="144"/>
      <c r="M32" s="145"/>
      <c r="N32" s="144"/>
      <c r="O32" s="145"/>
      <c r="P32" s="100">
        <f t="shared" si="14"/>
      </c>
      <c r="Q32" s="101">
        <f t="shared" si="15"/>
      </c>
      <c r="R32" s="111"/>
      <c r="S32" s="112"/>
      <c r="U32" s="104">
        <f t="shared" si="16"/>
        <v>0</v>
      </c>
      <c r="V32" s="105">
        <f t="shared" si="16"/>
        <v>0</v>
      </c>
      <c r="W32" s="106">
        <f t="shared" si="17"/>
        <v>0</v>
      </c>
      <c r="Y32" s="113">
        <f t="shared" si="18"/>
        <v>0</v>
      </c>
      <c r="Z32" s="114">
        <f t="shared" si="19"/>
        <v>0</v>
      </c>
      <c r="AA32" s="113">
        <f t="shared" si="20"/>
        <v>0</v>
      </c>
      <c r="AB32" s="114">
        <f t="shared" si="21"/>
        <v>0</v>
      </c>
      <c r="AC32" s="113">
        <f t="shared" si="22"/>
        <v>0</v>
      </c>
      <c r="AD32" s="114">
        <f t="shared" si="23"/>
        <v>0</v>
      </c>
      <c r="AE32" s="113">
        <f t="shared" si="24"/>
        <v>0</v>
      </c>
      <c r="AF32" s="114">
        <f t="shared" si="25"/>
        <v>0</v>
      </c>
      <c r="AG32" s="113">
        <f t="shared" si="26"/>
        <v>0</v>
      </c>
      <c r="AH32" s="114">
        <f t="shared" si="27"/>
        <v>0</v>
      </c>
      <c r="AI32" s="12"/>
      <c r="AJ32" s="12"/>
      <c r="AK32" s="12"/>
      <c r="AL32" s="12"/>
    </row>
    <row r="33" spans="1:38" ht="15.75">
      <c r="A33" s="96" t="s">
        <v>176</v>
      </c>
      <c r="B33" s="97" t="str">
        <f>IF(B25&gt;"",B25,"")</f>
        <v>Anton Nurmiaho</v>
      </c>
      <c r="C33" s="109" t="str">
        <f>IF(B26&gt;"",B26,"")</f>
        <v>Johan Nyberg</v>
      </c>
      <c r="D33" s="83"/>
      <c r="E33" s="99"/>
      <c r="F33" s="139"/>
      <c r="G33" s="140"/>
      <c r="H33" s="139"/>
      <c r="I33" s="140"/>
      <c r="J33" s="139"/>
      <c r="K33" s="140"/>
      <c r="L33" s="139"/>
      <c r="M33" s="140"/>
      <c r="N33" s="139"/>
      <c r="O33" s="140"/>
      <c r="P33" s="100">
        <f t="shared" si="14"/>
      </c>
      <c r="Q33" s="101">
        <f t="shared" si="15"/>
      </c>
      <c r="R33" s="111"/>
      <c r="S33" s="112"/>
      <c r="U33" s="104">
        <f t="shared" si="16"/>
        <v>0</v>
      </c>
      <c r="V33" s="105">
        <f t="shared" si="16"/>
        <v>0</v>
      </c>
      <c r="W33" s="106">
        <f t="shared" si="17"/>
        <v>0</v>
      </c>
      <c r="Y33" s="113">
        <f t="shared" si="18"/>
        <v>0</v>
      </c>
      <c r="Z33" s="114">
        <f t="shared" si="19"/>
        <v>0</v>
      </c>
      <c r="AA33" s="113">
        <f t="shared" si="20"/>
        <v>0</v>
      </c>
      <c r="AB33" s="114">
        <f t="shared" si="21"/>
        <v>0</v>
      </c>
      <c r="AC33" s="113">
        <f t="shared" si="22"/>
        <v>0</v>
      </c>
      <c r="AD33" s="114">
        <f t="shared" si="23"/>
        <v>0</v>
      </c>
      <c r="AE33" s="113">
        <f t="shared" si="24"/>
        <v>0</v>
      </c>
      <c r="AF33" s="114">
        <f t="shared" si="25"/>
        <v>0</v>
      </c>
      <c r="AG33" s="113">
        <f t="shared" si="26"/>
        <v>0</v>
      </c>
      <c r="AH33" s="114">
        <f t="shared" si="27"/>
        <v>0</v>
      </c>
      <c r="AI33" s="12"/>
      <c r="AJ33" s="12"/>
      <c r="AK33" s="12"/>
      <c r="AL33" s="12"/>
    </row>
    <row r="34" spans="1:38" ht="15.75">
      <c r="A34" s="96" t="s">
        <v>177</v>
      </c>
      <c r="B34" s="97" t="str">
        <f>IF(B24&gt;"",B24,"")</f>
        <v>Anton Mäkinen</v>
      </c>
      <c r="C34" s="109" t="str">
        <f>IF(B25&gt;"",B25,"")</f>
        <v>Anton Nurmiaho</v>
      </c>
      <c r="D34" s="110"/>
      <c r="E34" s="99"/>
      <c r="F34" s="141"/>
      <c r="G34" s="142"/>
      <c r="H34" s="141"/>
      <c r="I34" s="142"/>
      <c r="J34" s="143"/>
      <c r="K34" s="142"/>
      <c r="L34" s="141"/>
      <c r="M34" s="142"/>
      <c r="N34" s="141"/>
      <c r="O34" s="142"/>
      <c r="P34" s="100">
        <f t="shared" si="14"/>
      </c>
      <c r="Q34" s="101">
        <f t="shared" si="15"/>
      </c>
      <c r="R34" s="111"/>
      <c r="S34" s="112"/>
      <c r="U34" s="104">
        <f t="shared" si="16"/>
        <v>0</v>
      </c>
      <c r="V34" s="105">
        <f t="shared" si="16"/>
        <v>0</v>
      </c>
      <c r="W34" s="106">
        <f t="shared" si="17"/>
        <v>0</v>
      </c>
      <c r="Y34" s="113">
        <f t="shared" si="18"/>
        <v>0</v>
      </c>
      <c r="Z34" s="114">
        <f t="shared" si="19"/>
        <v>0</v>
      </c>
      <c r="AA34" s="113">
        <f t="shared" si="20"/>
        <v>0</v>
      </c>
      <c r="AB34" s="114">
        <f t="shared" si="21"/>
        <v>0</v>
      </c>
      <c r="AC34" s="113">
        <f t="shared" si="22"/>
        <v>0</v>
      </c>
      <c r="AD34" s="114">
        <f t="shared" si="23"/>
        <v>0</v>
      </c>
      <c r="AE34" s="113">
        <f t="shared" si="24"/>
        <v>0</v>
      </c>
      <c r="AF34" s="114">
        <f t="shared" si="25"/>
        <v>0</v>
      </c>
      <c r="AG34" s="113">
        <f t="shared" si="26"/>
        <v>0</v>
      </c>
      <c r="AH34" s="114">
        <f t="shared" si="27"/>
        <v>0</v>
      </c>
      <c r="AI34" s="12"/>
      <c r="AJ34" s="12"/>
      <c r="AK34" s="12"/>
      <c r="AL34" s="12"/>
    </row>
    <row r="35" spans="1:38" ht="16.5" thickBot="1">
      <c r="A35" s="117" t="s">
        <v>178</v>
      </c>
      <c r="B35" s="118" t="str">
        <f>IF(B26&gt;"",B26,"")</f>
        <v>Johan Nyberg</v>
      </c>
      <c r="C35" s="119" t="str">
        <f>IF(B27&gt;"",B27,"")</f>
        <v>Olli Julin </v>
      </c>
      <c r="D35" s="120"/>
      <c r="E35" s="121"/>
      <c r="F35" s="137"/>
      <c r="G35" s="138"/>
      <c r="H35" s="137"/>
      <c r="I35" s="138"/>
      <c r="J35" s="137"/>
      <c r="K35" s="138"/>
      <c r="L35" s="137"/>
      <c r="M35" s="138"/>
      <c r="N35" s="137"/>
      <c r="O35" s="138"/>
      <c r="P35" s="122">
        <f t="shared" si="14"/>
      </c>
      <c r="Q35" s="123">
        <f t="shared" si="15"/>
      </c>
      <c r="R35" s="124"/>
      <c r="S35" s="125"/>
      <c r="U35" s="104">
        <f t="shared" si="16"/>
        <v>0</v>
      </c>
      <c r="V35" s="105">
        <f t="shared" si="16"/>
        <v>0</v>
      </c>
      <c r="W35" s="106">
        <f t="shared" si="17"/>
        <v>0</v>
      </c>
      <c r="Y35" s="126">
        <f t="shared" si="18"/>
        <v>0</v>
      </c>
      <c r="Z35" s="127">
        <f t="shared" si="19"/>
        <v>0</v>
      </c>
      <c r="AA35" s="126">
        <f t="shared" si="20"/>
        <v>0</v>
      </c>
      <c r="AB35" s="127">
        <f t="shared" si="21"/>
        <v>0</v>
      </c>
      <c r="AC35" s="126">
        <f t="shared" si="22"/>
        <v>0</v>
      </c>
      <c r="AD35" s="127">
        <f t="shared" si="23"/>
        <v>0</v>
      </c>
      <c r="AE35" s="126">
        <f t="shared" si="24"/>
        <v>0</v>
      </c>
      <c r="AF35" s="127">
        <f t="shared" si="25"/>
        <v>0</v>
      </c>
      <c r="AG35" s="126">
        <f t="shared" si="26"/>
        <v>0</v>
      </c>
      <c r="AH35" s="127">
        <f t="shared" si="27"/>
        <v>0</v>
      </c>
      <c r="AI35" s="12"/>
      <c r="AJ35" s="12"/>
      <c r="AK35" s="12"/>
      <c r="AL35" s="12"/>
    </row>
    <row r="36" spans="1:38" ht="13.5" thickTop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</row>
    <row r="37" spans="1:38" ht="13.5" thickBo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</row>
    <row r="38" spans="1:38" ht="16.5" thickTop="1">
      <c r="A38" s="29"/>
      <c r="B38" s="30"/>
      <c r="C38" s="31"/>
      <c r="D38" s="31"/>
      <c r="E38" s="31"/>
      <c r="F38" s="32"/>
      <c r="G38" s="31"/>
      <c r="H38" s="33" t="s">
        <v>158</v>
      </c>
      <c r="I38" s="34"/>
      <c r="J38" s="162" t="s">
        <v>188</v>
      </c>
      <c r="K38" s="163"/>
      <c r="L38" s="163"/>
      <c r="M38" s="164"/>
      <c r="N38" s="165" t="s">
        <v>159</v>
      </c>
      <c r="O38" s="166"/>
      <c r="P38" s="166"/>
      <c r="Q38" s="167" t="s">
        <v>7</v>
      </c>
      <c r="R38" s="168"/>
      <c r="S38" s="169"/>
      <c r="AI38" s="12"/>
      <c r="AJ38" s="12"/>
      <c r="AK38" s="12"/>
      <c r="AL38" s="12"/>
    </row>
    <row r="39" spans="1:38" ht="16.5" thickBot="1">
      <c r="A39" s="35"/>
      <c r="B39" s="36"/>
      <c r="C39" s="37" t="s">
        <v>160</v>
      </c>
      <c r="D39" s="172"/>
      <c r="E39" s="173"/>
      <c r="F39" s="174"/>
      <c r="G39" s="175" t="s">
        <v>161</v>
      </c>
      <c r="H39" s="176"/>
      <c r="I39" s="176"/>
      <c r="J39" s="177"/>
      <c r="K39" s="177"/>
      <c r="L39" s="177"/>
      <c r="M39" s="178"/>
      <c r="N39" s="38" t="s">
        <v>162</v>
      </c>
      <c r="O39" s="39"/>
      <c r="P39" s="39"/>
      <c r="Q39" s="170"/>
      <c r="R39" s="170"/>
      <c r="S39" s="171"/>
      <c r="AI39" s="12"/>
      <c r="AJ39" s="12"/>
      <c r="AK39" s="12"/>
      <c r="AL39" s="12"/>
    </row>
    <row r="40" spans="1:38" ht="15.75" thickTop="1">
      <c r="A40" s="40"/>
      <c r="B40" s="41" t="s">
        <v>163</v>
      </c>
      <c r="C40" s="42" t="s">
        <v>164</v>
      </c>
      <c r="D40" s="158" t="s">
        <v>114</v>
      </c>
      <c r="E40" s="159"/>
      <c r="F40" s="158" t="s">
        <v>132</v>
      </c>
      <c r="G40" s="159"/>
      <c r="H40" s="158" t="s">
        <v>165</v>
      </c>
      <c r="I40" s="159"/>
      <c r="J40" s="158" t="s">
        <v>115</v>
      </c>
      <c r="K40" s="159"/>
      <c r="L40" s="158"/>
      <c r="M40" s="159"/>
      <c r="N40" s="43" t="s">
        <v>152</v>
      </c>
      <c r="O40" s="44" t="s">
        <v>166</v>
      </c>
      <c r="P40" s="45" t="s">
        <v>167</v>
      </c>
      <c r="Q40" s="46"/>
      <c r="R40" s="160" t="s">
        <v>44</v>
      </c>
      <c r="S40" s="161"/>
      <c r="U40" s="47" t="s">
        <v>168</v>
      </c>
      <c r="V40" s="48"/>
      <c r="W40" s="49" t="s">
        <v>169</v>
      </c>
      <c r="AI40" s="12"/>
      <c r="AJ40" s="12"/>
      <c r="AK40" s="12"/>
      <c r="AL40" s="12"/>
    </row>
    <row r="41" spans="1:38" ht="12.75">
      <c r="A41" s="50" t="s">
        <v>114</v>
      </c>
      <c r="B41" s="51" t="s">
        <v>93</v>
      </c>
      <c r="C41" s="65" t="s">
        <v>143</v>
      </c>
      <c r="D41" s="53"/>
      <c r="E41" s="54"/>
      <c r="F41" s="55">
        <f>+P51</f>
      </c>
      <c r="G41" s="56">
        <f>+Q51</f>
      </c>
      <c r="H41" s="55">
        <f>P47</f>
      </c>
      <c r="I41" s="56">
        <f>Q47</f>
      </c>
      <c r="J41" s="55">
        <f>P49</f>
      </c>
      <c r="K41" s="56">
        <f>Q49</f>
      </c>
      <c r="L41" s="55"/>
      <c r="M41" s="56"/>
      <c r="N41" s="57">
        <f>IF(SUM(D41:M41)=0,"",COUNTIF(E41:E44,"3"))</f>
      </c>
      <c r="O41" s="58">
        <f>IF(SUM(E41:N41)=0,"",COUNTIF(D41:D44,"3"))</f>
      </c>
      <c r="P41" s="59">
        <f>IF(SUM(D41:M41)=0,"",SUM(E41:E44))</f>
      </c>
      <c r="Q41" s="60">
        <f>IF(SUM(D41:M41)=0,"",SUM(D41:D44))</f>
      </c>
      <c r="R41" s="152"/>
      <c r="S41" s="153"/>
      <c r="U41" s="61">
        <f>+U47+U49+U51</f>
        <v>0</v>
      </c>
      <c r="V41" s="62">
        <f>+V47+V49+V51</f>
        <v>0</v>
      </c>
      <c r="W41" s="63">
        <f>+U41-V41</f>
        <v>0</v>
      </c>
      <c r="AI41" s="12"/>
      <c r="AJ41" s="12"/>
      <c r="AK41" s="12"/>
      <c r="AL41" s="12"/>
    </row>
    <row r="42" spans="1:38" ht="12.75">
      <c r="A42" s="64" t="s">
        <v>132</v>
      </c>
      <c r="B42" s="51" t="s">
        <v>113</v>
      </c>
      <c r="C42" s="65" t="s">
        <v>143</v>
      </c>
      <c r="D42" s="66">
        <f>+Q51</f>
      </c>
      <c r="E42" s="67">
        <f>+P51</f>
      </c>
      <c r="F42" s="68"/>
      <c r="G42" s="69"/>
      <c r="H42" s="66">
        <f>P50</f>
      </c>
      <c r="I42" s="67">
        <f>Q50</f>
      </c>
      <c r="J42" s="66">
        <f>P48</f>
      </c>
      <c r="K42" s="67">
        <f>Q48</f>
      </c>
      <c r="L42" s="66"/>
      <c r="M42" s="67"/>
      <c r="N42" s="57">
        <f>IF(SUM(D42:M42)=0,"",COUNTIF(G41:G44,"3"))</f>
      </c>
      <c r="O42" s="58">
        <f>IF(SUM(E42:N42)=0,"",COUNTIF(F41:F44,"3"))</f>
      </c>
      <c r="P42" s="59">
        <f>IF(SUM(D42:M42)=0,"",SUM(G41:G44))</f>
      </c>
      <c r="Q42" s="60">
        <f>IF(SUM(D42:M42)=0,"",SUM(F41:F44))</f>
      </c>
      <c r="R42" s="152"/>
      <c r="S42" s="153"/>
      <c r="U42" s="61">
        <f>+U48+U50+V51</f>
        <v>0</v>
      </c>
      <c r="V42" s="62">
        <f>+V48+V50+U51</f>
        <v>0</v>
      </c>
      <c r="W42" s="63">
        <f>+U42-V42</f>
        <v>0</v>
      </c>
      <c r="AI42" s="12"/>
      <c r="AJ42" s="12"/>
      <c r="AK42" s="12"/>
      <c r="AL42" s="12"/>
    </row>
    <row r="43" spans="1:38" ht="12.75">
      <c r="A43" s="64" t="s">
        <v>165</v>
      </c>
      <c r="B43" s="51" t="s">
        <v>243</v>
      </c>
      <c r="C43" s="65" t="s">
        <v>222</v>
      </c>
      <c r="D43" s="66">
        <f>+Q47</f>
      </c>
      <c r="E43" s="67">
        <f>+P47</f>
      </c>
      <c r="F43" s="66">
        <f>Q50</f>
      </c>
      <c r="G43" s="67">
        <f>P50</f>
      </c>
      <c r="H43" s="68"/>
      <c r="I43" s="69"/>
      <c r="J43" s="66">
        <f>P52</f>
      </c>
      <c r="K43" s="67">
        <f>Q52</f>
      </c>
      <c r="L43" s="66"/>
      <c r="M43" s="67"/>
      <c r="N43" s="57">
        <f>IF(SUM(D43:M43)=0,"",COUNTIF(I41:I44,"3"))</f>
      </c>
      <c r="O43" s="58">
        <f>IF(SUM(E43:N43)=0,"",COUNTIF(H41:H44,"3"))</f>
      </c>
      <c r="P43" s="59">
        <f>IF(SUM(D43:M43)=0,"",SUM(I41:I44))</f>
      </c>
      <c r="Q43" s="60">
        <f>IF(SUM(D43:M43)=0,"",SUM(H41:H44))</f>
      </c>
      <c r="R43" s="152"/>
      <c r="S43" s="153"/>
      <c r="U43" s="61">
        <f>+V47+V50+U52</f>
        <v>0</v>
      </c>
      <c r="V43" s="62">
        <f>+U47+U50+V52</f>
        <v>0</v>
      </c>
      <c r="W43" s="63">
        <f>+U43-V43</f>
        <v>0</v>
      </c>
      <c r="AI43" s="12"/>
      <c r="AJ43" s="12"/>
      <c r="AK43" s="12"/>
      <c r="AL43" s="12"/>
    </row>
    <row r="44" spans="1:38" ht="13.5" thickBot="1">
      <c r="A44" s="70" t="s">
        <v>115</v>
      </c>
      <c r="B44" s="71" t="s">
        <v>245</v>
      </c>
      <c r="C44" s="72" t="s">
        <v>222</v>
      </c>
      <c r="D44" s="73">
        <f>Q49</f>
      </c>
      <c r="E44" s="74">
        <f>P49</f>
      </c>
      <c r="F44" s="73">
        <f>Q48</f>
      </c>
      <c r="G44" s="74">
        <f>P48</f>
      </c>
      <c r="H44" s="73">
        <f>Q52</f>
      </c>
      <c r="I44" s="74">
        <f>P52</f>
      </c>
      <c r="J44" s="75"/>
      <c r="K44" s="76"/>
      <c r="L44" s="73"/>
      <c r="M44" s="74"/>
      <c r="N44" s="77">
        <f>IF(SUM(D44:M44)=0,"",COUNTIF(K41:K44,"3"))</f>
      </c>
      <c r="O44" s="78">
        <f>IF(SUM(E44:N44)=0,"",COUNTIF(J41:J44,"3"))</f>
      </c>
      <c r="P44" s="79">
        <f>IF(SUM(D44:M45)=0,"",SUM(K41:K44))</f>
      </c>
      <c r="Q44" s="80">
        <f>IF(SUM(D44:M44)=0,"",SUM(J41:J44))</f>
      </c>
      <c r="R44" s="154"/>
      <c r="S44" s="155"/>
      <c r="U44" s="61">
        <f>+V48+V49+V52</f>
        <v>0</v>
      </c>
      <c r="V44" s="62">
        <f>+U48+U49+U52</f>
        <v>0</v>
      </c>
      <c r="W44" s="63">
        <f>+U44-V44</f>
        <v>0</v>
      </c>
      <c r="AI44" s="12"/>
      <c r="AJ44" s="12"/>
      <c r="AK44" s="12"/>
      <c r="AL44" s="12"/>
    </row>
    <row r="45" spans="1:38" ht="15.75" thickTop="1">
      <c r="A45" s="81"/>
      <c r="B45" s="82" t="s">
        <v>170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4"/>
      <c r="S45" s="85"/>
      <c r="U45" s="86"/>
      <c r="V45" s="87" t="s">
        <v>171</v>
      </c>
      <c r="W45" s="88">
        <f>SUM(W41:W44)</f>
        <v>0</v>
      </c>
      <c r="X45" s="87" t="str">
        <f>IF(W45=0,"OK","Virhe")</f>
        <v>OK</v>
      </c>
      <c r="AI45" s="12"/>
      <c r="AJ45" s="12"/>
      <c r="AK45" s="12"/>
      <c r="AL45" s="12"/>
    </row>
    <row r="46" spans="1:38" ht="15.75" thickBot="1">
      <c r="A46" s="89"/>
      <c r="B46" s="90" t="s">
        <v>172</v>
      </c>
      <c r="C46" s="91"/>
      <c r="D46" s="91"/>
      <c r="E46" s="92"/>
      <c r="F46" s="147" t="s">
        <v>45</v>
      </c>
      <c r="G46" s="148"/>
      <c r="H46" s="149" t="s">
        <v>46</v>
      </c>
      <c r="I46" s="148"/>
      <c r="J46" s="149" t="s">
        <v>47</v>
      </c>
      <c r="K46" s="148"/>
      <c r="L46" s="149" t="s">
        <v>54</v>
      </c>
      <c r="M46" s="148"/>
      <c r="N46" s="149" t="s">
        <v>55</v>
      </c>
      <c r="O46" s="148"/>
      <c r="P46" s="156" t="s">
        <v>43</v>
      </c>
      <c r="Q46" s="157"/>
      <c r="S46" s="93"/>
      <c r="U46" s="94" t="s">
        <v>168</v>
      </c>
      <c r="V46" s="95"/>
      <c r="W46" s="49" t="s">
        <v>169</v>
      </c>
      <c r="AI46" s="12"/>
      <c r="AJ46" s="12"/>
      <c r="AK46" s="12"/>
      <c r="AL46" s="12"/>
    </row>
    <row r="47" spans="1:38" ht="15.75">
      <c r="A47" s="96" t="s">
        <v>173</v>
      </c>
      <c r="B47" s="97" t="str">
        <f>IF(B41&gt;"",B41,"")</f>
        <v>Toni Pitkänen</v>
      </c>
      <c r="C47" s="98" t="str">
        <f>IF(B43&gt;"",B43,"")</f>
        <v>Rolands Jansons</v>
      </c>
      <c r="D47" s="83"/>
      <c r="E47" s="99"/>
      <c r="F47" s="150"/>
      <c r="G47" s="151"/>
      <c r="H47" s="139"/>
      <c r="I47" s="140"/>
      <c r="J47" s="139"/>
      <c r="K47" s="140"/>
      <c r="L47" s="139"/>
      <c r="M47" s="140"/>
      <c r="N47" s="146"/>
      <c r="O47" s="140"/>
      <c r="P47" s="100">
        <f aca="true" t="shared" si="28" ref="P47:P52">IF(COUNT(F47:N47)=0,"",COUNTIF(F47:N47,"&gt;=0"))</f>
      </c>
      <c r="Q47" s="101">
        <f aca="true" t="shared" si="29" ref="Q47:Q52">IF(COUNT(F47:N47)=0,"",(IF(LEFT(F47,1)="-",1,0)+IF(LEFT(H47,1)="-",1,0)+IF(LEFT(J47,1)="-",1,0)+IF(LEFT(L47,1)="-",1,0)+IF(LEFT(N47,1)="-",1,0)))</f>
      </c>
      <c r="R47" s="102"/>
      <c r="S47" s="103"/>
      <c r="U47" s="104">
        <f aca="true" t="shared" si="30" ref="U47:V52">+Y47+AA47+AC47+AE47+AG47</f>
        <v>0</v>
      </c>
      <c r="V47" s="105">
        <f t="shared" si="30"/>
        <v>0</v>
      </c>
      <c r="W47" s="106">
        <f aca="true" t="shared" si="31" ref="W47:W52">+U47-V47</f>
        <v>0</v>
      </c>
      <c r="Y47" s="107">
        <f aca="true" t="shared" si="32" ref="Y47:Y52">IF(F47="",0,IF(LEFT(F47,1)="-",ABS(F47),(IF(F47&gt;9,F47+2,11))))</f>
        <v>0</v>
      </c>
      <c r="Z47" s="108">
        <f aca="true" t="shared" si="33" ref="Z47:Z52">IF(F47="",0,IF(LEFT(F47,1)="-",(IF(ABS(F47)&gt;9,(ABS(F47)+2),11)),F47))</f>
        <v>0</v>
      </c>
      <c r="AA47" s="107">
        <f aca="true" t="shared" si="34" ref="AA47:AA52">IF(H47="",0,IF(LEFT(H47,1)="-",ABS(H47),(IF(H47&gt;9,H47+2,11))))</f>
        <v>0</v>
      </c>
      <c r="AB47" s="108">
        <f aca="true" t="shared" si="35" ref="AB47:AB52">IF(H47="",0,IF(LEFT(H47,1)="-",(IF(ABS(H47)&gt;9,(ABS(H47)+2),11)),H47))</f>
        <v>0</v>
      </c>
      <c r="AC47" s="107">
        <f aca="true" t="shared" si="36" ref="AC47:AC52">IF(J47="",0,IF(LEFT(J47,1)="-",ABS(J47),(IF(J47&gt;9,J47+2,11))))</f>
        <v>0</v>
      </c>
      <c r="AD47" s="108">
        <f aca="true" t="shared" si="37" ref="AD47:AD52">IF(J47="",0,IF(LEFT(J47,1)="-",(IF(ABS(J47)&gt;9,(ABS(J47)+2),11)),J47))</f>
        <v>0</v>
      </c>
      <c r="AE47" s="107">
        <f aca="true" t="shared" si="38" ref="AE47:AE52">IF(L47="",0,IF(LEFT(L47,1)="-",ABS(L47),(IF(L47&gt;9,L47+2,11))))</f>
        <v>0</v>
      </c>
      <c r="AF47" s="108">
        <f aca="true" t="shared" si="39" ref="AF47:AF52">IF(L47="",0,IF(LEFT(L47,1)="-",(IF(ABS(L47)&gt;9,(ABS(L47)+2),11)),L47))</f>
        <v>0</v>
      </c>
      <c r="AG47" s="107">
        <f aca="true" t="shared" si="40" ref="AG47:AG52">IF(N47="",0,IF(LEFT(N47,1)="-",ABS(N47),(IF(N47&gt;9,N47+2,11))))</f>
        <v>0</v>
      </c>
      <c r="AH47" s="108">
        <f aca="true" t="shared" si="41" ref="AH47:AH52">IF(N47="",0,IF(LEFT(N47,1)="-",(IF(ABS(N47)&gt;9,(ABS(N47)+2),11)),N47))</f>
        <v>0</v>
      </c>
      <c r="AI47" s="12"/>
      <c r="AJ47" s="12"/>
      <c r="AK47" s="12"/>
      <c r="AL47" s="12"/>
    </row>
    <row r="48" spans="1:38" ht="15.75">
      <c r="A48" s="96" t="s">
        <v>174</v>
      </c>
      <c r="B48" s="97" t="str">
        <f>IF(B42&gt;"",B42,"")</f>
        <v>Asko Keinonen</v>
      </c>
      <c r="C48" s="109" t="str">
        <f>IF(B44&gt;"",B44,"")</f>
        <v>Erik Kemppainen</v>
      </c>
      <c r="D48" s="110"/>
      <c r="E48" s="99"/>
      <c r="F48" s="141"/>
      <c r="G48" s="142"/>
      <c r="H48" s="141"/>
      <c r="I48" s="142"/>
      <c r="J48" s="141"/>
      <c r="K48" s="142"/>
      <c r="L48" s="141"/>
      <c r="M48" s="142"/>
      <c r="N48" s="141"/>
      <c r="O48" s="142"/>
      <c r="P48" s="100">
        <f t="shared" si="28"/>
      </c>
      <c r="Q48" s="101">
        <f t="shared" si="29"/>
      </c>
      <c r="R48" s="111"/>
      <c r="S48" s="112"/>
      <c r="U48" s="104">
        <f t="shared" si="30"/>
        <v>0</v>
      </c>
      <c r="V48" s="105">
        <f t="shared" si="30"/>
        <v>0</v>
      </c>
      <c r="W48" s="106">
        <f t="shared" si="31"/>
        <v>0</v>
      </c>
      <c r="Y48" s="113">
        <f t="shared" si="32"/>
        <v>0</v>
      </c>
      <c r="Z48" s="114">
        <f t="shared" si="33"/>
        <v>0</v>
      </c>
      <c r="AA48" s="113">
        <f t="shared" si="34"/>
        <v>0</v>
      </c>
      <c r="AB48" s="114">
        <f t="shared" si="35"/>
        <v>0</v>
      </c>
      <c r="AC48" s="113">
        <f t="shared" si="36"/>
        <v>0</v>
      </c>
      <c r="AD48" s="114">
        <f t="shared" si="37"/>
        <v>0</v>
      </c>
      <c r="AE48" s="113">
        <f t="shared" si="38"/>
        <v>0</v>
      </c>
      <c r="AF48" s="114">
        <f t="shared" si="39"/>
        <v>0</v>
      </c>
      <c r="AG48" s="113">
        <f t="shared" si="40"/>
        <v>0</v>
      </c>
      <c r="AH48" s="114">
        <f t="shared" si="41"/>
        <v>0</v>
      </c>
      <c r="AI48" s="12"/>
      <c r="AJ48" s="12"/>
      <c r="AK48" s="12"/>
      <c r="AL48" s="12"/>
    </row>
    <row r="49" spans="1:38" ht="16.5" thickBot="1">
      <c r="A49" s="96" t="s">
        <v>175</v>
      </c>
      <c r="B49" s="115" t="str">
        <f>IF(B41&gt;"",B41,"")</f>
        <v>Toni Pitkänen</v>
      </c>
      <c r="C49" s="116" t="str">
        <f>IF(B44&gt;"",B44,"")</f>
        <v>Erik Kemppainen</v>
      </c>
      <c r="D49" s="91"/>
      <c r="E49" s="92"/>
      <c r="F49" s="144"/>
      <c r="G49" s="145"/>
      <c r="H49" s="144"/>
      <c r="I49" s="145"/>
      <c r="J49" s="144"/>
      <c r="K49" s="145"/>
      <c r="L49" s="144"/>
      <c r="M49" s="145"/>
      <c r="N49" s="144"/>
      <c r="O49" s="145"/>
      <c r="P49" s="100">
        <f t="shared" si="28"/>
      </c>
      <c r="Q49" s="101">
        <f t="shared" si="29"/>
      </c>
      <c r="R49" s="111"/>
      <c r="S49" s="112"/>
      <c r="U49" s="104">
        <f t="shared" si="30"/>
        <v>0</v>
      </c>
      <c r="V49" s="105">
        <f t="shared" si="30"/>
        <v>0</v>
      </c>
      <c r="W49" s="106">
        <f t="shared" si="31"/>
        <v>0</v>
      </c>
      <c r="Y49" s="113">
        <f t="shared" si="32"/>
        <v>0</v>
      </c>
      <c r="Z49" s="114">
        <f t="shared" si="33"/>
        <v>0</v>
      </c>
      <c r="AA49" s="113">
        <f t="shared" si="34"/>
        <v>0</v>
      </c>
      <c r="AB49" s="114">
        <f t="shared" si="35"/>
        <v>0</v>
      </c>
      <c r="AC49" s="113">
        <f t="shared" si="36"/>
        <v>0</v>
      </c>
      <c r="AD49" s="114">
        <f t="shared" si="37"/>
        <v>0</v>
      </c>
      <c r="AE49" s="113">
        <f t="shared" si="38"/>
        <v>0</v>
      </c>
      <c r="AF49" s="114">
        <f t="shared" si="39"/>
        <v>0</v>
      </c>
      <c r="AG49" s="113">
        <f t="shared" si="40"/>
        <v>0</v>
      </c>
      <c r="AH49" s="114">
        <f t="shared" si="41"/>
        <v>0</v>
      </c>
      <c r="AI49" s="12"/>
      <c r="AJ49" s="12"/>
      <c r="AK49" s="12"/>
      <c r="AL49" s="12"/>
    </row>
    <row r="50" spans="1:38" ht="15.75">
      <c r="A50" s="96" t="s">
        <v>176</v>
      </c>
      <c r="B50" s="97" t="str">
        <f>IF(B42&gt;"",B42,"")</f>
        <v>Asko Keinonen</v>
      </c>
      <c r="C50" s="109" t="str">
        <f>IF(B43&gt;"",B43,"")</f>
        <v>Rolands Jansons</v>
      </c>
      <c r="D50" s="83"/>
      <c r="E50" s="99"/>
      <c r="F50" s="139"/>
      <c r="G50" s="140"/>
      <c r="H50" s="139"/>
      <c r="I50" s="140"/>
      <c r="J50" s="139"/>
      <c r="K50" s="140"/>
      <c r="L50" s="139"/>
      <c r="M50" s="140"/>
      <c r="N50" s="139"/>
      <c r="O50" s="140"/>
      <c r="P50" s="100">
        <f t="shared" si="28"/>
      </c>
      <c r="Q50" s="101">
        <f t="shared" si="29"/>
      </c>
      <c r="R50" s="111"/>
      <c r="S50" s="112"/>
      <c r="U50" s="104">
        <f t="shared" si="30"/>
        <v>0</v>
      </c>
      <c r="V50" s="105">
        <f t="shared" si="30"/>
        <v>0</v>
      </c>
      <c r="W50" s="106">
        <f t="shared" si="31"/>
        <v>0</v>
      </c>
      <c r="Y50" s="113">
        <f t="shared" si="32"/>
        <v>0</v>
      </c>
      <c r="Z50" s="114">
        <f t="shared" si="33"/>
        <v>0</v>
      </c>
      <c r="AA50" s="113">
        <f t="shared" si="34"/>
        <v>0</v>
      </c>
      <c r="AB50" s="114">
        <f t="shared" si="35"/>
        <v>0</v>
      </c>
      <c r="AC50" s="113">
        <f t="shared" si="36"/>
        <v>0</v>
      </c>
      <c r="AD50" s="114">
        <f t="shared" si="37"/>
        <v>0</v>
      </c>
      <c r="AE50" s="113">
        <f t="shared" si="38"/>
        <v>0</v>
      </c>
      <c r="AF50" s="114">
        <f t="shared" si="39"/>
        <v>0</v>
      </c>
      <c r="AG50" s="113">
        <f t="shared" si="40"/>
        <v>0</v>
      </c>
      <c r="AH50" s="114">
        <f t="shared" si="41"/>
        <v>0</v>
      </c>
      <c r="AI50" s="12"/>
      <c r="AJ50" s="12"/>
      <c r="AK50" s="12"/>
      <c r="AL50" s="12"/>
    </row>
    <row r="51" spans="1:38" ht="15.75">
      <c r="A51" s="96" t="s">
        <v>177</v>
      </c>
      <c r="B51" s="97" t="str">
        <f>IF(B41&gt;"",B41,"")</f>
        <v>Toni Pitkänen</v>
      </c>
      <c r="C51" s="109" t="str">
        <f>IF(B42&gt;"",B42,"")</f>
        <v>Asko Keinonen</v>
      </c>
      <c r="D51" s="110"/>
      <c r="E51" s="99"/>
      <c r="F51" s="141"/>
      <c r="G51" s="142"/>
      <c r="H51" s="141"/>
      <c r="I51" s="142"/>
      <c r="J51" s="143"/>
      <c r="K51" s="142"/>
      <c r="L51" s="141"/>
      <c r="M51" s="142"/>
      <c r="N51" s="141"/>
      <c r="O51" s="142"/>
      <c r="P51" s="100">
        <f t="shared" si="28"/>
      </c>
      <c r="Q51" s="101">
        <f t="shared" si="29"/>
      </c>
      <c r="R51" s="111"/>
      <c r="S51" s="112"/>
      <c r="U51" s="104">
        <f t="shared" si="30"/>
        <v>0</v>
      </c>
      <c r="V51" s="105">
        <f t="shared" si="30"/>
        <v>0</v>
      </c>
      <c r="W51" s="106">
        <f t="shared" si="31"/>
        <v>0</v>
      </c>
      <c r="Y51" s="113">
        <f t="shared" si="32"/>
        <v>0</v>
      </c>
      <c r="Z51" s="114">
        <f t="shared" si="33"/>
        <v>0</v>
      </c>
      <c r="AA51" s="113">
        <f t="shared" si="34"/>
        <v>0</v>
      </c>
      <c r="AB51" s="114">
        <f t="shared" si="35"/>
        <v>0</v>
      </c>
      <c r="AC51" s="113">
        <f t="shared" si="36"/>
        <v>0</v>
      </c>
      <c r="AD51" s="114">
        <f t="shared" si="37"/>
        <v>0</v>
      </c>
      <c r="AE51" s="113">
        <f t="shared" si="38"/>
        <v>0</v>
      </c>
      <c r="AF51" s="114">
        <f t="shared" si="39"/>
        <v>0</v>
      </c>
      <c r="AG51" s="113">
        <f t="shared" si="40"/>
        <v>0</v>
      </c>
      <c r="AH51" s="114">
        <f t="shared" si="41"/>
        <v>0</v>
      </c>
      <c r="AI51" s="12"/>
      <c r="AJ51" s="12"/>
      <c r="AK51" s="12"/>
      <c r="AL51" s="12"/>
    </row>
    <row r="52" spans="1:38" ht="16.5" thickBot="1">
      <c r="A52" s="117" t="s">
        <v>178</v>
      </c>
      <c r="B52" s="118" t="str">
        <f>IF(B43&gt;"",B43,"")</f>
        <v>Rolands Jansons</v>
      </c>
      <c r="C52" s="119" t="str">
        <f>IF(B44&gt;"",B44,"")</f>
        <v>Erik Kemppainen</v>
      </c>
      <c r="D52" s="120"/>
      <c r="E52" s="121"/>
      <c r="F52" s="137"/>
      <c r="G52" s="138"/>
      <c r="H52" s="137"/>
      <c r="I52" s="138"/>
      <c r="J52" s="137"/>
      <c r="K52" s="138"/>
      <c r="L52" s="137"/>
      <c r="M52" s="138"/>
      <c r="N52" s="137"/>
      <c r="O52" s="138"/>
      <c r="P52" s="122">
        <f t="shared" si="28"/>
      </c>
      <c r="Q52" s="123">
        <f t="shared" si="29"/>
      </c>
      <c r="R52" s="124"/>
      <c r="S52" s="125"/>
      <c r="U52" s="104">
        <f t="shared" si="30"/>
        <v>0</v>
      </c>
      <c r="V52" s="105">
        <f t="shared" si="30"/>
        <v>0</v>
      </c>
      <c r="W52" s="106">
        <f t="shared" si="31"/>
        <v>0</v>
      </c>
      <c r="Y52" s="126">
        <f t="shared" si="32"/>
        <v>0</v>
      </c>
      <c r="Z52" s="127">
        <f t="shared" si="33"/>
        <v>0</v>
      </c>
      <c r="AA52" s="126">
        <f t="shared" si="34"/>
        <v>0</v>
      </c>
      <c r="AB52" s="127">
        <f t="shared" si="35"/>
        <v>0</v>
      </c>
      <c r="AC52" s="126">
        <f t="shared" si="36"/>
        <v>0</v>
      </c>
      <c r="AD52" s="127">
        <f t="shared" si="37"/>
        <v>0</v>
      </c>
      <c r="AE52" s="126">
        <f t="shared" si="38"/>
        <v>0</v>
      </c>
      <c r="AF52" s="127">
        <f t="shared" si="39"/>
        <v>0</v>
      </c>
      <c r="AG52" s="126">
        <f t="shared" si="40"/>
        <v>0</v>
      </c>
      <c r="AH52" s="127">
        <f t="shared" si="41"/>
        <v>0</v>
      </c>
      <c r="AI52" s="12"/>
      <c r="AJ52" s="12"/>
      <c r="AK52" s="12"/>
      <c r="AL52" s="12"/>
    </row>
    <row r="53" spans="1:38" ht="13.5" thickTop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</row>
    <row r="57" ht="11.25" customHeight="1"/>
  </sheetData>
  <mergeCells count="159">
    <mergeCell ref="J4:M4"/>
    <mergeCell ref="N4:P4"/>
    <mergeCell ref="Q4:S4"/>
    <mergeCell ref="R9:S9"/>
    <mergeCell ref="Q5:S5"/>
    <mergeCell ref="R10:S10"/>
    <mergeCell ref="L6:M6"/>
    <mergeCell ref="R6:S6"/>
    <mergeCell ref="R7:S7"/>
    <mergeCell ref="R8:S8"/>
    <mergeCell ref="F18:G18"/>
    <mergeCell ref="H18:I18"/>
    <mergeCell ref="J18:K18"/>
    <mergeCell ref="L18:M18"/>
    <mergeCell ref="D23:E23"/>
    <mergeCell ref="F23:G23"/>
    <mergeCell ref="H23:I23"/>
    <mergeCell ref="J23:K23"/>
    <mergeCell ref="D22:F22"/>
    <mergeCell ref="G22:I22"/>
    <mergeCell ref="J22:M22"/>
    <mergeCell ref="Q22:S22"/>
    <mergeCell ref="F35:G35"/>
    <mergeCell ref="H35:I35"/>
    <mergeCell ref="J35:K35"/>
    <mergeCell ref="L35:M35"/>
    <mergeCell ref="L29:M29"/>
    <mergeCell ref="F52:G52"/>
    <mergeCell ref="H52:I52"/>
    <mergeCell ref="R41:S41"/>
    <mergeCell ref="R42:S42"/>
    <mergeCell ref="L46:M46"/>
    <mergeCell ref="R43:S43"/>
    <mergeCell ref="R44:S44"/>
    <mergeCell ref="N46:O46"/>
    <mergeCell ref="P46:Q46"/>
    <mergeCell ref="L12:M12"/>
    <mergeCell ref="D5:F5"/>
    <mergeCell ref="G5:I5"/>
    <mergeCell ref="J5:M5"/>
    <mergeCell ref="D6:E6"/>
    <mergeCell ref="F6:G6"/>
    <mergeCell ref="H6:I6"/>
    <mergeCell ref="J6:K6"/>
    <mergeCell ref="N12:O12"/>
    <mergeCell ref="P12:Q12"/>
    <mergeCell ref="F13:G13"/>
    <mergeCell ref="H13:I13"/>
    <mergeCell ref="J13:K13"/>
    <mergeCell ref="L13:M13"/>
    <mergeCell ref="N13:O13"/>
    <mergeCell ref="F12:G12"/>
    <mergeCell ref="H12:I12"/>
    <mergeCell ref="J12:K12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N16:O16"/>
    <mergeCell ref="F17:G17"/>
    <mergeCell ref="H17:I17"/>
    <mergeCell ref="J17:K17"/>
    <mergeCell ref="L17:M17"/>
    <mergeCell ref="N17:O17"/>
    <mergeCell ref="F16:G16"/>
    <mergeCell ref="H16:I16"/>
    <mergeCell ref="J16:K16"/>
    <mergeCell ref="L16:M16"/>
    <mergeCell ref="N18:O18"/>
    <mergeCell ref="J21:M21"/>
    <mergeCell ref="N21:P21"/>
    <mergeCell ref="Q21:S21"/>
    <mergeCell ref="L23:M23"/>
    <mergeCell ref="R23:S23"/>
    <mergeCell ref="R26:S26"/>
    <mergeCell ref="R27:S27"/>
    <mergeCell ref="R24:S24"/>
    <mergeCell ref="R25:S25"/>
    <mergeCell ref="N29:O29"/>
    <mergeCell ref="P29:Q29"/>
    <mergeCell ref="F30:G30"/>
    <mergeCell ref="H30:I30"/>
    <mergeCell ref="J30:K30"/>
    <mergeCell ref="L30:M30"/>
    <mergeCell ref="N30:O30"/>
    <mergeCell ref="F29:G29"/>
    <mergeCell ref="H29:I29"/>
    <mergeCell ref="J29:K29"/>
    <mergeCell ref="N31:O31"/>
    <mergeCell ref="F32:G32"/>
    <mergeCell ref="H32:I32"/>
    <mergeCell ref="J32:K32"/>
    <mergeCell ref="L32:M32"/>
    <mergeCell ref="N32:O32"/>
    <mergeCell ref="F31:G31"/>
    <mergeCell ref="H31:I31"/>
    <mergeCell ref="J31:K31"/>
    <mergeCell ref="L31:M31"/>
    <mergeCell ref="N33:O33"/>
    <mergeCell ref="F34:G34"/>
    <mergeCell ref="H34:I34"/>
    <mergeCell ref="J34:K34"/>
    <mergeCell ref="L34:M34"/>
    <mergeCell ref="N34:O34"/>
    <mergeCell ref="F33:G33"/>
    <mergeCell ref="H33:I33"/>
    <mergeCell ref="J33:K33"/>
    <mergeCell ref="L33:M33"/>
    <mergeCell ref="N35:O35"/>
    <mergeCell ref="J38:M38"/>
    <mergeCell ref="N38:P38"/>
    <mergeCell ref="Q38:S38"/>
    <mergeCell ref="Q39:S39"/>
    <mergeCell ref="D40:E40"/>
    <mergeCell ref="F40:G40"/>
    <mergeCell ref="H40:I40"/>
    <mergeCell ref="J40:K40"/>
    <mergeCell ref="L40:M40"/>
    <mergeCell ref="R40:S40"/>
    <mergeCell ref="D39:F39"/>
    <mergeCell ref="G39:I39"/>
    <mergeCell ref="J39:M39"/>
    <mergeCell ref="N47:O47"/>
    <mergeCell ref="F46:G46"/>
    <mergeCell ref="H46:I46"/>
    <mergeCell ref="J46:K46"/>
    <mergeCell ref="F47:G47"/>
    <mergeCell ref="H47:I47"/>
    <mergeCell ref="J47:K47"/>
    <mergeCell ref="L47:M47"/>
    <mergeCell ref="N48:O48"/>
    <mergeCell ref="F49:G49"/>
    <mergeCell ref="H49:I49"/>
    <mergeCell ref="J49:K49"/>
    <mergeCell ref="L49:M49"/>
    <mergeCell ref="N49:O49"/>
    <mergeCell ref="F48:G48"/>
    <mergeCell ref="H48:I48"/>
    <mergeCell ref="J48:K48"/>
    <mergeCell ref="L48:M48"/>
    <mergeCell ref="F50:G50"/>
    <mergeCell ref="H50:I50"/>
    <mergeCell ref="J50:K50"/>
    <mergeCell ref="L50:M50"/>
    <mergeCell ref="F51:G51"/>
    <mergeCell ref="H51:I51"/>
    <mergeCell ref="J51:K51"/>
    <mergeCell ref="L51:M51"/>
    <mergeCell ref="N52:O52"/>
    <mergeCell ref="J52:K52"/>
    <mergeCell ref="L52:M52"/>
    <mergeCell ref="N50:O50"/>
    <mergeCell ref="N51:O51"/>
  </mergeCells>
  <printOptions/>
  <pageMargins left="0.75" right="0.75" top="1" bottom="1" header="0.5" footer="0.5"/>
  <pageSetup fitToHeight="0" horizontalDpi="600" verticalDpi="600" orientation="landscape" paperSize="9" scale="5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I19"/>
  <sheetViews>
    <sheetView view="pageBreakPreview" zoomScale="60" zoomScaleNormal="75" workbookViewId="0" topLeftCell="A1">
      <selection activeCell="G7" sqref="G7:G10"/>
    </sheetView>
  </sheetViews>
  <sheetFormatPr defaultColWidth="9.140625" defaultRowHeight="12.75"/>
  <cols>
    <col min="2" max="2" width="24.8515625" style="0" customWidth="1"/>
    <col min="3" max="3" width="16.00390625" style="0" customWidth="1"/>
  </cols>
  <sheetData>
    <row r="1" spans="2:9" ht="12.75">
      <c r="B1" t="s">
        <v>189</v>
      </c>
      <c r="E1" s="12"/>
      <c r="F1" s="12"/>
      <c r="G1" s="12"/>
      <c r="H1" s="12"/>
      <c r="I1" s="12"/>
    </row>
    <row r="2" spans="5:9" ht="12.75">
      <c r="E2" s="12"/>
      <c r="F2" s="12"/>
      <c r="G2" s="12"/>
      <c r="H2" s="12"/>
      <c r="I2" s="12"/>
    </row>
    <row r="3" spans="1:9" ht="12.75">
      <c r="A3" s="2">
        <v>1</v>
      </c>
      <c r="B3" s="2" t="s">
        <v>105</v>
      </c>
      <c r="C3" s="2"/>
      <c r="D3" s="12"/>
      <c r="E3" s="12"/>
      <c r="F3" s="12"/>
      <c r="G3" s="12"/>
      <c r="H3" s="12"/>
      <c r="I3" s="12"/>
    </row>
    <row r="4" spans="1:9" ht="12.75">
      <c r="A4" s="2">
        <f aca="true" t="shared" si="0" ref="A4:A10">A3+1</f>
        <v>2</v>
      </c>
      <c r="B4" s="2"/>
      <c r="C4" s="2"/>
      <c r="D4" s="13"/>
      <c r="E4" s="12"/>
      <c r="F4" s="12"/>
      <c r="G4" s="12"/>
      <c r="H4" s="12"/>
      <c r="I4" s="12"/>
    </row>
    <row r="5" spans="1:9" ht="12.75">
      <c r="A5" s="2">
        <f t="shared" si="0"/>
        <v>3</v>
      </c>
      <c r="B5" s="2" t="s">
        <v>110</v>
      </c>
      <c r="C5" s="2"/>
      <c r="D5" s="12"/>
      <c r="E5" s="13"/>
      <c r="F5" s="12"/>
      <c r="G5" s="12"/>
      <c r="H5" s="12"/>
      <c r="I5" s="12"/>
    </row>
    <row r="6" spans="1:9" ht="12.75">
      <c r="A6" s="2">
        <f t="shared" si="0"/>
        <v>4</v>
      </c>
      <c r="B6" s="2" t="s">
        <v>108</v>
      </c>
      <c r="C6" s="2"/>
      <c r="D6" s="14"/>
      <c r="E6" s="15"/>
      <c r="F6" s="12"/>
      <c r="G6" s="12"/>
      <c r="H6" s="12"/>
      <c r="I6" s="12"/>
    </row>
    <row r="7" spans="1:9" ht="12.75">
      <c r="A7" s="2">
        <f t="shared" si="0"/>
        <v>5</v>
      </c>
      <c r="B7" s="2" t="s">
        <v>107</v>
      </c>
      <c r="C7" s="2"/>
      <c r="D7" s="12"/>
      <c r="E7" s="15"/>
      <c r="F7" s="20"/>
      <c r="G7" s="10"/>
      <c r="H7" s="12"/>
      <c r="I7" s="12"/>
    </row>
    <row r="8" spans="1:9" ht="12.75">
      <c r="A8" s="2">
        <f t="shared" si="0"/>
        <v>6</v>
      </c>
      <c r="B8" s="2" t="s">
        <v>109</v>
      </c>
      <c r="C8" s="2"/>
      <c r="D8" s="13"/>
      <c r="E8" s="17"/>
      <c r="F8" s="10"/>
      <c r="G8" s="10"/>
      <c r="H8" s="12"/>
      <c r="I8" s="12"/>
    </row>
    <row r="9" spans="1:9" ht="12.75">
      <c r="A9" s="2">
        <f t="shared" si="0"/>
        <v>7</v>
      </c>
      <c r="B9" s="2"/>
      <c r="C9" s="2"/>
      <c r="D9" s="12"/>
      <c r="E9" s="14"/>
      <c r="F9" s="10"/>
      <c r="G9" s="10"/>
      <c r="H9" s="12"/>
      <c r="I9" s="12"/>
    </row>
    <row r="10" spans="1:9" ht="12.75">
      <c r="A10" s="2">
        <f t="shared" si="0"/>
        <v>8</v>
      </c>
      <c r="B10" s="2" t="s">
        <v>106</v>
      </c>
      <c r="C10" s="2"/>
      <c r="D10" s="14"/>
      <c r="E10" s="12"/>
      <c r="F10" s="10"/>
      <c r="G10" s="10"/>
      <c r="H10" s="12"/>
      <c r="I10" s="12"/>
    </row>
    <row r="11" spans="4:7" s="3" customFormat="1" ht="12.75">
      <c r="D11" s="10"/>
      <c r="E11" s="10"/>
      <c r="F11" s="10"/>
      <c r="G11" s="10"/>
    </row>
    <row r="12" spans="4:7" s="3" customFormat="1" ht="12.75">
      <c r="D12" s="10"/>
      <c r="E12" s="10"/>
      <c r="F12" s="10"/>
      <c r="G12" s="10"/>
    </row>
    <row r="13" spans="4:7" s="3" customFormat="1" ht="12.75">
      <c r="D13" s="10"/>
      <c r="E13" s="10"/>
      <c r="F13" s="10"/>
      <c r="G13" s="10"/>
    </row>
    <row r="14" spans="4:7" s="3" customFormat="1" ht="12.75">
      <c r="D14" s="10"/>
      <c r="E14" s="10"/>
      <c r="F14" s="10"/>
      <c r="G14" s="10"/>
    </row>
    <row r="15" spans="4:7" s="3" customFormat="1" ht="12.75">
      <c r="D15" s="10"/>
      <c r="E15" s="10"/>
      <c r="F15" s="10"/>
      <c r="G15" s="10"/>
    </row>
    <row r="16" spans="4:7" s="3" customFormat="1" ht="12.75">
      <c r="D16" s="10"/>
      <c r="E16" s="10"/>
      <c r="F16" s="10"/>
      <c r="G16" s="10"/>
    </row>
    <row r="17" spans="4:7" s="3" customFormat="1" ht="12.75">
      <c r="D17" s="10"/>
      <c r="E17" s="10"/>
      <c r="F17" s="10"/>
      <c r="G17" s="10"/>
    </row>
    <row r="18" spans="4:7" s="3" customFormat="1" ht="12.75">
      <c r="D18" s="10"/>
      <c r="E18" s="10"/>
      <c r="F18" s="10"/>
      <c r="G18" s="10"/>
    </row>
    <row r="19" spans="5:8" ht="12.75">
      <c r="E19" s="12"/>
      <c r="F19" s="12"/>
      <c r="G19" s="12"/>
      <c r="H19" s="12"/>
    </row>
  </sheetData>
  <printOptions/>
  <pageMargins left="0.75" right="0.75" top="1" bottom="1" header="0.5" footer="0.5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B153"/>
  <sheetViews>
    <sheetView view="pageBreakPreview" zoomScale="60" zoomScaleNormal="50" workbookViewId="0" topLeftCell="B3">
      <pane ySplit="585" topLeftCell="BM2" activePane="bottomLeft" state="split"/>
      <selection pane="topLeft" activeCell="AD3" sqref="AD1:AN16384"/>
      <selection pane="bottomLeft" activeCell="B31" sqref="B31:B42"/>
    </sheetView>
  </sheetViews>
  <sheetFormatPr defaultColWidth="9.140625" defaultRowHeight="12.75"/>
  <cols>
    <col min="2" max="2" width="23.57421875" style="0" customWidth="1"/>
    <col min="3" max="3" width="19.00390625" style="0" customWidth="1"/>
    <col min="4" max="6" width="8.00390625" style="0" customWidth="1"/>
    <col min="7" max="7" width="8.57421875" style="0" bestFit="1" customWidth="1"/>
    <col min="8" max="8" width="8.140625" style="0" bestFit="1" customWidth="1"/>
    <col min="9" max="16" width="5.140625" style="0" customWidth="1"/>
    <col min="17" max="17" width="6.00390625" style="0" customWidth="1"/>
    <col min="18" max="19" width="8.57421875" style="0" customWidth="1"/>
    <col min="20" max="20" width="5.140625" style="0" customWidth="1"/>
    <col min="21" max="21" width="7.421875" style="0" customWidth="1"/>
    <col min="22" max="22" width="4.57421875" style="0" customWidth="1"/>
    <col min="23" max="23" width="5.28125" style="0" customWidth="1"/>
    <col min="24" max="24" width="5.140625" style="0" customWidth="1"/>
    <col min="25" max="25" width="6.28125" style="0" customWidth="1"/>
    <col min="26" max="26" width="19.57421875" style="0" customWidth="1"/>
  </cols>
  <sheetData>
    <row r="1" spans="2:25" ht="26.25">
      <c r="B1" s="1" t="s">
        <v>278</v>
      </c>
      <c r="Q1">
        <f>SUM(G2:Q2)</f>
        <v>176</v>
      </c>
      <c r="Y1">
        <f>SUM(R2:Y2)</f>
        <v>204</v>
      </c>
    </row>
    <row r="2" spans="2:25" ht="26.25">
      <c r="B2" s="1" t="s">
        <v>42</v>
      </c>
      <c r="G2">
        <f>30+7</f>
        <v>37</v>
      </c>
      <c r="H2">
        <f>30+7</f>
        <v>37</v>
      </c>
      <c r="I2">
        <v>6</v>
      </c>
      <c r="J2">
        <v>3</v>
      </c>
      <c r="K2">
        <f>12+4</f>
        <v>16</v>
      </c>
      <c r="L2">
        <f>15</f>
        <v>15</v>
      </c>
      <c r="M2">
        <f>3</f>
        <v>3</v>
      </c>
      <c r="N2">
        <f>2</f>
        <v>2</v>
      </c>
      <c r="O2">
        <f>15</f>
        <v>15</v>
      </c>
      <c r="P2">
        <f>20</f>
        <v>20</v>
      </c>
      <c r="Q2">
        <f>22</f>
        <v>22</v>
      </c>
      <c r="R2">
        <f>66+23</f>
        <v>89</v>
      </c>
      <c r="S2">
        <f>32</f>
        <v>32</v>
      </c>
      <c r="U2">
        <f>9</f>
        <v>9</v>
      </c>
      <c r="V2">
        <f>24+7</f>
        <v>31</v>
      </c>
      <c r="W2">
        <f>30+7</f>
        <v>37</v>
      </c>
      <c r="X2">
        <f>3</f>
        <v>3</v>
      </c>
      <c r="Y2">
        <f>3</f>
        <v>3</v>
      </c>
    </row>
    <row r="3" spans="4:25" ht="12.75">
      <c r="D3" t="s">
        <v>39</v>
      </c>
      <c r="G3" s="21">
        <f aca="true" t="shared" si="0" ref="G3:T3">SUM(G6:G143)/G4</f>
        <v>17</v>
      </c>
      <c r="H3" s="21">
        <f t="shared" si="0"/>
        <v>15</v>
      </c>
      <c r="I3" s="21">
        <f t="shared" si="0"/>
        <v>4</v>
      </c>
      <c r="J3" s="21">
        <f t="shared" si="0"/>
        <v>7</v>
      </c>
      <c r="K3" s="21">
        <f t="shared" si="0"/>
        <v>14</v>
      </c>
      <c r="L3" s="21">
        <f t="shared" si="0"/>
        <v>8</v>
      </c>
      <c r="M3" s="21">
        <f t="shared" si="0"/>
        <v>3</v>
      </c>
      <c r="N3" s="21">
        <f t="shared" si="0"/>
        <v>3</v>
      </c>
      <c r="O3" s="21">
        <f t="shared" si="0"/>
        <v>12</v>
      </c>
      <c r="P3" s="21">
        <f t="shared" si="0"/>
        <v>25</v>
      </c>
      <c r="Q3" s="21">
        <f t="shared" si="0"/>
        <v>25</v>
      </c>
      <c r="R3" s="21">
        <f t="shared" si="0"/>
        <v>45</v>
      </c>
      <c r="S3" s="21">
        <f t="shared" si="0"/>
        <v>34</v>
      </c>
      <c r="T3" s="21">
        <f t="shared" si="0"/>
        <v>11</v>
      </c>
      <c r="U3" s="25">
        <f>SUM(U6:U143)/U4/2</f>
        <v>12</v>
      </c>
      <c r="V3" s="21">
        <f>SUM(V6:V143)/V4</f>
        <v>14</v>
      </c>
      <c r="W3" s="21">
        <f>SUM(W6:W143)/W4</f>
        <v>11</v>
      </c>
      <c r="X3" s="21">
        <f>SUM(X6:X143)/X4</f>
        <v>8</v>
      </c>
      <c r="Y3" s="21">
        <f>SUM(Y6:Y143)/Y4</f>
        <v>3</v>
      </c>
    </row>
    <row r="4" spans="7:25" ht="12.75">
      <c r="G4">
        <v>6</v>
      </c>
      <c r="H4">
        <v>6</v>
      </c>
      <c r="I4">
        <v>6</v>
      </c>
      <c r="J4">
        <v>6</v>
      </c>
      <c r="K4">
        <v>5</v>
      </c>
      <c r="L4">
        <v>5</v>
      </c>
      <c r="M4">
        <v>5</v>
      </c>
      <c r="N4">
        <v>5</v>
      </c>
      <c r="O4">
        <v>6</v>
      </c>
      <c r="P4">
        <v>8</v>
      </c>
      <c r="Q4">
        <v>9</v>
      </c>
      <c r="R4">
        <v>14</v>
      </c>
      <c r="S4">
        <v>8</v>
      </c>
      <c r="T4">
        <v>10</v>
      </c>
      <c r="U4">
        <v>5.5</v>
      </c>
      <c r="V4">
        <v>6</v>
      </c>
      <c r="W4">
        <v>5</v>
      </c>
      <c r="X4">
        <v>5</v>
      </c>
      <c r="Y4">
        <v>5</v>
      </c>
    </row>
    <row r="5" spans="1:27" ht="12.75">
      <c r="A5" s="2" t="s">
        <v>13</v>
      </c>
      <c r="B5" s="2" t="s">
        <v>0</v>
      </c>
      <c r="C5" s="2" t="s">
        <v>1</v>
      </c>
      <c r="D5" s="2" t="s">
        <v>13</v>
      </c>
      <c r="E5" s="2" t="s">
        <v>48</v>
      </c>
      <c r="F5" s="2" t="s">
        <v>49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17</v>
      </c>
      <c r="L5" s="2" t="s">
        <v>28</v>
      </c>
      <c r="M5" s="2" t="s">
        <v>22</v>
      </c>
      <c r="N5" s="2" t="s">
        <v>29</v>
      </c>
      <c r="O5" s="2">
        <v>1500</v>
      </c>
      <c r="P5" s="2">
        <v>1700</v>
      </c>
      <c r="Q5" s="2">
        <v>1900</v>
      </c>
      <c r="R5" s="2" t="s">
        <v>2</v>
      </c>
      <c r="S5" s="2">
        <v>2250</v>
      </c>
      <c r="T5" s="2" t="s">
        <v>6</v>
      </c>
      <c r="U5" s="2" t="s">
        <v>3</v>
      </c>
      <c r="V5" s="2" t="s">
        <v>11</v>
      </c>
      <c r="W5" s="2" t="s">
        <v>10</v>
      </c>
      <c r="X5" s="2" t="s">
        <v>18</v>
      </c>
      <c r="Y5" s="2" t="s">
        <v>27</v>
      </c>
      <c r="Z5" s="2" t="s">
        <v>19</v>
      </c>
      <c r="AA5" s="2" t="s">
        <v>9</v>
      </c>
    </row>
    <row r="6" spans="1:28" ht="12" customHeight="1">
      <c r="A6" s="2"/>
      <c r="B6" s="2" t="s">
        <v>246</v>
      </c>
      <c r="C6" s="2" t="s">
        <v>247</v>
      </c>
      <c r="D6" s="2"/>
      <c r="E6" s="2" t="s">
        <v>221</v>
      </c>
      <c r="F6" s="5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5">
        <v>14</v>
      </c>
      <c r="S6" s="5">
        <v>8</v>
      </c>
      <c r="T6" s="5"/>
      <c r="U6" s="5">
        <v>5.5</v>
      </c>
      <c r="V6" s="2"/>
      <c r="W6" s="2"/>
      <c r="X6" s="2"/>
      <c r="Y6" s="2"/>
      <c r="Z6" s="2" t="s">
        <v>248</v>
      </c>
      <c r="AA6" s="2">
        <f>SUM(G6:Y6)</f>
        <v>27.5</v>
      </c>
      <c r="AB6" s="24"/>
    </row>
    <row r="7" spans="1:28" ht="12" customHeight="1">
      <c r="A7" s="2"/>
      <c r="B7" s="2" t="s">
        <v>36</v>
      </c>
      <c r="C7" s="2" t="s">
        <v>143</v>
      </c>
      <c r="D7" s="2"/>
      <c r="E7" s="2">
        <v>2517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5">
        <v>14</v>
      </c>
      <c r="S7" s="5"/>
      <c r="T7" s="5"/>
      <c r="U7" s="5">
        <v>5.5</v>
      </c>
      <c r="V7" s="2"/>
      <c r="W7" s="2"/>
      <c r="X7" s="2"/>
      <c r="Y7" s="2"/>
      <c r="Z7" s="2" t="s">
        <v>82</v>
      </c>
      <c r="AA7" s="2">
        <f>SUM(G7:Y7)</f>
        <v>19.5</v>
      </c>
      <c r="AB7" s="3"/>
    </row>
    <row r="8" spans="1:27" ht="12" customHeight="1">
      <c r="A8" s="2"/>
      <c r="B8" s="2" t="s">
        <v>35</v>
      </c>
      <c r="C8" s="2" t="s">
        <v>32</v>
      </c>
      <c r="D8" s="2"/>
      <c r="E8" s="2">
        <v>2333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5">
        <v>14</v>
      </c>
      <c r="S8" s="5"/>
      <c r="T8" s="5"/>
      <c r="U8" s="5"/>
      <c r="V8" s="2"/>
      <c r="W8" s="2"/>
      <c r="X8" s="2"/>
      <c r="Y8" s="2"/>
      <c r="Z8" s="2"/>
      <c r="AA8" s="2">
        <f>SUM(G8:Y8)</f>
        <v>14</v>
      </c>
    </row>
    <row r="9" spans="1:27" ht="12" customHeight="1">
      <c r="A9" s="2"/>
      <c r="B9" s="2" t="s">
        <v>280</v>
      </c>
      <c r="C9" s="2" t="s">
        <v>143</v>
      </c>
      <c r="D9" s="2"/>
      <c r="E9" s="2">
        <v>2300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5">
        <v>14</v>
      </c>
      <c r="S9" s="5"/>
      <c r="T9" s="5"/>
      <c r="U9" s="5">
        <v>5.5</v>
      </c>
      <c r="V9" s="2"/>
      <c r="W9" s="2"/>
      <c r="X9" s="2"/>
      <c r="Y9" s="2"/>
      <c r="Z9" s="2" t="s">
        <v>213</v>
      </c>
      <c r="AA9" s="2">
        <f>SUM(G9:Y9)</f>
        <v>19.5</v>
      </c>
    </row>
    <row r="10" spans="1:28" ht="12" customHeight="1">
      <c r="A10" s="2"/>
      <c r="B10" s="2" t="s">
        <v>229</v>
      </c>
      <c r="C10" s="2" t="s">
        <v>31</v>
      </c>
      <c r="D10" s="2"/>
      <c r="E10" s="2">
        <v>2251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5">
        <v>14</v>
      </c>
      <c r="S10" s="5"/>
      <c r="T10" s="5"/>
      <c r="U10" s="5"/>
      <c r="V10" s="2"/>
      <c r="W10" s="2"/>
      <c r="X10" s="2"/>
      <c r="Y10" s="2"/>
      <c r="Z10" s="2"/>
      <c r="AA10" s="2">
        <f>SUM(G10:Y10)</f>
        <v>14</v>
      </c>
      <c r="AB10" s="3"/>
    </row>
    <row r="11" spans="1:27" ht="12" customHeight="1">
      <c r="A11" s="2"/>
      <c r="B11" s="2" t="s">
        <v>86</v>
      </c>
      <c r="C11" s="2" t="s">
        <v>30</v>
      </c>
      <c r="D11" s="2"/>
      <c r="E11" s="2">
        <v>2250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5">
        <v>14</v>
      </c>
      <c r="S11" s="5">
        <v>8</v>
      </c>
      <c r="T11" s="5"/>
      <c r="U11" s="5">
        <v>5.5</v>
      </c>
      <c r="V11" s="2"/>
      <c r="W11" s="2"/>
      <c r="X11" s="2"/>
      <c r="Y11" s="2"/>
      <c r="Z11" s="2" t="s">
        <v>252</v>
      </c>
      <c r="AA11" s="2">
        <f>SUM(G11:Y11)</f>
        <v>27.5</v>
      </c>
    </row>
    <row r="12" spans="1:28" ht="12" customHeight="1">
      <c r="A12" s="2"/>
      <c r="B12" s="2" t="s">
        <v>139</v>
      </c>
      <c r="C12" s="2" t="s">
        <v>143</v>
      </c>
      <c r="D12" s="2"/>
      <c r="E12" s="2">
        <v>2225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5">
        <v>14</v>
      </c>
      <c r="S12" s="5">
        <v>8</v>
      </c>
      <c r="T12" s="5"/>
      <c r="U12" s="5"/>
      <c r="V12" s="2"/>
      <c r="W12" s="2"/>
      <c r="X12" s="2"/>
      <c r="Y12" s="2"/>
      <c r="Z12" s="2"/>
      <c r="AA12" s="2">
        <f>SUM(G12:Y12)</f>
        <v>22</v>
      </c>
      <c r="AB12" s="24"/>
    </row>
    <row r="13" spans="1:28" s="3" customFormat="1" ht="12.75">
      <c r="A13" s="2"/>
      <c r="B13" s="2" t="s">
        <v>103</v>
      </c>
      <c r="C13" s="2" t="s">
        <v>38</v>
      </c>
      <c r="D13" s="2"/>
      <c r="E13" s="2">
        <v>2208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5">
        <v>14</v>
      </c>
      <c r="S13" s="5">
        <v>8</v>
      </c>
      <c r="T13" s="5"/>
      <c r="U13" s="5">
        <v>5.5</v>
      </c>
      <c r="V13" s="2"/>
      <c r="W13" s="2"/>
      <c r="X13" s="2"/>
      <c r="Y13" s="2"/>
      <c r="Z13" s="2" t="s">
        <v>186</v>
      </c>
      <c r="AA13" s="2">
        <f>SUM(G13:Y13)</f>
        <v>27.5</v>
      </c>
      <c r="AB13" s="9"/>
    </row>
    <row r="14" spans="1:28" ht="12" customHeight="1">
      <c r="A14" s="2"/>
      <c r="B14" s="2" t="s">
        <v>82</v>
      </c>
      <c r="C14" s="2" t="s">
        <v>136</v>
      </c>
      <c r="D14" s="2"/>
      <c r="E14" s="2">
        <v>2175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5">
        <v>14</v>
      </c>
      <c r="S14" s="5">
        <v>8</v>
      </c>
      <c r="T14" s="5"/>
      <c r="U14" s="5">
        <v>5.5</v>
      </c>
      <c r="V14" s="2"/>
      <c r="W14" s="2"/>
      <c r="X14" s="2"/>
      <c r="Y14" s="2"/>
      <c r="Z14" s="2" t="s">
        <v>36</v>
      </c>
      <c r="AA14" s="2">
        <f>SUM(G14:Y14)</f>
        <v>27.5</v>
      </c>
      <c r="AB14" s="9"/>
    </row>
    <row r="15" spans="1:28" ht="12" customHeight="1">
      <c r="A15" s="2"/>
      <c r="B15" s="2" t="s">
        <v>87</v>
      </c>
      <c r="C15" s="2" t="s">
        <v>30</v>
      </c>
      <c r="D15" s="2"/>
      <c r="E15" s="2">
        <v>2175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5">
        <v>14</v>
      </c>
      <c r="S15" s="5">
        <v>8</v>
      </c>
      <c r="T15" s="5"/>
      <c r="U15" s="5"/>
      <c r="V15" s="2"/>
      <c r="W15" s="2"/>
      <c r="X15" s="2"/>
      <c r="Y15" s="2"/>
      <c r="Z15" s="2"/>
      <c r="AA15" s="2">
        <f>SUM(G15:Y15)</f>
        <v>22</v>
      </c>
      <c r="AB15" s="9"/>
    </row>
    <row r="16" spans="1:28" ht="12" customHeight="1">
      <c r="A16" s="2"/>
      <c r="B16" s="2" t="s">
        <v>133</v>
      </c>
      <c r="C16" s="2" t="s">
        <v>143</v>
      </c>
      <c r="D16" s="2"/>
      <c r="E16" s="2">
        <v>2159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5">
        <v>14</v>
      </c>
      <c r="S16" s="5">
        <v>8</v>
      </c>
      <c r="T16" s="5"/>
      <c r="U16" s="5"/>
      <c r="V16" s="2"/>
      <c r="W16" s="2"/>
      <c r="X16" s="2"/>
      <c r="Y16" s="2"/>
      <c r="Z16" s="2"/>
      <c r="AA16" s="2">
        <f>SUM(G16:Y16)</f>
        <v>22</v>
      </c>
      <c r="AB16" s="24"/>
    </row>
    <row r="17" spans="1:27" ht="12" customHeight="1">
      <c r="A17" s="2"/>
      <c r="B17" s="2" t="s">
        <v>186</v>
      </c>
      <c r="C17" s="2" t="s">
        <v>187</v>
      </c>
      <c r="D17" s="2"/>
      <c r="E17" s="2">
        <v>2111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5">
        <v>14</v>
      </c>
      <c r="S17" s="5">
        <v>8</v>
      </c>
      <c r="T17" s="5"/>
      <c r="U17" s="5">
        <v>5.5</v>
      </c>
      <c r="V17" s="2"/>
      <c r="W17" s="2"/>
      <c r="X17" s="2"/>
      <c r="Y17" s="2"/>
      <c r="Z17" s="2" t="s">
        <v>103</v>
      </c>
      <c r="AA17" s="2">
        <f>SUM(G17:Y17)</f>
        <v>27.5</v>
      </c>
    </row>
    <row r="18" spans="1:27" ht="12" customHeight="1">
      <c r="A18" s="2"/>
      <c r="B18" s="2" t="s">
        <v>334</v>
      </c>
      <c r="C18" s="2" t="s">
        <v>136</v>
      </c>
      <c r="D18" s="2"/>
      <c r="E18" s="2">
        <v>2087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34">
        <v>14</v>
      </c>
      <c r="S18" s="5"/>
      <c r="T18" s="5"/>
      <c r="U18" s="5"/>
      <c r="V18" s="2"/>
      <c r="W18" s="2"/>
      <c r="X18" s="2"/>
      <c r="Y18" s="2"/>
      <c r="Z18" s="2"/>
      <c r="AA18" s="2">
        <f>SUM(G18:Y18)</f>
        <v>14</v>
      </c>
    </row>
    <row r="19" spans="1:27" ht="12" customHeight="1">
      <c r="A19" s="2"/>
      <c r="B19" s="2" t="s">
        <v>250</v>
      </c>
      <c r="C19" s="2" t="s">
        <v>30</v>
      </c>
      <c r="D19" s="2"/>
      <c r="E19" s="2">
        <v>2084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5">
        <v>14</v>
      </c>
      <c r="S19" s="5">
        <v>8</v>
      </c>
      <c r="T19" s="5"/>
      <c r="U19" s="5">
        <v>5.5</v>
      </c>
      <c r="V19" s="2"/>
      <c r="W19" s="2"/>
      <c r="X19" s="2"/>
      <c r="Y19" s="2"/>
      <c r="Z19" s="2" t="s">
        <v>251</v>
      </c>
      <c r="AA19" s="2">
        <f>SUM(G19:Y19)</f>
        <v>27.5</v>
      </c>
    </row>
    <row r="20" spans="1:28" ht="12" customHeight="1">
      <c r="A20" s="2"/>
      <c r="B20" s="3" t="s">
        <v>146</v>
      </c>
      <c r="C20" s="2" t="s">
        <v>187</v>
      </c>
      <c r="D20" s="2"/>
      <c r="E20" s="2">
        <v>2070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5">
        <v>14</v>
      </c>
      <c r="S20" s="5">
        <v>8</v>
      </c>
      <c r="T20" s="5"/>
      <c r="U20" s="5">
        <v>5.5</v>
      </c>
      <c r="V20" s="2"/>
      <c r="W20" s="2"/>
      <c r="X20" s="2"/>
      <c r="Y20" s="2"/>
      <c r="Z20" s="2" t="s">
        <v>147</v>
      </c>
      <c r="AA20" s="2">
        <f>SUM(G20:Y20)</f>
        <v>27.5</v>
      </c>
      <c r="AB20" s="2"/>
    </row>
    <row r="21" spans="1:27" ht="12" customHeight="1">
      <c r="A21" s="2"/>
      <c r="B21" s="2" t="s">
        <v>73</v>
      </c>
      <c r="C21" s="2" t="s">
        <v>38</v>
      </c>
      <c r="D21" s="2"/>
      <c r="E21" s="2">
        <v>2065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5">
        <v>14</v>
      </c>
      <c r="S21" s="5">
        <v>8</v>
      </c>
      <c r="T21" s="5"/>
      <c r="U21" s="5">
        <v>5.5</v>
      </c>
      <c r="V21" s="2"/>
      <c r="W21" s="2"/>
      <c r="X21" s="2"/>
      <c r="Y21" s="2"/>
      <c r="Z21" s="5" t="s">
        <v>273</v>
      </c>
      <c r="AA21" s="2">
        <f>SUM(G21:Y21)</f>
        <v>27.5</v>
      </c>
    </row>
    <row r="22" spans="1:27" ht="12" customHeight="1">
      <c r="A22" s="2"/>
      <c r="B22" s="2" t="s">
        <v>217</v>
      </c>
      <c r="C22" s="2" t="s">
        <v>143</v>
      </c>
      <c r="D22" s="2"/>
      <c r="E22" s="2">
        <v>2049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5">
        <v>14</v>
      </c>
      <c r="S22" s="5">
        <v>8</v>
      </c>
      <c r="T22" s="5"/>
      <c r="U22" s="5"/>
      <c r="V22" s="2"/>
      <c r="W22" s="2"/>
      <c r="X22" s="2"/>
      <c r="Y22" s="2"/>
      <c r="Z22" s="2"/>
      <c r="AA22" s="2">
        <f>SUM(G22:Y22)</f>
        <v>22</v>
      </c>
    </row>
    <row r="23" spans="1:27" ht="12" customHeight="1">
      <c r="A23" s="2"/>
      <c r="B23" s="2" t="s">
        <v>67</v>
      </c>
      <c r="C23" s="2" t="s">
        <v>143</v>
      </c>
      <c r="D23" s="2"/>
      <c r="E23" s="2">
        <v>2047</v>
      </c>
      <c r="F23" s="5"/>
      <c r="G23" s="5"/>
      <c r="H23" s="2"/>
      <c r="I23" s="2"/>
      <c r="J23" s="2"/>
      <c r="K23" s="2"/>
      <c r="L23" s="2"/>
      <c r="M23" s="2"/>
      <c r="N23" s="2"/>
      <c r="O23" s="2"/>
      <c r="P23" s="2"/>
      <c r="Q23" s="2"/>
      <c r="R23" s="5">
        <v>14</v>
      </c>
      <c r="S23" s="5">
        <v>8</v>
      </c>
      <c r="T23" s="5"/>
      <c r="U23" s="5"/>
      <c r="V23" s="2"/>
      <c r="W23" s="2"/>
      <c r="X23" s="2"/>
      <c r="Y23" s="2"/>
      <c r="Z23" s="2"/>
      <c r="AA23" s="2">
        <f>SUM(G23:Y23)</f>
        <v>22</v>
      </c>
    </row>
    <row r="24" spans="1:27" ht="12" customHeight="1">
      <c r="A24" s="2"/>
      <c r="B24" s="5" t="s">
        <v>147</v>
      </c>
      <c r="C24" s="2" t="s">
        <v>187</v>
      </c>
      <c r="D24" s="2"/>
      <c r="E24" s="2">
        <v>2037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5">
        <v>14</v>
      </c>
      <c r="S24" s="5">
        <v>8</v>
      </c>
      <c r="T24" s="5"/>
      <c r="U24" s="5">
        <v>5.5</v>
      </c>
      <c r="V24" s="2"/>
      <c r="W24" s="2"/>
      <c r="X24" s="2"/>
      <c r="Y24" s="2"/>
      <c r="Z24" s="2" t="s">
        <v>216</v>
      </c>
      <c r="AA24" s="2">
        <f>SUM(G24:Y24)</f>
        <v>27.5</v>
      </c>
    </row>
    <row r="25" spans="1:28" ht="12" customHeight="1">
      <c r="A25" s="2"/>
      <c r="B25" s="2" t="s">
        <v>215</v>
      </c>
      <c r="C25" s="2" t="s">
        <v>32</v>
      </c>
      <c r="D25" s="2"/>
      <c r="E25" s="2">
        <v>2036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5">
        <v>14</v>
      </c>
      <c r="S25" s="5"/>
      <c r="T25" s="5"/>
      <c r="U25" s="5"/>
      <c r="V25" s="2"/>
      <c r="W25" s="2"/>
      <c r="X25" s="2"/>
      <c r="Y25" s="2"/>
      <c r="Z25" s="2"/>
      <c r="AA25" s="2">
        <f>SUM(G25:Y25)</f>
        <v>14</v>
      </c>
      <c r="AB25" s="24"/>
    </row>
    <row r="26" spans="1:28" ht="12" customHeight="1">
      <c r="A26" s="2"/>
      <c r="B26" s="2" t="s">
        <v>254</v>
      </c>
      <c r="C26" s="2" t="s">
        <v>143</v>
      </c>
      <c r="D26" s="2"/>
      <c r="E26" s="2">
        <v>2034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5">
        <v>14</v>
      </c>
      <c r="S26" s="5">
        <v>8</v>
      </c>
      <c r="T26" s="5"/>
      <c r="U26" s="5"/>
      <c r="V26" s="2"/>
      <c r="W26" s="2"/>
      <c r="X26" s="2"/>
      <c r="Y26" s="2"/>
      <c r="Z26" s="2"/>
      <c r="AA26" s="2">
        <f>SUM(G26:Y26)</f>
        <v>22</v>
      </c>
      <c r="AB26" s="3"/>
    </row>
    <row r="27" spans="1:28" ht="12" customHeight="1">
      <c r="A27" s="2"/>
      <c r="B27" s="2" t="s">
        <v>140</v>
      </c>
      <c r="C27" s="2" t="s">
        <v>41</v>
      </c>
      <c r="D27" s="2"/>
      <c r="E27" s="2">
        <v>2025</v>
      </c>
      <c r="F27" s="2"/>
      <c r="G27" s="2">
        <v>6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5">
        <v>14</v>
      </c>
      <c r="S27" s="5">
        <v>8</v>
      </c>
      <c r="T27" s="5"/>
      <c r="U27" s="5"/>
      <c r="V27" s="2"/>
      <c r="W27" s="2"/>
      <c r="X27" s="2"/>
      <c r="Y27" s="2"/>
      <c r="Z27" s="2"/>
      <c r="AA27" s="2">
        <f>SUM(G27:Y27)</f>
        <v>28</v>
      </c>
      <c r="AB27" s="24"/>
    </row>
    <row r="28" spans="1:27" ht="12" customHeight="1">
      <c r="A28" s="2"/>
      <c r="B28" s="2" t="s">
        <v>138</v>
      </c>
      <c r="C28" s="2" t="s">
        <v>38</v>
      </c>
      <c r="D28" s="2"/>
      <c r="E28" s="2">
        <v>2010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5">
        <v>14</v>
      </c>
      <c r="S28" s="5">
        <v>8</v>
      </c>
      <c r="T28" s="5"/>
      <c r="U28" s="5"/>
      <c r="V28" s="2"/>
      <c r="W28" s="2"/>
      <c r="X28" s="2"/>
      <c r="Y28" s="2"/>
      <c r="Z28" s="2"/>
      <c r="AA28" s="2">
        <f>SUM(G28:Y28)</f>
        <v>22</v>
      </c>
    </row>
    <row r="29" spans="1:27" ht="12" customHeight="1">
      <c r="A29" s="2"/>
      <c r="B29" s="2" t="s">
        <v>260</v>
      </c>
      <c r="C29" s="2" t="s">
        <v>32</v>
      </c>
      <c r="D29" s="2"/>
      <c r="E29" s="2">
        <v>1993</v>
      </c>
      <c r="F29" s="5"/>
      <c r="G29" s="5"/>
      <c r="H29" s="2"/>
      <c r="I29" s="2"/>
      <c r="J29" s="2"/>
      <c r="K29" s="2"/>
      <c r="L29" s="2"/>
      <c r="M29" s="2"/>
      <c r="N29" s="2"/>
      <c r="O29" s="2"/>
      <c r="P29" s="2"/>
      <c r="Q29" s="2"/>
      <c r="R29" s="5">
        <v>14</v>
      </c>
      <c r="S29" s="5">
        <v>8</v>
      </c>
      <c r="T29" s="5"/>
      <c r="U29" s="5"/>
      <c r="V29" s="2"/>
      <c r="W29" s="2"/>
      <c r="X29" s="2"/>
      <c r="Y29" s="2"/>
      <c r="Z29" s="2"/>
      <c r="AA29" s="2">
        <f>SUM(G29:Y29)</f>
        <v>22</v>
      </c>
    </row>
    <row r="30" spans="1:27" ht="12" customHeight="1">
      <c r="A30" s="2"/>
      <c r="B30" s="2" t="s">
        <v>267</v>
      </c>
      <c r="C30" s="2" t="s">
        <v>32</v>
      </c>
      <c r="D30" s="2"/>
      <c r="E30" s="2">
        <v>1983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5">
        <v>14</v>
      </c>
      <c r="S30" s="5">
        <v>8</v>
      </c>
      <c r="T30" s="5"/>
      <c r="U30" s="2"/>
      <c r="V30" s="2"/>
      <c r="W30" s="2"/>
      <c r="X30" s="2"/>
      <c r="Y30" s="2"/>
      <c r="Z30" s="2"/>
      <c r="AA30" s="2">
        <f>SUM(G30:Y30)</f>
        <v>22</v>
      </c>
    </row>
    <row r="31" spans="1:28" ht="12" customHeight="1">
      <c r="A31" s="2"/>
      <c r="B31" s="2" t="s">
        <v>96</v>
      </c>
      <c r="C31" s="2" t="s">
        <v>32</v>
      </c>
      <c r="D31" s="2"/>
      <c r="E31" s="2">
        <v>1980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5">
        <v>14</v>
      </c>
      <c r="S31" s="5"/>
      <c r="T31" s="5"/>
      <c r="U31" s="5">
        <v>5.5</v>
      </c>
      <c r="V31" s="2"/>
      <c r="W31" s="2"/>
      <c r="X31" s="2"/>
      <c r="Y31" s="2"/>
      <c r="Z31" s="2" t="s">
        <v>264</v>
      </c>
      <c r="AA31" s="2">
        <f>SUM(G31:Y31)</f>
        <v>19.5</v>
      </c>
      <c r="AB31">
        <v>15</v>
      </c>
    </row>
    <row r="32" spans="1:27" ht="12" customHeight="1">
      <c r="A32" s="2"/>
      <c r="B32" s="2" t="s">
        <v>264</v>
      </c>
      <c r="C32" s="2" t="s">
        <v>265</v>
      </c>
      <c r="D32" s="2"/>
      <c r="E32" s="2">
        <v>1974</v>
      </c>
      <c r="F32" s="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5">
        <v>14</v>
      </c>
      <c r="S32" s="5"/>
      <c r="T32" s="5"/>
      <c r="U32" s="5">
        <v>5.5</v>
      </c>
      <c r="V32" s="2"/>
      <c r="W32" s="2"/>
      <c r="X32" s="2"/>
      <c r="Y32" s="2"/>
      <c r="Z32" s="2" t="s">
        <v>96</v>
      </c>
      <c r="AA32" s="2">
        <f>SUM(G32:Y32)</f>
        <v>19.5</v>
      </c>
    </row>
    <row r="33" spans="1:28" ht="12" customHeight="1">
      <c r="A33" s="2"/>
      <c r="B33" s="2" t="s">
        <v>213</v>
      </c>
      <c r="C33" s="2" t="s">
        <v>143</v>
      </c>
      <c r="D33" s="2"/>
      <c r="E33" s="2">
        <v>1971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5">
        <v>14</v>
      </c>
      <c r="S33" s="5">
        <v>8</v>
      </c>
      <c r="T33" s="5"/>
      <c r="U33" s="5">
        <v>5.5</v>
      </c>
      <c r="V33" s="2"/>
      <c r="W33" s="2"/>
      <c r="X33" s="2"/>
      <c r="Y33" s="2"/>
      <c r="Z33" s="2" t="s">
        <v>280</v>
      </c>
      <c r="AA33" s="2">
        <f>SUM(G33:Y33)</f>
        <v>27.5</v>
      </c>
      <c r="AB33" s="24"/>
    </row>
    <row r="34" spans="1:28" ht="12" customHeight="1">
      <c r="A34" s="2"/>
      <c r="B34" s="2" t="s">
        <v>70</v>
      </c>
      <c r="C34" s="2" t="s">
        <v>143</v>
      </c>
      <c r="D34" s="2"/>
      <c r="E34" s="2">
        <v>1969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5">
        <v>14</v>
      </c>
      <c r="S34" s="5"/>
      <c r="T34" s="5"/>
      <c r="U34" s="5"/>
      <c r="V34" s="2"/>
      <c r="W34" s="2"/>
      <c r="X34" s="2"/>
      <c r="Y34" s="2"/>
      <c r="Z34" s="2"/>
      <c r="AA34" s="2">
        <f>SUM(G34:Y34)</f>
        <v>14</v>
      </c>
      <c r="AB34" s="3"/>
    </row>
    <row r="35" spans="1:27" ht="12" customHeight="1">
      <c r="A35" s="2"/>
      <c r="B35" s="2" t="s">
        <v>219</v>
      </c>
      <c r="C35" s="2" t="s">
        <v>32</v>
      </c>
      <c r="D35" s="2"/>
      <c r="E35" s="2">
        <v>1959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5">
        <v>14</v>
      </c>
      <c r="S35" s="5"/>
      <c r="T35" s="5"/>
      <c r="U35" s="5">
        <v>5.5</v>
      </c>
      <c r="V35" s="2"/>
      <c r="W35" s="2"/>
      <c r="X35" s="2"/>
      <c r="Y35" s="2"/>
      <c r="Z35" s="2" t="s">
        <v>68</v>
      </c>
      <c r="AA35" s="2">
        <f>SUM(G35:Y35)</f>
        <v>19.5</v>
      </c>
    </row>
    <row r="36" spans="1:27" ht="12" customHeight="1">
      <c r="A36" s="2"/>
      <c r="B36" s="2" t="s">
        <v>273</v>
      </c>
      <c r="C36" s="2" t="s">
        <v>38</v>
      </c>
      <c r="D36" s="2"/>
      <c r="E36" s="2">
        <v>1941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5">
        <v>14</v>
      </c>
      <c r="S36" s="5">
        <v>8</v>
      </c>
      <c r="T36" s="5"/>
      <c r="U36" s="5">
        <v>5.5</v>
      </c>
      <c r="V36" s="2"/>
      <c r="W36" s="2"/>
      <c r="X36" s="2"/>
      <c r="Y36" s="2"/>
      <c r="Z36" s="2" t="s">
        <v>73</v>
      </c>
      <c r="AA36" s="2">
        <f>SUM(G36:Y36)</f>
        <v>27.5</v>
      </c>
    </row>
    <row r="37" spans="1:27" ht="12" customHeight="1">
      <c r="A37" s="2"/>
      <c r="B37" s="5" t="s">
        <v>266</v>
      </c>
      <c r="C37" s="2" t="s">
        <v>32</v>
      </c>
      <c r="D37" s="2"/>
      <c r="E37" s="2">
        <v>1923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5">
        <v>14</v>
      </c>
      <c r="S37" s="5">
        <v>8</v>
      </c>
      <c r="T37" s="5"/>
      <c r="U37" s="5"/>
      <c r="V37" s="2"/>
      <c r="W37" s="2"/>
      <c r="X37" s="2"/>
      <c r="Y37" s="2"/>
      <c r="Z37" s="2"/>
      <c r="AA37" s="2">
        <f>SUM(G37:Y37)</f>
        <v>22</v>
      </c>
    </row>
    <row r="38" spans="1:27" ht="12" customHeight="1">
      <c r="A38" s="2"/>
      <c r="B38" s="2" t="s">
        <v>99</v>
      </c>
      <c r="C38" s="2" t="s">
        <v>38</v>
      </c>
      <c r="D38" s="2"/>
      <c r="E38" s="2">
        <v>1922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5">
        <v>14</v>
      </c>
      <c r="S38" s="5">
        <v>8</v>
      </c>
      <c r="T38" s="5"/>
      <c r="U38" s="5"/>
      <c r="V38" s="2"/>
      <c r="W38" s="2"/>
      <c r="X38" s="2"/>
      <c r="Y38" s="2"/>
      <c r="Z38" s="2"/>
      <c r="AA38" s="2">
        <f>SUM(G38:Y38)</f>
        <v>22</v>
      </c>
    </row>
    <row r="39" spans="1:28" ht="12" customHeight="1">
      <c r="A39" s="2"/>
      <c r="B39" s="2" t="s">
        <v>282</v>
      </c>
      <c r="C39" s="2" t="s">
        <v>275</v>
      </c>
      <c r="D39" s="2"/>
      <c r="E39" s="2">
        <v>1921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5">
        <v>14</v>
      </c>
      <c r="S39" s="5">
        <v>8</v>
      </c>
      <c r="T39" s="5"/>
      <c r="U39" s="5">
        <v>5.5</v>
      </c>
      <c r="V39" s="2"/>
      <c r="W39" s="2"/>
      <c r="X39" s="2"/>
      <c r="Y39" s="2"/>
      <c r="Z39" s="2" t="s">
        <v>283</v>
      </c>
      <c r="AA39" s="2">
        <f>SUM(G39:Y39)</f>
        <v>27.5</v>
      </c>
      <c r="AB39" s="24"/>
    </row>
    <row r="40" spans="1:28" ht="12" customHeight="1">
      <c r="A40" s="2"/>
      <c r="B40" s="2" t="s">
        <v>100</v>
      </c>
      <c r="C40" s="2" t="s">
        <v>101</v>
      </c>
      <c r="D40" s="2"/>
      <c r="E40" s="2">
        <v>1915</v>
      </c>
      <c r="F40" s="7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5">
        <v>14</v>
      </c>
      <c r="S40" s="5">
        <v>8</v>
      </c>
      <c r="T40" s="5"/>
      <c r="U40" s="5">
        <v>5.5</v>
      </c>
      <c r="V40" s="2"/>
      <c r="W40" s="2"/>
      <c r="X40" s="2"/>
      <c r="Y40" s="2"/>
      <c r="Z40" s="2" t="s">
        <v>149</v>
      </c>
      <c r="AA40" s="2">
        <f>SUM(G40:Y40)</f>
        <v>27.5</v>
      </c>
      <c r="AB40">
        <v>75</v>
      </c>
    </row>
    <row r="41" spans="1:27" ht="12" customHeight="1">
      <c r="A41" s="2"/>
      <c r="B41" s="2" t="s">
        <v>141</v>
      </c>
      <c r="C41" s="2" t="s">
        <v>34</v>
      </c>
      <c r="D41" s="2"/>
      <c r="E41" s="2">
        <v>1907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5">
        <v>14</v>
      </c>
      <c r="S41" s="5">
        <v>8</v>
      </c>
      <c r="T41" s="5"/>
      <c r="U41" s="5">
        <v>5.5</v>
      </c>
      <c r="V41" s="2"/>
      <c r="W41" s="2"/>
      <c r="X41" s="2"/>
      <c r="Y41" s="2"/>
      <c r="Z41" s="2" t="s">
        <v>97</v>
      </c>
      <c r="AA41" s="2">
        <f>SUM(G41:Y41)</f>
        <v>27.5</v>
      </c>
    </row>
    <row r="42" spans="1:27" ht="12.75">
      <c r="A42" s="2"/>
      <c r="B42" s="2" t="s">
        <v>97</v>
      </c>
      <c r="C42" s="2" t="s">
        <v>38</v>
      </c>
      <c r="D42" s="2"/>
      <c r="E42" s="2">
        <v>1882</v>
      </c>
      <c r="F42" s="2"/>
      <c r="G42" s="2">
        <v>6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5">
        <v>14</v>
      </c>
      <c r="S42" s="5">
        <v>8</v>
      </c>
      <c r="T42" s="5"/>
      <c r="U42" s="5">
        <v>5.5</v>
      </c>
      <c r="V42" s="2"/>
      <c r="W42" s="2"/>
      <c r="X42" s="2"/>
      <c r="Y42" s="2"/>
      <c r="Z42" s="2" t="s">
        <v>141</v>
      </c>
      <c r="AA42" s="2">
        <f>SUM(G42:Y42)</f>
        <v>33.5</v>
      </c>
    </row>
    <row r="43" spans="1:27" ht="12" customHeight="1">
      <c r="A43" s="2"/>
      <c r="B43" s="2" t="s">
        <v>149</v>
      </c>
      <c r="C43" s="2" t="s">
        <v>101</v>
      </c>
      <c r="D43" s="2"/>
      <c r="E43" s="2">
        <v>1857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5">
        <v>14</v>
      </c>
      <c r="S43" s="5">
        <v>8</v>
      </c>
      <c r="T43" s="5"/>
      <c r="U43" s="5">
        <v>5.5</v>
      </c>
      <c r="V43" s="2"/>
      <c r="W43" s="2"/>
      <c r="X43" s="2"/>
      <c r="Y43" s="2"/>
      <c r="Z43" s="2" t="s">
        <v>100</v>
      </c>
      <c r="AA43" s="2">
        <f>SUM(G43:Y43)</f>
        <v>27.5</v>
      </c>
    </row>
    <row r="44" spans="1:27" ht="12" customHeight="1">
      <c r="A44" s="2"/>
      <c r="B44" s="2" t="s">
        <v>151</v>
      </c>
      <c r="C44" s="2" t="s">
        <v>32</v>
      </c>
      <c r="D44" s="2"/>
      <c r="E44" s="2">
        <v>1856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5"/>
      <c r="Q44" s="5">
        <v>9</v>
      </c>
      <c r="R44" s="5">
        <v>14</v>
      </c>
      <c r="S44" s="5">
        <v>8</v>
      </c>
      <c r="T44" s="5"/>
      <c r="U44" s="5"/>
      <c r="V44" s="2"/>
      <c r="W44" s="2"/>
      <c r="X44" s="2"/>
      <c r="Y44" s="2"/>
      <c r="Z44" s="2"/>
      <c r="AA44" s="2">
        <f>SUM(G44:Y44)</f>
        <v>31</v>
      </c>
    </row>
    <row r="45" spans="1:27" ht="12" customHeight="1">
      <c r="A45" s="2"/>
      <c r="B45" s="5" t="s">
        <v>68</v>
      </c>
      <c r="C45" s="2" t="s">
        <v>32</v>
      </c>
      <c r="D45" s="2"/>
      <c r="E45" s="2">
        <v>1841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5">
        <v>14</v>
      </c>
      <c r="S45" s="5"/>
      <c r="T45" s="5"/>
      <c r="U45" s="5">
        <v>5.5</v>
      </c>
      <c r="V45" s="2"/>
      <c r="W45" s="2"/>
      <c r="X45" s="2"/>
      <c r="Y45" s="2"/>
      <c r="Z45" s="2" t="s">
        <v>219</v>
      </c>
      <c r="AA45" s="2">
        <f>SUM(G45:Y45)</f>
        <v>19.5</v>
      </c>
    </row>
    <row r="46" spans="1:27" ht="12" customHeight="1">
      <c r="A46" s="2"/>
      <c r="B46" s="2" t="s">
        <v>262</v>
      </c>
      <c r="C46" s="2" t="s">
        <v>31</v>
      </c>
      <c r="D46" s="2"/>
      <c r="E46" s="2">
        <v>1807</v>
      </c>
      <c r="F46" s="2"/>
      <c r="G46" s="2">
        <v>6</v>
      </c>
      <c r="H46" s="2"/>
      <c r="I46" s="2"/>
      <c r="J46" s="2"/>
      <c r="K46" s="2"/>
      <c r="L46" s="2"/>
      <c r="M46" s="2"/>
      <c r="N46" s="2"/>
      <c r="O46" s="2"/>
      <c r="P46" s="2"/>
      <c r="Q46" s="2">
        <v>9</v>
      </c>
      <c r="R46" s="5">
        <v>14</v>
      </c>
      <c r="S46" s="5">
        <v>8</v>
      </c>
      <c r="T46" s="5">
        <v>10</v>
      </c>
      <c r="U46" s="5"/>
      <c r="V46" s="2"/>
      <c r="W46" s="2"/>
      <c r="X46" s="2"/>
      <c r="Y46" s="2"/>
      <c r="Z46" s="2"/>
      <c r="AA46" s="2">
        <f>SUM(G46:Y46)</f>
        <v>47</v>
      </c>
    </row>
    <row r="47" spans="1:27" ht="12" customHeight="1">
      <c r="A47" s="2"/>
      <c r="B47" s="2" t="s">
        <v>253</v>
      </c>
      <c r="C47" s="2" t="s">
        <v>222</v>
      </c>
      <c r="D47" s="2"/>
      <c r="E47" s="2">
        <v>1790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>
        <v>9</v>
      </c>
      <c r="R47" s="5">
        <v>14</v>
      </c>
      <c r="S47" s="5"/>
      <c r="T47" s="5"/>
      <c r="U47" s="5">
        <v>5.5</v>
      </c>
      <c r="V47" s="2"/>
      <c r="W47" s="2"/>
      <c r="X47" s="2"/>
      <c r="Y47" s="2"/>
      <c r="Z47" s="2" t="s">
        <v>249</v>
      </c>
      <c r="AA47" s="2">
        <f>SUM(G47:Y47)</f>
        <v>28.5</v>
      </c>
    </row>
    <row r="48" spans="1:27" ht="12" customHeight="1">
      <c r="A48" s="2"/>
      <c r="B48" s="2" t="s">
        <v>94</v>
      </c>
      <c r="C48" s="2" t="s">
        <v>32</v>
      </c>
      <c r="D48" s="2"/>
      <c r="E48" s="2">
        <v>1640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>
        <v>8</v>
      </c>
      <c r="Q48" s="2">
        <v>9</v>
      </c>
      <c r="R48" s="5">
        <v>14</v>
      </c>
      <c r="S48" s="5">
        <v>8</v>
      </c>
      <c r="T48" s="5"/>
      <c r="U48" s="5"/>
      <c r="V48" s="2"/>
      <c r="W48" s="2"/>
      <c r="X48" s="2"/>
      <c r="Y48" s="2"/>
      <c r="Z48" s="2"/>
      <c r="AA48" s="2">
        <f>SUM(G48:Y48)</f>
        <v>39</v>
      </c>
    </row>
    <row r="49" spans="1:27" ht="12" customHeight="1">
      <c r="A49" s="2"/>
      <c r="B49" s="2" t="s">
        <v>283</v>
      </c>
      <c r="C49" s="2" t="s">
        <v>275</v>
      </c>
      <c r="D49" s="2"/>
      <c r="E49" s="2">
        <v>1599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5">
        <v>14</v>
      </c>
      <c r="S49" s="5">
        <v>8</v>
      </c>
      <c r="T49" s="5"/>
      <c r="U49" s="5">
        <v>5.5</v>
      </c>
      <c r="V49" s="2"/>
      <c r="W49" s="2"/>
      <c r="X49" s="2"/>
      <c r="Y49" s="2"/>
      <c r="Z49" s="2" t="s">
        <v>282</v>
      </c>
      <c r="AA49" s="2">
        <f>SUM(G49:Y49)</f>
        <v>27.5</v>
      </c>
    </row>
    <row r="50" spans="1:28" ht="12" customHeight="1">
      <c r="A50" s="2"/>
      <c r="B50" s="2" t="s">
        <v>214</v>
      </c>
      <c r="C50" s="2" t="s">
        <v>38</v>
      </c>
      <c r="D50" s="2"/>
      <c r="E50" s="2">
        <v>1590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>
        <v>8</v>
      </c>
      <c r="Q50" s="2"/>
      <c r="R50" s="5">
        <v>14</v>
      </c>
      <c r="S50" s="5"/>
      <c r="T50" s="5"/>
      <c r="U50" s="5"/>
      <c r="V50" s="2"/>
      <c r="W50" s="2"/>
      <c r="X50" s="2"/>
      <c r="Y50" s="2"/>
      <c r="Z50" s="2"/>
      <c r="AA50" s="2">
        <f>SUM(G50:Y50)</f>
        <v>22</v>
      </c>
      <c r="AB50" s="24"/>
    </row>
    <row r="51" spans="1:27" ht="12.75">
      <c r="A51" s="2"/>
      <c r="B51" s="2" t="s">
        <v>235</v>
      </c>
      <c r="C51" s="2" t="s">
        <v>232</v>
      </c>
      <c r="D51" s="2"/>
      <c r="E51" s="2" t="s">
        <v>221</v>
      </c>
      <c r="F51" s="2"/>
      <c r="G51" s="2">
        <v>6</v>
      </c>
      <c r="H51" s="2">
        <v>6</v>
      </c>
      <c r="I51" s="2"/>
      <c r="J51" s="2"/>
      <c r="K51" s="2"/>
      <c r="L51" s="2"/>
      <c r="M51" s="2"/>
      <c r="N51" s="2"/>
      <c r="O51" s="2"/>
      <c r="P51" s="2"/>
      <c r="Q51" s="2"/>
      <c r="R51" s="5"/>
      <c r="S51" s="5"/>
      <c r="T51" s="5"/>
      <c r="U51" s="5"/>
      <c r="V51" s="2">
        <v>6</v>
      </c>
      <c r="W51" s="2"/>
      <c r="X51" s="2"/>
      <c r="Y51" s="2"/>
      <c r="Z51" s="2"/>
      <c r="AA51" s="2">
        <f>SUM(G51:Y51)</f>
        <v>18</v>
      </c>
    </row>
    <row r="52" spans="1:27" ht="12" customHeight="1">
      <c r="A52" s="2"/>
      <c r="B52" s="2" t="s">
        <v>231</v>
      </c>
      <c r="C52" s="2" t="s">
        <v>232</v>
      </c>
      <c r="D52" s="2"/>
      <c r="E52" s="2" t="s">
        <v>221</v>
      </c>
      <c r="F52" s="2"/>
      <c r="G52" s="2">
        <v>6</v>
      </c>
      <c r="H52" s="2"/>
      <c r="I52" s="2"/>
      <c r="J52" s="2"/>
      <c r="K52" s="2"/>
      <c r="L52" s="2"/>
      <c r="M52" s="2"/>
      <c r="N52" s="2"/>
      <c r="O52" s="2"/>
      <c r="P52" s="2"/>
      <c r="Q52" s="2">
        <v>9</v>
      </c>
      <c r="R52" s="5"/>
      <c r="S52" s="5"/>
      <c r="T52" s="5"/>
      <c r="U52" s="5"/>
      <c r="V52" s="2">
        <v>6</v>
      </c>
      <c r="W52" s="2"/>
      <c r="X52" s="2"/>
      <c r="Y52" s="2"/>
      <c r="Z52" s="2"/>
      <c r="AA52" s="2">
        <f>SUM(G52:Y52)</f>
        <v>21</v>
      </c>
    </row>
    <row r="53" spans="1:27" ht="12.75">
      <c r="A53" s="2"/>
      <c r="B53" s="2" t="s">
        <v>234</v>
      </c>
      <c r="C53" s="2" t="s">
        <v>232</v>
      </c>
      <c r="D53" s="2"/>
      <c r="E53" s="2" t="s">
        <v>221</v>
      </c>
      <c r="F53" s="2"/>
      <c r="G53" s="2"/>
      <c r="H53" s="2">
        <v>6</v>
      </c>
      <c r="I53" s="2"/>
      <c r="J53" s="2"/>
      <c r="K53" s="2"/>
      <c r="L53" s="2"/>
      <c r="M53" s="2"/>
      <c r="N53" s="2"/>
      <c r="O53" s="2"/>
      <c r="P53" s="2"/>
      <c r="Q53" s="2"/>
      <c r="R53" s="5"/>
      <c r="S53" s="5"/>
      <c r="T53" s="5">
        <v>10</v>
      </c>
      <c r="U53" s="5"/>
      <c r="V53" s="2"/>
      <c r="W53" s="2"/>
      <c r="X53" s="2">
        <v>5</v>
      </c>
      <c r="Y53" s="2"/>
      <c r="Z53" s="2"/>
      <c r="AA53" s="2">
        <f>SUM(G53:Y53)</f>
        <v>21</v>
      </c>
    </row>
    <row r="54" spans="1:28" ht="12.75">
      <c r="A54" s="2"/>
      <c r="B54" s="5" t="s">
        <v>233</v>
      </c>
      <c r="C54" s="2" t="s">
        <v>232</v>
      </c>
      <c r="D54" s="2"/>
      <c r="E54" s="2" t="s">
        <v>221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5"/>
      <c r="S54" s="5"/>
      <c r="T54" s="5">
        <v>10</v>
      </c>
      <c r="U54" s="5"/>
      <c r="V54" s="2"/>
      <c r="W54" s="2"/>
      <c r="X54" s="2">
        <v>5</v>
      </c>
      <c r="Y54" s="2">
        <v>5</v>
      </c>
      <c r="Z54" s="2"/>
      <c r="AA54" s="2">
        <f>SUM(G54:Y54)</f>
        <v>20</v>
      </c>
      <c r="AB54" s="3"/>
    </row>
    <row r="55" spans="1:27" ht="12" customHeight="1">
      <c r="A55" s="2"/>
      <c r="B55" s="2" t="s">
        <v>241</v>
      </c>
      <c r="C55" s="2" t="s">
        <v>232</v>
      </c>
      <c r="D55" s="2"/>
      <c r="E55" s="2" t="s">
        <v>221</v>
      </c>
      <c r="F55" s="2"/>
      <c r="G55" s="2"/>
      <c r="H55" s="2"/>
      <c r="I55" s="2"/>
      <c r="J55" s="2"/>
      <c r="K55" s="2"/>
      <c r="L55" s="2">
        <v>5</v>
      </c>
      <c r="M55" s="2"/>
      <c r="N55" s="2">
        <v>5</v>
      </c>
      <c r="O55" s="2"/>
      <c r="P55" s="2"/>
      <c r="Q55" s="2"/>
      <c r="R55" s="5"/>
      <c r="S55" s="5"/>
      <c r="T55" s="5"/>
      <c r="U55" s="5"/>
      <c r="V55" s="2"/>
      <c r="W55" s="2"/>
      <c r="X55" s="2"/>
      <c r="Y55" s="2"/>
      <c r="Z55" s="2"/>
      <c r="AA55" s="2">
        <f>SUM(G55:Y55)</f>
        <v>10</v>
      </c>
    </row>
    <row r="56" spans="1:27" ht="12" customHeight="1">
      <c r="A56" s="2"/>
      <c r="B56" s="2" t="s">
        <v>80</v>
      </c>
      <c r="C56" s="2" t="s">
        <v>41</v>
      </c>
      <c r="D56" s="2"/>
      <c r="E56" s="2">
        <v>1845</v>
      </c>
      <c r="F56" s="2"/>
      <c r="G56" s="2">
        <v>6</v>
      </c>
      <c r="H56" s="2"/>
      <c r="I56" s="2"/>
      <c r="J56" s="2"/>
      <c r="K56" s="2"/>
      <c r="L56" s="2"/>
      <c r="M56" s="2"/>
      <c r="N56" s="2"/>
      <c r="O56" s="2"/>
      <c r="P56" s="2"/>
      <c r="Q56" s="2">
        <v>9</v>
      </c>
      <c r="R56" s="5"/>
      <c r="S56" s="5"/>
      <c r="T56" s="5"/>
      <c r="U56" s="5"/>
      <c r="V56" s="2"/>
      <c r="W56" s="2"/>
      <c r="X56" s="2"/>
      <c r="Y56" s="2"/>
      <c r="Z56" s="2"/>
      <c r="AA56" s="2">
        <f>SUM(G56:Y56)</f>
        <v>15</v>
      </c>
    </row>
    <row r="57" spans="1:27" ht="12" customHeight="1">
      <c r="A57" s="2"/>
      <c r="B57" s="2" t="s">
        <v>182</v>
      </c>
      <c r="C57" s="2" t="s">
        <v>222</v>
      </c>
      <c r="D57" s="5"/>
      <c r="E57" s="2">
        <v>1843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>
        <v>9</v>
      </c>
      <c r="R57" s="5"/>
      <c r="S57" s="5"/>
      <c r="T57" s="5">
        <v>10</v>
      </c>
      <c r="U57" s="5"/>
      <c r="V57" s="2"/>
      <c r="W57" s="2"/>
      <c r="X57" s="2"/>
      <c r="Y57" s="2"/>
      <c r="Z57" s="2"/>
      <c r="AA57" s="2">
        <f>SUM(G57:Y57)</f>
        <v>19</v>
      </c>
    </row>
    <row r="58" spans="1:27" ht="12" customHeight="1">
      <c r="A58" s="2"/>
      <c r="B58" s="2" t="s">
        <v>206</v>
      </c>
      <c r="C58" s="2" t="s">
        <v>32</v>
      </c>
      <c r="D58" s="2"/>
      <c r="E58" s="2">
        <v>1823</v>
      </c>
      <c r="F58" s="2"/>
      <c r="G58" s="2">
        <v>6</v>
      </c>
      <c r="H58" s="2">
        <v>6</v>
      </c>
      <c r="I58" s="2"/>
      <c r="J58" s="2"/>
      <c r="K58" s="2"/>
      <c r="L58" s="2"/>
      <c r="M58" s="2"/>
      <c r="N58" s="2"/>
      <c r="O58" s="2"/>
      <c r="P58" s="2"/>
      <c r="Q58" s="2">
        <v>9</v>
      </c>
      <c r="R58" s="5"/>
      <c r="S58" s="5"/>
      <c r="T58" s="5"/>
      <c r="U58" s="5"/>
      <c r="V58" s="2">
        <v>6</v>
      </c>
      <c r="W58" s="2">
        <v>5</v>
      </c>
      <c r="X58" s="2"/>
      <c r="Y58" s="2"/>
      <c r="Z58" s="2"/>
      <c r="AA58" s="2">
        <f>SUM(G58:Y58)</f>
        <v>32</v>
      </c>
    </row>
    <row r="59" spans="1:27" ht="12" customHeight="1">
      <c r="A59" s="2"/>
      <c r="B59" s="2" t="s">
        <v>83</v>
      </c>
      <c r="C59" s="2" t="s">
        <v>281</v>
      </c>
      <c r="D59" s="2"/>
      <c r="E59" s="2">
        <v>1822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>
        <v>9</v>
      </c>
      <c r="R59" s="5"/>
      <c r="S59" s="5"/>
      <c r="T59" s="5"/>
      <c r="U59" s="5"/>
      <c r="V59" s="2"/>
      <c r="W59" s="2"/>
      <c r="X59" s="2"/>
      <c r="Y59" s="2"/>
      <c r="Z59" s="2"/>
      <c r="AA59" s="2">
        <f>SUM(G59:Y59)</f>
        <v>9</v>
      </c>
    </row>
    <row r="60" spans="1:27" ht="12" customHeight="1">
      <c r="A60" s="2"/>
      <c r="B60" s="2" t="s">
        <v>33</v>
      </c>
      <c r="C60" s="2" t="s">
        <v>143</v>
      </c>
      <c r="D60" s="2"/>
      <c r="E60" s="2">
        <v>1803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>
        <v>9</v>
      </c>
      <c r="R60" s="5"/>
      <c r="S60" s="5"/>
      <c r="T60" s="5"/>
      <c r="U60" s="5"/>
      <c r="V60" s="2"/>
      <c r="W60" s="2"/>
      <c r="X60" s="2"/>
      <c r="Y60" s="2"/>
      <c r="Z60" s="2"/>
      <c r="AA60" s="2">
        <f>SUM(G60:Y60)</f>
        <v>9</v>
      </c>
    </row>
    <row r="61" spans="1:27" ht="12" customHeight="1">
      <c r="A61" s="2"/>
      <c r="B61" s="2" t="s">
        <v>205</v>
      </c>
      <c r="C61" s="2" t="s">
        <v>32</v>
      </c>
      <c r="D61" s="2"/>
      <c r="E61" s="2">
        <v>1773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>
        <v>9</v>
      </c>
      <c r="R61" s="5"/>
      <c r="S61" s="5"/>
      <c r="T61" s="5"/>
      <c r="U61" s="5"/>
      <c r="V61" s="2"/>
      <c r="W61" s="2"/>
      <c r="X61" s="2"/>
      <c r="Y61" s="2"/>
      <c r="Z61" s="2"/>
      <c r="AA61" s="2">
        <f>SUM(G61:Y61)</f>
        <v>9</v>
      </c>
    </row>
    <row r="62" spans="1:27" ht="12" customHeight="1">
      <c r="A62" s="2"/>
      <c r="B62" s="2" t="s">
        <v>134</v>
      </c>
      <c r="C62" s="2" t="s">
        <v>37</v>
      </c>
      <c r="D62" s="2"/>
      <c r="E62" s="2">
        <v>1768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>
        <v>9</v>
      </c>
      <c r="R62" s="5"/>
      <c r="S62" s="5"/>
      <c r="T62" s="5"/>
      <c r="U62" s="5"/>
      <c r="V62" s="2"/>
      <c r="W62" s="2"/>
      <c r="X62" s="2"/>
      <c r="Y62" s="2"/>
      <c r="Z62" s="2"/>
      <c r="AA62" s="2">
        <f>SUM(G62:Y62)</f>
        <v>9</v>
      </c>
    </row>
    <row r="63" spans="1:27" ht="12" customHeight="1">
      <c r="A63" s="2"/>
      <c r="B63" s="2" t="s">
        <v>225</v>
      </c>
      <c r="C63" s="2" t="s">
        <v>226</v>
      </c>
      <c r="D63" s="2"/>
      <c r="E63" s="2">
        <v>1761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>
        <v>9</v>
      </c>
      <c r="R63" s="5"/>
      <c r="S63" s="5"/>
      <c r="T63" s="5"/>
      <c r="U63" s="5"/>
      <c r="V63" s="2"/>
      <c r="W63" s="2"/>
      <c r="X63" s="2"/>
      <c r="Y63" s="2"/>
      <c r="Z63" s="2"/>
      <c r="AA63" s="2">
        <f>SUM(G63:Y63)</f>
        <v>9</v>
      </c>
    </row>
    <row r="64" spans="1:28" ht="12" customHeight="1">
      <c r="A64" s="2"/>
      <c r="B64" s="2" t="s">
        <v>150</v>
      </c>
      <c r="C64" s="2" t="s">
        <v>143</v>
      </c>
      <c r="D64" s="2"/>
      <c r="E64" s="2">
        <v>1749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>
        <v>9</v>
      </c>
      <c r="R64" s="5"/>
      <c r="S64" s="5"/>
      <c r="T64" s="5"/>
      <c r="U64" s="5"/>
      <c r="V64" s="2"/>
      <c r="W64" s="2"/>
      <c r="X64" s="2"/>
      <c r="Y64" s="2"/>
      <c r="Z64" s="2"/>
      <c r="AA64" s="2">
        <f>SUM(G64:Y64)</f>
        <v>9</v>
      </c>
      <c r="AB64" s="24"/>
    </row>
    <row r="65" spans="1:27" ht="12" customHeight="1">
      <c r="A65" s="2"/>
      <c r="B65" s="5" t="s">
        <v>90</v>
      </c>
      <c r="C65" s="5" t="s">
        <v>31</v>
      </c>
      <c r="D65" s="2"/>
      <c r="E65" s="2">
        <v>1744</v>
      </c>
      <c r="F65" s="2"/>
      <c r="G65" s="2">
        <v>6</v>
      </c>
      <c r="H65" s="2"/>
      <c r="I65" s="2"/>
      <c r="J65" s="2"/>
      <c r="K65" s="2"/>
      <c r="L65" s="2"/>
      <c r="M65" s="2"/>
      <c r="N65" s="2"/>
      <c r="O65" s="2"/>
      <c r="P65" s="2"/>
      <c r="Q65" s="2">
        <v>9</v>
      </c>
      <c r="R65" s="5"/>
      <c r="S65" s="5">
        <v>8</v>
      </c>
      <c r="T65" s="5"/>
      <c r="U65" s="5"/>
      <c r="V65" s="2">
        <v>6</v>
      </c>
      <c r="W65" s="2"/>
      <c r="X65" s="2"/>
      <c r="Y65" s="2"/>
      <c r="Z65" s="2"/>
      <c r="AA65" s="2">
        <f>SUM(G65:Y65)</f>
        <v>29</v>
      </c>
    </row>
    <row r="66" spans="1:28" ht="12" customHeight="1">
      <c r="A66" s="2"/>
      <c r="B66" s="2" t="s">
        <v>40</v>
      </c>
      <c r="C66" s="2" t="s">
        <v>275</v>
      </c>
      <c r="D66" s="2"/>
      <c r="E66" s="2">
        <v>1737</v>
      </c>
      <c r="F66" s="2"/>
      <c r="G66" s="2">
        <v>6</v>
      </c>
      <c r="H66" s="2"/>
      <c r="I66" s="2"/>
      <c r="J66" s="2"/>
      <c r="K66" s="2"/>
      <c r="L66" s="2"/>
      <c r="M66" s="2"/>
      <c r="N66" s="2"/>
      <c r="O66" s="2"/>
      <c r="P66" s="2"/>
      <c r="Q66" s="2">
        <v>9</v>
      </c>
      <c r="R66" s="5"/>
      <c r="S66" s="5"/>
      <c r="T66" s="5"/>
      <c r="U66" s="5"/>
      <c r="V66" s="2"/>
      <c r="W66" s="2"/>
      <c r="X66" s="2"/>
      <c r="Y66" s="2"/>
      <c r="Z66" s="2"/>
      <c r="AA66" s="2">
        <f>SUM(G66:Y66)</f>
        <v>15</v>
      </c>
      <c r="AB66" s="3"/>
    </row>
    <row r="67" spans="1:27" ht="12" customHeight="1">
      <c r="A67" s="2"/>
      <c r="B67" s="2" t="s">
        <v>85</v>
      </c>
      <c r="C67" s="5" t="s">
        <v>38</v>
      </c>
      <c r="D67" s="2"/>
      <c r="E67" s="2">
        <v>1737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>
        <v>9</v>
      </c>
      <c r="R67" s="5"/>
      <c r="S67" s="5"/>
      <c r="T67" s="5"/>
      <c r="U67" s="5"/>
      <c r="V67" s="2"/>
      <c r="W67" s="2"/>
      <c r="X67" s="2"/>
      <c r="Y67" s="2"/>
      <c r="Z67" s="2"/>
      <c r="AA67" s="2">
        <f>SUM(G67:Y67)</f>
        <v>9</v>
      </c>
    </row>
    <row r="68" spans="1:27" ht="12" customHeight="1">
      <c r="A68" s="2"/>
      <c r="B68" s="2" t="s">
        <v>230</v>
      </c>
      <c r="C68" s="2" t="s">
        <v>143</v>
      </c>
      <c r="D68" s="2"/>
      <c r="E68" s="2">
        <v>1723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>
        <v>9</v>
      </c>
      <c r="R68" s="5"/>
      <c r="S68" s="5"/>
      <c r="T68" s="5"/>
      <c r="U68" s="5"/>
      <c r="V68" s="2"/>
      <c r="W68" s="2"/>
      <c r="X68" s="2"/>
      <c r="Y68" s="2"/>
      <c r="Z68" s="2"/>
      <c r="AA68" s="2">
        <f>SUM(G68:Y68)</f>
        <v>9</v>
      </c>
    </row>
    <row r="69" spans="1:27" ht="12" customHeight="1">
      <c r="A69" s="2"/>
      <c r="B69" s="2" t="s">
        <v>79</v>
      </c>
      <c r="C69" s="2" t="s">
        <v>37</v>
      </c>
      <c r="D69" s="2"/>
      <c r="E69" s="2">
        <v>1691</v>
      </c>
      <c r="F69" s="5"/>
      <c r="G69" s="2"/>
      <c r="H69" s="2"/>
      <c r="I69" s="2"/>
      <c r="J69" s="2"/>
      <c r="K69" s="2"/>
      <c r="L69" s="2"/>
      <c r="M69" s="2"/>
      <c r="N69" s="2"/>
      <c r="O69" s="2"/>
      <c r="P69" s="2">
        <v>8</v>
      </c>
      <c r="Q69" s="2"/>
      <c r="R69" s="5"/>
      <c r="S69" s="5"/>
      <c r="T69" s="5"/>
      <c r="U69" s="5"/>
      <c r="V69" s="2"/>
      <c r="W69" s="2"/>
      <c r="X69" s="2"/>
      <c r="Y69" s="2"/>
      <c r="Z69" s="2"/>
      <c r="AA69" s="2">
        <f>SUM(G69:Y69)</f>
        <v>8</v>
      </c>
    </row>
    <row r="70" spans="1:27" ht="12" customHeight="1">
      <c r="A70" s="2"/>
      <c r="B70" s="2" t="s">
        <v>258</v>
      </c>
      <c r="C70" s="2" t="s">
        <v>259</v>
      </c>
      <c r="D70" s="2"/>
      <c r="E70" s="2">
        <v>1689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>
        <v>8</v>
      </c>
      <c r="Q70" s="2">
        <v>9</v>
      </c>
      <c r="R70" s="5"/>
      <c r="S70" s="5"/>
      <c r="T70" s="5"/>
      <c r="U70" s="5"/>
      <c r="V70" s="2"/>
      <c r="W70" s="2"/>
      <c r="X70" s="2"/>
      <c r="Y70" s="2"/>
      <c r="Z70" s="2"/>
      <c r="AA70" s="2">
        <f>SUM(G70:Y70)</f>
        <v>17</v>
      </c>
    </row>
    <row r="71" spans="1:27" ht="12" customHeight="1">
      <c r="A71" s="2"/>
      <c r="B71" s="2" t="s">
        <v>333</v>
      </c>
      <c r="C71" s="2" t="s">
        <v>31</v>
      </c>
      <c r="D71" s="2"/>
      <c r="E71" s="134">
        <v>1654</v>
      </c>
      <c r="F71" s="134"/>
      <c r="G71" s="134"/>
      <c r="H71" s="134">
        <v>6</v>
      </c>
      <c r="I71" s="134"/>
      <c r="J71" s="134"/>
      <c r="K71" s="134"/>
      <c r="L71" s="134"/>
      <c r="M71" s="134"/>
      <c r="N71" s="134"/>
      <c r="O71" s="134"/>
      <c r="P71" s="134">
        <v>8</v>
      </c>
      <c r="Q71" s="134"/>
      <c r="R71" s="134"/>
      <c r="S71" s="134"/>
      <c r="T71" s="134"/>
      <c r="U71" s="134"/>
      <c r="V71" s="134">
        <v>6</v>
      </c>
      <c r="W71" s="2"/>
      <c r="X71" s="2"/>
      <c r="Y71" s="2"/>
      <c r="Z71" s="2"/>
      <c r="AA71" s="2">
        <f>SUM(G71:Y71)</f>
        <v>20</v>
      </c>
    </row>
    <row r="72" spans="1:27" ht="12" customHeight="1">
      <c r="A72" s="2"/>
      <c r="B72" s="2" t="s">
        <v>72</v>
      </c>
      <c r="C72" s="2" t="s">
        <v>38</v>
      </c>
      <c r="D72" s="2"/>
      <c r="E72" s="2">
        <v>1648</v>
      </c>
      <c r="F72" s="2"/>
      <c r="G72" s="2"/>
      <c r="H72" s="2">
        <v>6</v>
      </c>
      <c r="I72" s="2"/>
      <c r="J72" s="2"/>
      <c r="K72" s="2"/>
      <c r="L72" s="2"/>
      <c r="M72" s="2"/>
      <c r="N72" s="2"/>
      <c r="O72" s="2"/>
      <c r="P72" s="2"/>
      <c r="Q72" s="2">
        <v>9</v>
      </c>
      <c r="R72" s="5"/>
      <c r="S72" s="5"/>
      <c r="T72" s="5"/>
      <c r="U72" s="5"/>
      <c r="V72" s="2">
        <v>6</v>
      </c>
      <c r="W72" s="2">
        <v>5</v>
      </c>
      <c r="X72" s="2"/>
      <c r="Y72" s="2"/>
      <c r="Z72" s="5"/>
      <c r="AA72" s="2">
        <f>SUM(G72:Y72)</f>
        <v>26</v>
      </c>
    </row>
    <row r="73" spans="1:28" ht="12" customHeight="1">
      <c r="A73" s="2"/>
      <c r="B73" s="2" t="s">
        <v>269</v>
      </c>
      <c r="C73" s="2" t="s">
        <v>272</v>
      </c>
      <c r="D73" s="2"/>
      <c r="E73" s="2">
        <v>1642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>
        <v>8</v>
      </c>
      <c r="Q73" s="2">
        <v>9</v>
      </c>
      <c r="R73" s="5"/>
      <c r="S73" s="5"/>
      <c r="T73" s="5">
        <v>10</v>
      </c>
      <c r="U73" s="5"/>
      <c r="V73" s="2"/>
      <c r="W73" s="2"/>
      <c r="X73" s="2"/>
      <c r="Y73" s="2"/>
      <c r="Z73" s="2"/>
      <c r="AA73" s="2"/>
      <c r="AB73" s="3"/>
    </row>
    <row r="74" spans="1:27" ht="12" customHeight="1">
      <c r="A74" s="2"/>
      <c r="B74" s="2" t="s">
        <v>84</v>
      </c>
      <c r="C74" s="2" t="s">
        <v>143</v>
      </c>
      <c r="D74" s="2"/>
      <c r="E74" s="2">
        <v>1639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5"/>
      <c r="S74" s="5"/>
      <c r="T74" s="5"/>
      <c r="U74" s="5"/>
      <c r="V74" s="2"/>
      <c r="W74" s="2"/>
      <c r="X74" s="2"/>
      <c r="Y74" s="2"/>
      <c r="Z74" s="2"/>
      <c r="AA74" s="2">
        <f>SUM(G74:Y74)</f>
        <v>0</v>
      </c>
    </row>
    <row r="75" spans="1:27" ht="12" customHeight="1">
      <c r="A75" s="2"/>
      <c r="B75" s="2" t="s">
        <v>93</v>
      </c>
      <c r="C75" s="2" t="s">
        <v>143</v>
      </c>
      <c r="D75" s="2"/>
      <c r="E75" s="2">
        <v>1613</v>
      </c>
      <c r="F75" s="2"/>
      <c r="G75" s="2">
        <v>6</v>
      </c>
      <c r="H75" s="2">
        <v>6</v>
      </c>
      <c r="I75" s="2"/>
      <c r="J75" s="2"/>
      <c r="K75" s="2"/>
      <c r="L75" s="2"/>
      <c r="M75" s="2"/>
      <c r="N75" s="2"/>
      <c r="O75" s="2"/>
      <c r="P75" s="2">
        <v>8</v>
      </c>
      <c r="Q75" s="2"/>
      <c r="R75" s="5"/>
      <c r="S75" s="5"/>
      <c r="T75" s="5"/>
      <c r="U75" s="5"/>
      <c r="V75" s="2">
        <v>6</v>
      </c>
      <c r="W75" s="2">
        <v>5</v>
      </c>
      <c r="X75" s="2"/>
      <c r="Y75" s="2"/>
      <c r="Z75" s="2"/>
      <c r="AA75" s="2">
        <f>SUM(G75:Y75)</f>
        <v>31</v>
      </c>
    </row>
    <row r="76" spans="1:27" ht="12" customHeight="1">
      <c r="A76" s="2"/>
      <c r="B76" s="2" t="s">
        <v>220</v>
      </c>
      <c r="C76" s="2" t="s">
        <v>276</v>
      </c>
      <c r="D76" s="2"/>
      <c r="E76" s="2">
        <v>1607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>
        <v>8</v>
      </c>
      <c r="Q76" s="2">
        <v>9</v>
      </c>
      <c r="R76" s="5"/>
      <c r="S76" s="5"/>
      <c r="T76" s="5"/>
      <c r="U76" s="5"/>
      <c r="V76" s="2"/>
      <c r="W76" s="2"/>
      <c r="X76" s="2"/>
      <c r="Y76" s="2"/>
      <c r="Z76" s="2"/>
      <c r="AA76" s="2">
        <f>SUM(G76:Y76)</f>
        <v>17</v>
      </c>
    </row>
    <row r="77" spans="1:27" ht="12" customHeight="1">
      <c r="A77" s="2"/>
      <c r="B77" s="2" t="s">
        <v>270</v>
      </c>
      <c r="C77" s="2" t="s">
        <v>272</v>
      </c>
      <c r="D77" s="2"/>
      <c r="E77" s="2">
        <v>1597</v>
      </c>
      <c r="F77" s="2"/>
      <c r="G77" s="2">
        <v>6</v>
      </c>
      <c r="H77" s="2"/>
      <c r="I77" s="2">
        <v>6</v>
      </c>
      <c r="J77" s="2"/>
      <c r="K77" s="2"/>
      <c r="L77" s="2"/>
      <c r="M77" s="2"/>
      <c r="N77" s="2"/>
      <c r="O77" s="2"/>
      <c r="P77" s="2">
        <v>8</v>
      </c>
      <c r="Q77" s="2"/>
      <c r="R77" s="5"/>
      <c r="S77" s="5"/>
      <c r="T77" s="5">
        <v>10</v>
      </c>
      <c r="U77" s="5"/>
      <c r="V77" s="2">
        <v>6</v>
      </c>
      <c r="W77" s="2"/>
      <c r="X77" s="2">
        <v>5</v>
      </c>
      <c r="Y77" s="2"/>
      <c r="Z77" s="2"/>
      <c r="AA77" s="2">
        <f>SUM(G77:Y77)</f>
        <v>41</v>
      </c>
    </row>
    <row r="78" spans="1:27" ht="12" customHeight="1">
      <c r="A78" s="2"/>
      <c r="B78" s="2" t="s">
        <v>277</v>
      </c>
      <c r="C78" s="2" t="s">
        <v>31</v>
      </c>
      <c r="D78" s="2"/>
      <c r="E78" s="2">
        <v>1597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>
        <v>8</v>
      </c>
      <c r="Q78" s="2"/>
      <c r="R78" s="5"/>
      <c r="S78" s="5"/>
      <c r="T78" s="5"/>
      <c r="U78" s="5"/>
      <c r="V78" s="2"/>
      <c r="W78" s="2"/>
      <c r="X78" s="2"/>
      <c r="Y78" s="2"/>
      <c r="Z78" s="2"/>
      <c r="AA78" s="2">
        <f>SUM(G78:Y78)</f>
        <v>8</v>
      </c>
    </row>
    <row r="79" spans="1:27" ht="12" customHeight="1">
      <c r="A79" s="2"/>
      <c r="B79" s="2" t="s">
        <v>81</v>
      </c>
      <c r="C79" s="2" t="s">
        <v>143</v>
      </c>
      <c r="D79" s="2"/>
      <c r="E79" s="2">
        <v>1595</v>
      </c>
      <c r="F79" s="2"/>
      <c r="G79" s="2">
        <v>6</v>
      </c>
      <c r="H79" s="2"/>
      <c r="I79" s="2"/>
      <c r="J79" s="2"/>
      <c r="K79" s="2"/>
      <c r="L79" s="2"/>
      <c r="M79" s="2"/>
      <c r="N79" s="2"/>
      <c r="O79" s="2"/>
      <c r="P79" s="2">
        <v>8</v>
      </c>
      <c r="Q79" s="2">
        <v>9</v>
      </c>
      <c r="R79" s="5"/>
      <c r="S79" s="5">
        <v>8</v>
      </c>
      <c r="T79" s="5"/>
      <c r="U79" s="5"/>
      <c r="V79" s="2">
        <v>6</v>
      </c>
      <c r="W79" s="2"/>
      <c r="X79" s="2"/>
      <c r="Y79" s="2"/>
      <c r="Z79" s="2"/>
      <c r="AA79" s="2">
        <f>SUM(G79:Y79)</f>
        <v>37</v>
      </c>
    </row>
    <row r="80" spans="1:27" ht="12" customHeight="1">
      <c r="A80" s="2"/>
      <c r="B80" s="2" t="s">
        <v>98</v>
      </c>
      <c r="C80" s="2" t="s">
        <v>38</v>
      </c>
      <c r="D80" s="2"/>
      <c r="E80" s="2">
        <v>1595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>
        <v>8</v>
      </c>
      <c r="Q80" s="2">
        <v>9</v>
      </c>
      <c r="R80" s="5"/>
      <c r="S80" s="5"/>
      <c r="T80" s="5"/>
      <c r="U80" s="5"/>
      <c r="V80" s="2"/>
      <c r="W80" s="2"/>
      <c r="X80" s="2"/>
      <c r="Y80" s="2"/>
      <c r="Z80" s="2"/>
      <c r="AA80" s="2">
        <f>SUM(G80:Y80)</f>
        <v>17</v>
      </c>
    </row>
    <row r="81" spans="1:27" ht="12" customHeight="1">
      <c r="A81" s="2"/>
      <c r="B81" s="2" t="s">
        <v>335</v>
      </c>
      <c r="C81" s="2" t="s">
        <v>32</v>
      </c>
      <c r="D81" s="2"/>
      <c r="E81" s="2">
        <v>1594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134">
        <v>8</v>
      </c>
      <c r="Q81" s="2"/>
      <c r="R81" s="5"/>
      <c r="S81" s="5"/>
      <c r="T81" s="5"/>
      <c r="U81" s="5"/>
      <c r="V81" s="2"/>
      <c r="W81" s="2"/>
      <c r="X81" s="2"/>
      <c r="Y81" s="2"/>
      <c r="Z81" s="2"/>
      <c r="AA81" s="2">
        <f>SUM(G81:Y81)</f>
        <v>8</v>
      </c>
    </row>
    <row r="82" spans="1:27" ht="12" customHeight="1">
      <c r="A82" s="2"/>
      <c r="B82" s="2" t="s">
        <v>144</v>
      </c>
      <c r="C82" s="2" t="s">
        <v>137</v>
      </c>
      <c r="D82" s="2"/>
      <c r="E82" s="2">
        <v>1593</v>
      </c>
      <c r="F82" s="5"/>
      <c r="G82" s="5">
        <v>6</v>
      </c>
      <c r="H82" s="2">
        <v>6</v>
      </c>
      <c r="I82" s="2"/>
      <c r="J82" s="2"/>
      <c r="K82" s="2"/>
      <c r="L82" s="2"/>
      <c r="M82" s="2"/>
      <c r="N82" s="2"/>
      <c r="O82" s="2"/>
      <c r="P82" s="2">
        <v>8</v>
      </c>
      <c r="Q82" s="2"/>
      <c r="R82" s="5"/>
      <c r="S82" s="5"/>
      <c r="T82" s="5"/>
      <c r="U82" s="5"/>
      <c r="V82" s="2"/>
      <c r="W82" s="2"/>
      <c r="X82" s="2"/>
      <c r="Y82" s="2"/>
      <c r="Z82" s="2"/>
      <c r="AA82" s="2">
        <f>SUM(G82:Y82)</f>
        <v>20</v>
      </c>
    </row>
    <row r="83" spans="1:27" ht="12" customHeight="1">
      <c r="A83" s="2"/>
      <c r="B83" s="2" t="s">
        <v>218</v>
      </c>
      <c r="C83" s="2" t="s">
        <v>143</v>
      </c>
      <c r="D83" s="2"/>
      <c r="E83" s="2">
        <v>1583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>
        <v>8</v>
      </c>
      <c r="Q83" s="2"/>
      <c r="R83" s="5"/>
      <c r="S83" s="5"/>
      <c r="T83" s="5"/>
      <c r="U83" s="5"/>
      <c r="V83" s="2"/>
      <c r="W83" s="2"/>
      <c r="X83" s="2"/>
      <c r="Y83" s="2"/>
      <c r="Z83" s="2"/>
      <c r="AA83" s="2">
        <f>SUM(G83:Y83)</f>
        <v>8</v>
      </c>
    </row>
    <row r="84" spans="1:27" ht="12" customHeight="1">
      <c r="A84" s="2"/>
      <c r="B84" s="2" t="s">
        <v>257</v>
      </c>
      <c r="C84" s="2" t="s">
        <v>38</v>
      </c>
      <c r="D84" s="2"/>
      <c r="E84" s="2">
        <v>1555</v>
      </c>
      <c r="F84" s="2"/>
      <c r="G84" s="2"/>
      <c r="H84" s="2">
        <v>6</v>
      </c>
      <c r="I84" s="2">
        <v>6</v>
      </c>
      <c r="J84" s="2">
        <v>6</v>
      </c>
      <c r="K84" s="2"/>
      <c r="L84" s="2"/>
      <c r="M84" s="2"/>
      <c r="N84" s="2"/>
      <c r="O84" s="2"/>
      <c r="P84" s="2">
        <v>8</v>
      </c>
      <c r="Q84" s="2"/>
      <c r="R84" s="5"/>
      <c r="S84" s="5"/>
      <c r="T84" s="5">
        <v>10</v>
      </c>
      <c r="U84" s="5"/>
      <c r="V84" s="2">
        <v>6</v>
      </c>
      <c r="W84" s="2"/>
      <c r="X84" s="2">
        <v>5</v>
      </c>
      <c r="Y84" s="2"/>
      <c r="Z84" s="2"/>
      <c r="AA84" s="2">
        <f>SUM(G84:Y84)</f>
        <v>47</v>
      </c>
    </row>
    <row r="85" spans="1:27" ht="12" customHeight="1">
      <c r="A85" s="2"/>
      <c r="B85" s="2" t="s">
        <v>271</v>
      </c>
      <c r="C85" s="2" t="s">
        <v>272</v>
      </c>
      <c r="D85" s="2"/>
      <c r="E85" s="2">
        <v>1548</v>
      </c>
      <c r="F85" s="2"/>
      <c r="G85" s="2"/>
      <c r="H85" s="2">
        <v>6</v>
      </c>
      <c r="I85" s="2"/>
      <c r="J85" s="2">
        <v>6</v>
      </c>
      <c r="K85" s="2"/>
      <c r="L85" s="2"/>
      <c r="M85" s="2"/>
      <c r="N85" s="2"/>
      <c r="O85" s="2"/>
      <c r="P85" s="2">
        <v>8</v>
      </c>
      <c r="Q85" s="2"/>
      <c r="R85" s="5"/>
      <c r="S85" s="5"/>
      <c r="T85" s="5">
        <v>10</v>
      </c>
      <c r="U85" s="5"/>
      <c r="V85" s="2">
        <v>6</v>
      </c>
      <c r="W85" s="2"/>
      <c r="X85" s="2">
        <v>5</v>
      </c>
      <c r="Y85" s="2"/>
      <c r="Z85" s="2"/>
      <c r="AA85" s="2">
        <f>SUM(G85:Y85)</f>
        <v>41</v>
      </c>
    </row>
    <row r="86" spans="1:27" ht="12" customHeight="1">
      <c r="A86" s="2"/>
      <c r="B86" s="2" t="s">
        <v>135</v>
      </c>
      <c r="C86" s="2" t="s">
        <v>37</v>
      </c>
      <c r="D86" s="2"/>
      <c r="E86" s="2">
        <v>1545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>
        <v>8</v>
      </c>
      <c r="Q86" s="2"/>
      <c r="R86" s="5"/>
      <c r="S86" s="5"/>
      <c r="T86" s="5"/>
      <c r="U86" s="5"/>
      <c r="V86" s="2"/>
      <c r="W86" s="2"/>
      <c r="X86" s="2"/>
      <c r="Y86" s="2"/>
      <c r="Z86" s="2"/>
      <c r="AA86" s="2">
        <f>SUM(G86:Y86)</f>
        <v>8</v>
      </c>
    </row>
    <row r="87" spans="1:28" ht="12" customHeight="1">
      <c r="A87" s="2"/>
      <c r="B87" s="2" t="s">
        <v>102</v>
      </c>
      <c r="C87" s="2" t="s">
        <v>41</v>
      </c>
      <c r="D87" s="2"/>
      <c r="E87" s="2">
        <v>1538</v>
      </c>
      <c r="F87" s="2"/>
      <c r="G87" s="5"/>
      <c r="H87" s="5">
        <v>6</v>
      </c>
      <c r="I87" s="5"/>
      <c r="J87" s="5"/>
      <c r="K87" s="5">
        <v>5</v>
      </c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2"/>
      <c r="X87" s="2"/>
      <c r="Y87" s="2"/>
      <c r="Z87" s="2"/>
      <c r="AA87" s="2">
        <f>SUM(G87:Y87)</f>
        <v>11</v>
      </c>
      <c r="AB87" s="3"/>
    </row>
    <row r="88" spans="1:28" ht="12" customHeight="1">
      <c r="A88" s="2"/>
      <c r="B88" s="2" t="s">
        <v>69</v>
      </c>
      <c r="C88" s="2" t="s">
        <v>38</v>
      </c>
      <c r="D88" s="2"/>
      <c r="E88" s="2">
        <v>1533</v>
      </c>
      <c r="F88" s="2"/>
      <c r="G88" s="2"/>
      <c r="H88" s="2"/>
      <c r="I88" s="2">
        <v>6</v>
      </c>
      <c r="J88" s="2">
        <v>6</v>
      </c>
      <c r="K88" s="2"/>
      <c r="L88" s="2"/>
      <c r="M88" s="2"/>
      <c r="N88" s="2"/>
      <c r="O88" s="2"/>
      <c r="P88" s="2">
        <v>8</v>
      </c>
      <c r="Q88" s="2"/>
      <c r="R88" s="5"/>
      <c r="S88" s="5"/>
      <c r="T88" s="5">
        <v>10</v>
      </c>
      <c r="U88" s="5"/>
      <c r="V88" s="2"/>
      <c r="W88" s="2"/>
      <c r="X88" s="2">
        <v>5</v>
      </c>
      <c r="Y88" s="2">
        <v>5</v>
      </c>
      <c r="Z88" s="2"/>
      <c r="AA88" s="2">
        <f>SUM(G88:Y88)</f>
        <v>40</v>
      </c>
      <c r="AB88" s="136">
        <v>49</v>
      </c>
    </row>
    <row r="89" spans="1:27" ht="12" customHeight="1">
      <c r="A89" s="2"/>
      <c r="B89" s="2" t="s">
        <v>113</v>
      </c>
      <c r="C89" s="2" t="s">
        <v>143</v>
      </c>
      <c r="D89" s="2"/>
      <c r="E89" s="2">
        <v>1523</v>
      </c>
      <c r="F89" s="5"/>
      <c r="G89" s="2">
        <v>6</v>
      </c>
      <c r="H89" s="2">
        <v>6</v>
      </c>
      <c r="I89" s="2"/>
      <c r="J89" s="2"/>
      <c r="K89" s="2"/>
      <c r="L89" s="2"/>
      <c r="M89" s="2"/>
      <c r="N89" s="2"/>
      <c r="O89" s="2"/>
      <c r="P89" s="2">
        <v>8</v>
      </c>
      <c r="Q89" s="2"/>
      <c r="R89" s="5"/>
      <c r="S89" s="5"/>
      <c r="T89" s="5"/>
      <c r="U89" s="5"/>
      <c r="V89" s="2">
        <v>6</v>
      </c>
      <c r="W89" s="2">
        <v>5</v>
      </c>
      <c r="X89" s="2"/>
      <c r="Y89" s="2"/>
      <c r="Z89" s="2"/>
      <c r="AA89" s="2">
        <f>SUM(G89:Y89)</f>
        <v>31</v>
      </c>
    </row>
    <row r="90" spans="1:28" ht="12" customHeight="1">
      <c r="A90" s="2"/>
      <c r="B90" s="2" t="s">
        <v>255</v>
      </c>
      <c r="C90" s="2" t="s">
        <v>256</v>
      </c>
      <c r="D90" s="2"/>
      <c r="E90" s="2">
        <v>1517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>
        <v>8</v>
      </c>
      <c r="Q90" s="2"/>
      <c r="R90" s="5"/>
      <c r="S90" s="5"/>
      <c r="T90" s="5"/>
      <c r="U90" s="5"/>
      <c r="V90" s="2"/>
      <c r="W90" s="2"/>
      <c r="X90" s="2"/>
      <c r="Y90" s="2"/>
      <c r="Z90" s="2"/>
      <c r="AA90" s="2">
        <f>SUM(G90:Y90)</f>
        <v>8</v>
      </c>
      <c r="AB90" s="3"/>
    </row>
    <row r="91" spans="1:27" ht="12" customHeight="1">
      <c r="A91" s="2"/>
      <c r="B91" s="2" t="s">
        <v>228</v>
      </c>
      <c r="C91" s="2" t="s">
        <v>74</v>
      </c>
      <c r="D91" s="2"/>
      <c r="E91" s="2">
        <v>1508</v>
      </c>
      <c r="F91" s="2"/>
      <c r="G91" s="2">
        <v>6</v>
      </c>
      <c r="H91" s="2">
        <v>6</v>
      </c>
      <c r="I91" s="2"/>
      <c r="J91" s="2"/>
      <c r="K91" s="2"/>
      <c r="L91" s="2"/>
      <c r="M91" s="2"/>
      <c r="N91" s="2"/>
      <c r="O91" s="2"/>
      <c r="P91" s="2">
        <v>8</v>
      </c>
      <c r="Q91" s="2"/>
      <c r="R91" s="5"/>
      <c r="S91" s="5"/>
      <c r="T91" s="5"/>
      <c r="U91" s="5"/>
      <c r="V91" s="2"/>
      <c r="W91" s="2"/>
      <c r="X91" s="2"/>
      <c r="Y91" s="2"/>
      <c r="Z91" s="2"/>
      <c r="AA91" s="2">
        <f>SUM(G91:Y91)</f>
        <v>20</v>
      </c>
    </row>
    <row r="92" spans="1:27" ht="12" customHeight="1">
      <c r="A92" s="2"/>
      <c r="B92" s="2" t="s">
        <v>263</v>
      </c>
      <c r="C92" s="2" t="s">
        <v>38</v>
      </c>
      <c r="D92" s="2"/>
      <c r="E92" s="2">
        <v>1505</v>
      </c>
      <c r="F92" s="2"/>
      <c r="G92" s="2"/>
      <c r="H92" s="2"/>
      <c r="I92" s="2"/>
      <c r="J92" s="2"/>
      <c r="K92" s="2"/>
      <c r="L92" s="2"/>
      <c r="M92" s="2"/>
      <c r="N92" s="2"/>
      <c r="O92" s="5">
        <v>6</v>
      </c>
      <c r="P92" s="5">
        <v>8</v>
      </c>
      <c r="Q92" s="5">
        <v>9</v>
      </c>
      <c r="R92" s="5"/>
      <c r="S92" s="5"/>
      <c r="T92" s="5"/>
      <c r="U92" s="2"/>
      <c r="V92" s="2"/>
      <c r="W92" s="2"/>
      <c r="X92" s="2"/>
      <c r="Y92" s="2"/>
      <c r="Z92" s="2"/>
      <c r="AA92" s="2">
        <f>SUM(G92:Y92)</f>
        <v>23</v>
      </c>
    </row>
    <row r="93" spans="1:27" ht="12" customHeight="1">
      <c r="A93" s="2"/>
      <c r="B93" s="2" t="s">
        <v>148</v>
      </c>
      <c r="C93" s="2" t="s">
        <v>331</v>
      </c>
      <c r="D93" s="2"/>
      <c r="E93" s="2">
        <v>1475</v>
      </c>
      <c r="F93" s="2"/>
      <c r="G93" s="2">
        <v>6</v>
      </c>
      <c r="H93" s="2"/>
      <c r="I93" s="2"/>
      <c r="J93" s="2"/>
      <c r="K93" s="2"/>
      <c r="L93" s="2"/>
      <c r="M93" s="2"/>
      <c r="N93" s="2"/>
      <c r="O93" s="2">
        <v>6</v>
      </c>
      <c r="P93" s="2">
        <v>8</v>
      </c>
      <c r="Q93" s="2"/>
      <c r="R93" s="5"/>
      <c r="S93" s="5"/>
      <c r="T93" s="5"/>
      <c r="U93" s="5"/>
      <c r="V93" s="2">
        <v>6</v>
      </c>
      <c r="W93" s="2"/>
      <c r="X93" s="2"/>
      <c r="Y93" s="2"/>
      <c r="Z93" s="2"/>
      <c r="AA93" s="2">
        <f>SUM(G93:Y93)</f>
        <v>26</v>
      </c>
    </row>
    <row r="94" spans="1:27" ht="12" customHeight="1">
      <c r="A94" s="2"/>
      <c r="B94" s="2" t="s">
        <v>268</v>
      </c>
      <c r="C94" s="2" t="s">
        <v>272</v>
      </c>
      <c r="D94" s="2"/>
      <c r="E94" s="2">
        <v>1471</v>
      </c>
      <c r="F94" s="2"/>
      <c r="G94" s="2"/>
      <c r="H94" s="2"/>
      <c r="I94" s="2"/>
      <c r="J94" s="2"/>
      <c r="K94" s="5"/>
      <c r="L94" s="2"/>
      <c r="M94" s="2"/>
      <c r="N94" s="2"/>
      <c r="O94" s="2">
        <v>6</v>
      </c>
      <c r="P94" s="2"/>
      <c r="Q94" s="2"/>
      <c r="R94" s="5"/>
      <c r="S94" s="5"/>
      <c r="T94" s="5">
        <v>10</v>
      </c>
      <c r="U94" s="5"/>
      <c r="V94" s="2"/>
      <c r="W94" s="2"/>
      <c r="X94" s="2"/>
      <c r="Y94" s="2"/>
      <c r="Z94" s="2"/>
      <c r="AA94" s="2">
        <f>SUM(G94:Y94)</f>
        <v>16</v>
      </c>
    </row>
    <row r="95" spans="1:27" ht="12" customHeight="1">
      <c r="A95" s="2"/>
      <c r="B95" s="5" t="s">
        <v>242</v>
      </c>
      <c r="C95" s="2" t="s">
        <v>222</v>
      </c>
      <c r="D95" s="2"/>
      <c r="E95" s="2">
        <v>1438</v>
      </c>
      <c r="F95" s="5"/>
      <c r="G95" s="5"/>
      <c r="H95" s="2"/>
      <c r="I95" s="2"/>
      <c r="J95" s="2"/>
      <c r="K95" s="2"/>
      <c r="L95" s="2"/>
      <c r="M95" s="2"/>
      <c r="N95" s="2"/>
      <c r="O95" s="2"/>
      <c r="P95" s="2"/>
      <c r="Q95" s="2"/>
      <c r="R95" s="5"/>
      <c r="S95" s="5"/>
      <c r="T95" s="5"/>
      <c r="U95" s="5"/>
      <c r="V95" s="2"/>
      <c r="W95" s="2">
        <v>5</v>
      </c>
      <c r="X95" s="2"/>
      <c r="Y95" s="2"/>
      <c r="Z95" s="2"/>
      <c r="AA95" s="2">
        <f>SUM(G95:Y95)</f>
        <v>5</v>
      </c>
    </row>
    <row r="96" spans="1:27" ht="12" customHeight="1">
      <c r="A96" s="2"/>
      <c r="B96" s="2" t="s">
        <v>274</v>
      </c>
      <c r="C96" s="2" t="s">
        <v>38</v>
      </c>
      <c r="D96" s="2"/>
      <c r="E96" s="2">
        <v>1435</v>
      </c>
      <c r="F96" s="2"/>
      <c r="G96" s="2"/>
      <c r="H96" s="2"/>
      <c r="I96" s="2"/>
      <c r="J96" s="2">
        <v>6</v>
      </c>
      <c r="K96" s="2"/>
      <c r="L96" s="2"/>
      <c r="M96" s="2"/>
      <c r="N96" s="2"/>
      <c r="O96" s="2">
        <v>6</v>
      </c>
      <c r="P96" s="2"/>
      <c r="Q96" s="2"/>
      <c r="R96" s="5"/>
      <c r="S96" s="5"/>
      <c r="T96" s="5"/>
      <c r="U96" s="5"/>
      <c r="V96" s="2"/>
      <c r="W96" s="2">
        <v>5</v>
      </c>
      <c r="X96" s="2">
        <v>5</v>
      </c>
      <c r="Y96" s="2"/>
      <c r="Z96" s="2"/>
      <c r="AA96" s="2">
        <f>SUM(G96:Y96)</f>
        <v>22</v>
      </c>
    </row>
    <row r="97" spans="1:27" ht="12" customHeight="1">
      <c r="A97" s="2"/>
      <c r="B97" s="2" t="s">
        <v>95</v>
      </c>
      <c r="C97" s="2" t="s">
        <v>32</v>
      </c>
      <c r="D97" s="2"/>
      <c r="E97" s="2">
        <v>1426</v>
      </c>
      <c r="F97" s="2"/>
      <c r="G97" s="2">
        <v>6</v>
      </c>
      <c r="H97" s="2"/>
      <c r="I97" s="2"/>
      <c r="J97" s="2"/>
      <c r="K97" s="2"/>
      <c r="L97" s="2"/>
      <c r="M97" s="2"/>
      <c r="N97" s="2"/>
      <c r="O97" s="2">
        <v>6</v>
      </c>
      <c r="P97" s="2"/>
      <c r="Q97" s="2"/>
      <c r="R97" s="5"/>
      <c r="S97" s="5"/>
      <c r="T97" s="5"/>
      <c r="U97" s="5"/>
      <c r="V97" s="2"/>
      <c r="W97" s="2"/>
      <c r="X97" s="2"/>
      <c r="Y97" s="2"/>
      <c r="Z97" s="2"/>
      <c r="AA97" s="2">
        <f>SUM(G97:Y97)</f>
        <v>12</v>
      </c>
    </row>
    <row r="98" spans="1:27" ht="12" customHeight="1">
      <c r="A98" s="2"/>
      <c r="B98" s="2" t="s">
        <v>78</v>
      </c>
      <c r="C98" s="2" t="s">
        <v>74</v>
      </c>
      <c r="D98" s="2"/>
      <c r="E98" s="2">
        <v>1410</v>
      </c>
      <c r="F98" s="2"/>
      <c r="G98" s="2"/>
      <c r="H98" s="2">
        <v>6</v>
      </c>
      <c r="I98" s="2"/>
      <c r="J98" s="2">
        <v>6</v>
      </c>
      <c r="K98" s="2"/>
      <c r="L98" s="2"/>
      <c r="M98" s="2"/>
      <c r="N98" s="2"/>
      <c r="O98" s="2">
        <v>6</v>
      </c>
      <c r="P98" s="2"/>
      <c r="Q98" s="2"/>
      <c r="R98" s="5"/>
      <c r="S98" s="5"/>
      <c r="T98" s="5"/>
      <c r="U98" s="5"/>
      <c r="V98" s="2"/>
      <c r="W98" s="2"/>
      <c r="X98" s="2"/>
      <c r="Y98" s="2"/>
      <c r="Z98" s="2"/>
      <c r="AA98" s="2">
        <f>SUM(G98:Y98)</f>
        <v>18</v>
      </c>
    </row>
    <row r="99" spans="1:27" ht="12" customHeight="1">
      <c r="A99" s="2"/>
      <c r="B99" s="2" t="s">
        <v>75</v>
      </c>
      <c r="C99" s="2" t="s">
        <v>38</v>
      </c>
      <c r="D99" s="2"/>
      <c r="E99" s="2">
        <v>1402</v>
      </c>
      <c r="F99" s="2"/>
      <c r="G99" s="2"/>
      <c r="H99" s="2"/>
      <c r="I99" s="2">
        <v>6</v>
      </c>
      <c r="J99" s="2">
        <v>6</v>
      </c>
      <c r="K99" s="2"/>
      <c r="L99" s="2"/>
      <c r="M99" s="2"/>
      <c r="N99" s="2"/>
      <c r="O99" s="2"/>
      <c r="P99" s="2">
        <v>8</v>
      </c>
      <c r="Q99" s="2"/>
      <c r="R99" s="5"/>
      <c r="S99" s="5"/>
      <c r="T99" s="5">
        <v>10</v>
      </c>
      <c r="U99" s="5"/>
      <c r="V99" s="2"/>
      <c r="W99" s="2"/>
      <c r="X99" s="2">
        <v>5</v>
      </c>
      <c r="Y99" s="2">
        <v>5</v>
      </c>
      <c r="Z99" s="2"/>
      <c r="AA99" s="2">
        <f>SUM(G99:Y99)</f>
        <v>40</v>
      </c>
    </row>
    <row r="100" spans="1:27" ht="12" customHeight="1">
      <c r="A100" s="2"/>
      <c r="B100" s="2" t="s">
        <v>243</v>
      </c>
      <c r="C100" s="2" t="s">
        <v>222</v>
      </c>
      <c r="D100" s="2"/>
      <c r="E100" s="2">
        <v>1387</v>
      </c>
      <c r="F100" s="5"/>
      <c r="G100" s="5"/>
      <c r="H100" s="2"/>
      <c r="I100" s="2"/>
      <c r="J100" s="2"/>
      <c r="K100" s="2">
        <v>5</v>
      </c>
      <c r="L100" s="2"/>
      <c r="M100" s="2"/>
      <c r="N100" s="2"/>
      <c r="O100" s="2">
        <v>6</v>
      </c>
      <c r="P100" s="2"/>
      <c r="Q100" s="2"/>
      <c r="R100" s="5"/>
      <c r="S100" s="5"/>
      <c r="T100" s="5"/>
      <c r="U100" s="5"/>
      <c r="V100" s="2"/>
      <c r="W100" s="2">
        <v>5</v>
      </c>
      <c r="X100" s="2"/>
      <c r="Y100" s="2"/>
      <c r="Z100" s="2"/>
      <c r="AA100" s="2">
        <f>SUM(G100:Y100)</f>
        <v>16</v>
      </c>
    </row>
    <row r="101" spans="1:27" ht="12" customHeight="1">
      <c r="A101" s="2"/>
      <c r="B101" s="2" t="s">
        <v>279</v>
      </c>
      <c r="C101" s="2" t="s">
        <v>143</v>
      </c>
      <c r="D101" s="2"/>
      <c r="E101" s="2">
        <v>1380</v>
      </c>
      <c r="F101" s="2"/>
      <c r="G101" s="2"/>
      <c r="H101" s="2">
        <v>6</v>
      </c>
      <c r="I101" s="2"/>
      <c r="J101" s="2"/>
      <c r="K101" s="2">
        <v>5</v>
      </c>
      <c r="L101" s="2"/>
      <c r="M101" s="2"/>
      <c r="N101" s="2"/>
      <c r="O101" s="2">
        <v>6</v>
      </c>
      <c r="P101" s="2"/>
      <c r="Q101" s="2"/>
      <c r="R101" s="5"/>
      <c r="S101" s="5"/>
      <c r="T101" s="5"/>
      <c r="U101" s="2"/>
      <c r="V101" s="2"/>
      <c r="W101" s="2">
        <v>5</v>
      </c>
      <c r="X101" s="2"/>
      <c r="Y101" s="2"/>
      <c r="Z101" s="2"/>
      <c r="AA101" s="2">
        <f>SUM(G101:Y101)</f>
        <v>22</v>
      </c>
    </row>
    <row r="102" spans="1:27" ht="12" customHeight="1">
      <c r="A102" s="2"/>
      <c r="B102" s="2" t="s">
        <v>209</v>
      </c>
      <c r="C102" s="2" t="s">
        <v>32</v>
      </c>
      <c r="D102" s="2"/>
      <c r="E102" s="2">
        <v>1376</v>
      </c>
      <c r="F102" s="5"/>
      <c r="G102" s="2"/>
      <c r="H102" s="2">
        <v>6</v>
      </c>
      <c r="I102" s="2"/>
      <c r="J102" s="2"/>
      <c r="K102" s="2">
        <v>5</v>
      </c>
      <c r="L102" s="2"/>
      <c r="M102" s="2"/>
      <c r="N102" s="2"/>
      <c r="O102" s="2">
        <v>6</v>
      </c>
      <c r="P102" s="2"/>
      <c r="Q102" s="2"/>
      <c r="R102" s="5"/>
      <c r="S102" s="5"/>
      <c r="T102" s="5"/>
      <c r="U102" s="5"/>
      <c r="V102" s="2"/>
      <c r="W102" s="2">
        <v>5</v>
      </c>
      <c r="X102" s="2"/>
      <c r="Y102" s="2"/>
      <c r="Z102" s="2"/>
      <c r="AA102" s="2">
        <f>SUM(G102:Y102)</f>
        <v>22</v>
      </c>
    </row>
    <row r="103" spans="1:27" ht="12" customHeight="1">
      <c r="A103" s="2"/>
      <c r="B103" s="2" t="s">
        <v>285</v>
      </c>
      <c r="C103" s="2" t="s">
        <v>286</v>
      </c>
      <c r="D103" s="2"/>
      <c r="E103" s="3">
        <v>1365</v>
      </c>
      <c r="F103" s="135"/>
      <c r="G103" s="2"/>
      <c r="H103" s="2"/>
      <c r="I103" s="2"/>
      <c r="J103" s="2"/>
      <c r="K103" s="2"/>
      <c r="L103" s="2"/>
      <c r="M103" s="2"/>
      <c r="N103" s="2"/>
      <c r="O103" s="2">
        <v>6</v>
      </c>
      <c r="P103" s="2"/>
      <c r="Q103" s="2"/>
      <c r="R103" s="5"/>
      <c r="S103" s="5"/>
      <c r="T103" s="5"/>
      <c r="U103" s="5"/>
      <c r="V103" s="2"/>
      <c r="W103" s="2"/>
      <c r="X103" s="2"/>
      <c r="Y103" s="2"/>
      <c r="Z103" s="2"/>
      <c r="AA103" s="2">
        <f>SUM(G103:Y103)</f>
        <v>6</v>
      </c>
    </row>
    <row r="104" spans="1:27" ht="12" customHeight="1">
      <c r="A104" s="2"/>
      <c r="B104" s="2" t="s">
        <v>245</v>
      </c>
      <c r="C104" s="2" t="s">
        <v>222</v>
      </c>
      <c r="D104" s="2"/>
      <c r="E104" s="2">
        <v>1354</v>
      </c>
      <c r="F104" s="5"/>
      <c r="G104" s="5"/>
      <c r="H104" s="2"/>
      <c r="I104" s="2"/>
      <c r="J104" s="2"/>
      <c r="K104" s="2">
        <v>5</v>
      </c>
      <c r="L104" s="2"/>
      <c r="M104" s="2"/>
      <c r="N104" s="2"/>
      <c r="O104" s="2"/>
      <c r="P104" s="2"/>
      <c r="Q104" s="2"/>
      <c r="R104" s="5"/>
      <c r="S104" s="5"/>
      <c r="T104" s="5"/>
      <c r="U104" s="5"/>
      <c r="V104" s="2"/>
      <c r="W104" s="2">
        <v>5</v>
      </c>
      <c r="X104" s="2"/>
      <c r="Y104" s="2"/>
      <c r="Z104" s="2"/>
      <c r="AA104" s="2">
        <f>SUM(G104:Y104)</f>
        <v>10</v>
      </c>
    </row>
    <row r="105" spans="1:27" ht="12" customHeight="1">
      <c r="A105" s="2"/>
      <c r="B105" s="2" t="s">
        <v>237</v>
      </c>
      <c r="C105" s="2" t="s">
        <v>232</v>
      </c>
      <c r="D105" s="2"/>
      <c r="E105" s="2">
        <v>1344</v>
      </c>
      <c r="F105" s="2"/>
      <c r="G105" s="2"/>
      <c r="H105" s="2"/>
      <c r="I105" s="2"/>
      <c r="J105" s="2"/>
      <c r="K105" s="2">
        <v>5</v>
      </c>
      <c r="L105" s="2">
        <v>5</v>
      </c>
      <c r="M105" s="2"/>
      <c r="N105" s="2"/>
      <c r="O105" s="2"/>
      <c r="P105" s="2"/>
      <c r="Q105" s="2"/>
      <c r="R105" s="5"/>
      <c r="S105" s="5"/>
      <c r="T105" s="5"/>
      <c r="U105" s="2"/>
      <c r="V105" s="2"/>
      <c r="W105" s="2"/>
      <c r="X105" s="2"/>
      <c r="Y105" s="2"/>
      <c r="Z105" s="2"/>
      <c r="AA105" s="2">
        <f>SUM(G105:Y105)</f>
        <v>10</v>
      </c>
    </row>
    <row r="106" spans="1:27" ht="12" customHeight="1">
      <c r="A106" s="2"/>
      <c r="B106" s="2" t="s">
        <v>238</v>
      </c>
      <c r="C106" s="2" t="s">
        <v>232</v>
      </c>
      <c r="D106" s="2"/>
      <c r="E106" s="2">
        <v>1338</v>
      </c>
      <c r="F106" s="2"/>
      <c r="G106" s="2"/>
      <c r="H106" s="2"/>
      <c r="I106" s="2"/>
      <c r="J106" s="2"/>
      <c r="K106" s="2">
        <v>5</v>
      </c>
      <c r="L106" s="2">
        <v>5</v>
      </c>
      <c r="M106" s="2"/>
      <c r="N106" s="2"/>
      <c r="O106" s="2"/>
      <c r="P106" s="2"/>
      <c r="Q106" s="2"/>
      <c r="R106" s="5"/>
      <c r="S106" s="5"/>
      <c r="T106" s="5"/>
      <c r="U106" s="5"/>
      <c r="V106" s="2"/>
      <c r="W106" s="2"/>
      <c r="X106" s="2"/>
      <c r="Y106" s="2"/>
      <c r="Z106" s="2"/>
      <c r="AA106" s="2">
        <f>SUM(G106:Y106)</f>
        <v>10</v>
      </c>
    </row>
    <row r="107" spans="1:27" ht="12" customHeight="1">
      <c r="A107" s="2"/>
      <c r="B107" s="2" t="s">
        <v>284</v>
      </c>
      <c r="C107" s="2" t="s">
        <v>275</v>
      </c>
      <c r="D107" s="2"/>
      <c r="E107" s="2">
        <v>1319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5"/>
      <c r="S107" s="5"/>
      <c r="T107" s="5"/>
      <c r="U107" s="5"/>
      <c r="V107" s="2">
        <v>6</v>
      </c>
      <c r="W107" s="2">
        <v>5</v>
      </c>
      <c r="X107" s="2"/>
      <c r="Y107" s="2"/>
      <c r="Z107" s="2"/>
      <c r="AA107" s="2">
        <f>SUM(G107:Y107)</f>
        <v>11</v>
      </c>
    </row>
    <row r="108" spans="1:28" ht="12" customHeight="1">
      <c r="A108" s="2"/>
      <c r="B108" s="2" t="s">
        <v>236</v>
      </c>
      <c r="C108" s="2" t="s">
        <v>232</v>
      </c>
      <c r="D108" s="2"/>
      <c r="E108" s="2">
        <v>1293</v>
      </c>
      <c r="F108" s="2"/>
      <c r="G108" s="2"/>
      <c r="H108" s="2"/>
      <c r="I108" s="2"/>
      <c r="J108" s="2"/>
      <c r="K108" s="2">
        <v>5</v>
      </c>
      <c r="L108" s="2">
        <v>5</v>
      </c>
      <c r="M108" s="2"/>
      <c r="N108" s="2"/>
      <c r="O108" s="2"/>
      <c r="P108" s="2"/>
      <c r="Q108" s="2"/>
      <c r="R108" s="5"/>
      <c r="S108" s="5"/>
      <c r="T108" s="5"/>
      <c r="U108" s="5"/>
      <c r="V108" s="2"/>
      <c r="W108" s="2"/>
      <c r="X108" s="2"/>
      <c r="Y108" s="2"/>
      <c r="Z108" s="2"/>
      <c r="AA108" s="2">
        <f>SUM(G108:Y108)</f>
        <v>10</v>
      </c>
      <c r="AB108" s="3"/>
    </row>
    <row r="109" spans="1:27" ht="12" customHeight="1">
      <c r="A109" s="2"/>
      <c r="B109" s="2" t="s">
        <v>261</v>
      </c>
      <c r="C109" s="2" t="s">
        <v>37</v>
      </c>
      <c r="D109" s="2"/>
      <c r="E109" s="2">
        <v>1292</v>
      </c>
      <c r="F109" s="2"/>
      <c r="G109" s="2"/>
      <c r="H109" s="2"/>
      <c r="I109" s="2"/>
      <c r="J109" s="2"/>
      <c r="K109" s="2"/>
      <c r="L109" s="2"/>
      <c r="M109" s="2"/>
      <c r="N109" s="2"/>
      <c r="O109" s="2">
        <v>6</v>
      </c>
      <c r="P109" s="2"/>
      <c r="Q109" s="2"/>
      <c r="R109" s="5"/>
      <c r="S109" s="5"/>
      <c r="T109" s="5"/>
      <c r="U109" s="5"/>
      <c r="V109" s="2"/>
      <c r="W109" s="2"/>
      <c r="X109" s="2"/>
      <c r="Y109" s="2"/>
      <c r="Z109" s="2"/>
      <c r="AA109" s="2">
        <f>SUM(G109:Y109)</f>
        <v>6</v>
      </c>
    </row>
    <row r="110" spans="1:27" ht="12" customHeight="1">
      <c r="A110" s="2"/>
      <c r="B110" s="2" t="s">
        <v>227</v>
      </c>
      <c r="C110" s="2" t="s">
        <v>74</v>
      </c>
      <c r="D110" s="2"/>
      <c r="E110" s="2">
        <v>1289</v>
      </c>
      <c r="F110" s="4"/>
      <c r="G110" s="2"/>
      <c r="H110" s="2"/>
      <c r="I110" s="2"/>
      <c r="J110" s="2"/>
      <c r="K110" s="2"/>
      <c r="L110" s="2"/>
      <c r="M110" s="2"/>
      <c r="N110" s="2"/>
      <c r="O110" s="2">
        <v>6</v>
      </c>
      <c r="P110" s="2"/>
      <c r="Q110" s="2"/>
      <c r="R110" s="5"/>
      <c r="S110" s="5"/>
      <c r="T110" s="5"/>
      <c r="U110" s="5"/>
      <c r="V110" s="2"/>
      <c r="W110" s="2"/>
      <c r="X110" s="2"/>
      <c r="Y110" s="2"/>
      <c r="Z110" s="2"/>
      <c r="AA110" s="2">
        <f>SUM(G110:Y110)</f>
        <v>6</v>
      </c>
    </row>
    <row r="111" spans="1:27" ht="12" customHeight="1">
      <c r="A111" s="2"/>
      <c r="B111" s="2" t="s">
        <v>104</v>
      </c>
      <c r="C111" s="2" t="s">
        <v>222</v>
      </c>
      <c r="D111" s="2"/>
      <c r="E111" s="2">
        <v>1260</v>
      </c>
      <c r="F111" s="2"/>
      <c r="G111" s="5"/>
      <c r="H111" s="5"/>
      <c r="I111" s="5"/>
      <c r="J111" s="5"/>
      <c r="K111" s="5"/>
      <c r="L111" s="5"/>
      <c r="M111" s="5">
        <v>5</v>
      </c>
      <c r="N111" s="5"/>
      <c r="O111" s="5"/>
      <c r="P111" s="5"/>
      <c r="Q111" s="5"/>
      <c r="R111" s="5"/>
      <c r="S111" s="5"/>
      <c r="T111" s="5"/>
      <c r="U111" s="2"/>
      <c r="V111" s="2"/>
      <c r="W111" s="2"/>
      <c r="X111" s="2"/>
      <c r="Y111" s="2"/>
      <c r="Z111" s="2"/>
      <c r="AA111" s="2">
        <f>SUM(G111:Y111)</f>
        <v>5</v>
      </c>
    </row>
    <row r="112" spans="1:27" ht="12" customHeight="1">
      <c r="A112" s="2"/>
      <c r="B112" s="2" t="s">
        <v>224</v>
      </c>
      <c r="C112" s="2" t="s">
        <v>41</v>
      </c>
      <c r="D112" s="2"/>
      <c r="E112" s="2">
        <v>1250</v>
      </c>
      <c r="F112" s="2"/>
      <c r="G112" s="2"/>
      <c r="H112" s="2"/>
      <c r="I112" s="2"/>
      <c r="J112" s="2"/>
      <c r="K112" s="2">
        <v>5</v>
      </c>
      <c r="L112" s="2">
        <v>5</v>
      </c>
      <c r="M112" s="2"/>
      <c r="N112" s="2"/>
      <c r="O112" s="2"/>
      <c r="P112" s="2"/>
      <c r="Q112" s="2"/>
      <c r="R112" s="5"/>
      <c r="S112" s="5"/>
      <c r="T112" s="5"/>
      <c r="U112" s="5"/>
      <c r="V112" s="2"/>
      <c r="W112" s="2"/>
      <c r="X112" s="2"/>
      <c r="Y112" s="2"/>
      <c r="Z112" s="2"/>
      <c r="AA112" s="2">
        <f>SUM(G112:Y112)</f>
        <v>10</v>
      </c>
    </row>
    <row r="113" spans="1:27" ht="12" customHeight="1">
      <c r="A113" s="2"/>
      <c r="B113" s="2" t="s">
        <v>244</v>
      </c>
      <c r="C113" s="2" t="s">
        <v>222</v>
      </c>
      <c r="D113" s="2"/>
      <c r="E113" s="2">
        <v>1219</v>
      </c>
      <c r="F113" s="5"/>
      <c r="G113" s="5"/>
      <c r="H113" s="2"/>
      <c r="I113" s="2"/>
      <c r="J113" s="2"/>
      <c r="K113" s="2">
        <v>5</v>
      </c>
      <c r="L113" s="2"/>
      <c r="M113" s="2"/>
      <c r="N113" s="2"/>
      <c r="O113" s="2"/>
      <c r="P113" s="2"/>
      <c r="Q113" s="2"/>
      <c r="R113" s="5"/>
      <c r="S113" s="5"/>
      <c r="T113" s="5"/>
      <c r="U113" s="5"/>
      <c r="V113" s="2"/>
      <c r="W113" s="2"/>
      <c r="X113" s="2"/>
      <c r="Y113" s="2"/>
      <c r="Z113" s="2"/>
      <c r="AA113" s="2">
        <f>SUM(G113:Y113)</f>
        <v>5</v>
      </c>
    </row>
    <row r="114" spans="1:27" ht="12" customHeight="1">
      <c r="A114" s="2"/>
      <c r="B114" s="2" t="s">
        <v>223</v>
      </c>
      <c r="C114" s="2" t="s">
        <v>41</v>
      </c>
      <c r="D114" s="2"/>
      <c r="E114" s="2">
        <v>1207</v>
      </c>
      <c r="F114" s="2"/>
      <c r="G114" s="2"/>
      <c r="H114" s="2"/>
      <c r="I114" s="2"/>
      <c r="J114" s="2"/>
      <c r="K114" s="2">
        <v>5</v>
      </c>
      <c r="L114" s="2">
        <v>5</v>
      </c>
      <c r="M114" s="2"/>
      <c r="N114" s="2"/>
      <c r="O114" s="2"/>
      <c r="P114" s="2"/>
      <c r="Q114" s="2"/>
      <c r="R114" s="5"/>
      <c r="S114" s="5"/>
      <c r="T114" s="5"/>
      <c r="U114" s="5"/>
      <c r="V114" s="2"/>
      <c r="W114" s="2"/>
      <c r="X114" s="2"/>
      <c r="Y114" s="2"/>
      <c r="Z114" s="5"/>
      <c r="AA114" s="2">
        <f>SUM(G114:Y114)</f>
        <v>10</v>
      </c>
    </row>
    <row r="115" spans="1:27" ht="12" customHeight="1">
      <c r="A115" s="2"/>
      <c r="B115" s="2" t="s">
        <v>207</v>
      </c>
      <c r="C115" s="2" t="s">
        <v>74</v>
      </c>
      <c r="D115" s="2"/>
      <c r="E115" s="2">
        <v>1205</v>
      </c>
      <c r="F115" s="2"/>
      <c r="G115" s="2"/>
      <c r="H115" s="2"/>
      <c r="I115" s="2"/>
      <c r="J115" s="2"/>
      <c r="K115" s="2">
        <v>5</v>
      </c>
      <c r="L115" s="2"/>
      <c r="M115" s="2">
        <v>5</v>
      </c>
      <c r="N115" s="2">
        <v>5</v>
      </c>
      <c r="O115" s="2"/>
      <c r="P115" s="2"/>
      <c r="Q115" s="2"/>
      <c r="R115" s="5"/>
      <c r="S115" s="5"/>
      <c r="T115" s="5"/>
      <c r="U115" s="5"/>
      <c r="V115" s="2"/>
      <c r="W115" s="2"/>
      <c r="X115" s="2"/>
      <c r="Y115" s="2"/>
      <c r="Z115" s="2"/>
      <c r="AA115" s="2">
        <f>SUM(G115:Y115)</f>
        <v>15</v>
      </c>
    </row>
    <row r="116" spans="1:27" ht="12" customHeight="1">
      <c r="A116" s="2"/>
      <c r="B116" s="2" t="s">
        <v>239</v>
      </c>
      <c r="C116" s="2" t="s">
        <v>232</v>
      </c>
      <c r="D116" s="2"/>
      <c r="E116" s="2">
        <v>1189</v>
      </c>
      <c r="F116" s="2"/>
      <c r="G116" s="2"/>
      <c r="H116" s="2"/>
      <c r="I116" s="2"/>
      <c r="J116" s="2"/>
      <c r="K116" s="2"/>
      <c r="L116" s="2">
        <v>5</v>
      </c>
      <c r="M116" s="2"/>
      <c r="N116" s="2">
        <v>5</v>
      </c>
      <c r="O116" s="2"/>
      <c r="P116" s="2"/>
      <c r="Q116" s="2"/>
      <c r="R116" s="5"/>
      <c r="S116" s="5"/>
      <c r="T116" s="5"/>
      <c r="U116" s="5"/>
      <c r="V116" s="2"/>
      <c r="W116" s="2"/>
      <c r="X116" s="2"/>
      <c r="Y116" s="2"/>
      <c r="Z116" s="2"/>
      <c r="AA116" s="2">
        <f>SUM(G116:Y116)</f>
        <v>10</v>
      </c>
    </row>
    <row r="117" spans="1:27" ht="12" customHeight="1">
      <c r="A117" s="2"/>
      <c r="B117" s="2" t="s">
        <v>142</v>
      </c>
      <c r="C117" s="2" t="s">
        <v>74</v>
      </c>
      <c r="D117" s="2"/>
      <c r="E117" s="2">
        <v>1184</v>
      </c>
      <c r="F117" s="2"/>
      <c r="G117" s="2"/>
      <c r="H117" s="2"/>
      <c r="I117" s="2"/>
      <c r="J117" s="2">
        <v>6</v>
      </c>
      <c r="K117" s="2">
        <v>5</v>
      </c>
      <c r="L117" s="2"/>
      <c r="M117" s="2">
        <v>5</v>
      </c>
      <c r="N117" s="2"/>
      <c r="O117" s="2"/>
      <c r="P117" s="2"/>
      <c r="Q117" s="2"/>
      <c r="R117" s="5"/>
      <c r="S117" s="5"/>
      <c r="T117" s="5"/>
      <c r="U117" s="5"/>
      <c r="V117" s="2"/>
      <c r="W117" s="2"/>
      <c r="X117" s="2"/>
      <c r="Y117" s="2"/>
      <c r="Z117" s="2"/>
      <c r="AA117" s="2">
        <f>SUM(G117:Y117)</f>
        <v>16</v>
      </c>
    </row>
    <row r="118" spans="1:27" ht="12" customHeight="1">
      <c r="A118" s="2"/>
      <c r="B118" s="2" t="s">
        <v>240</v>
      </c>
      <c r="C118" s="2" t="s">
        <v>232</v>
      </c>
      <c r="D118" s="2"/>
      <c r="E118" s="2">
        <v>0</v>
      </c>
      <c r="F118" s="5"/>
      <c r="G118" s="2"/>
      <c r="H118" s="2"/>
      <c r="I118" s="2"/>
      <c r="J118" s="2"/>
      <c r="K118" s="2">
        <v>5</v>
      </c>
      <c r="L118" s="2">
        <v>5</v>
      </c>
      <c r="M118" s="2"/>
      <c r="N118" s="2"/>
      <c r="O118" s="2"/>
      <c r="P118" s="2"/>
      <c r="Q118" s="2"/>
      <c r="R118" s="5"/>
      <c r="S118" s="5"/>
      <c r="T118" s="5"/>
      <c r="U118" s="5"/>
      <c r="V118" s="2"/>
      <c r="W118" s="2"/>
      <c r="X118" s="2"/>
      <c r="Y118" s="2"/>
      <c r="Z118" s="2"/>
      <c r="AA118" s="2">
        <f>SUM(G118:Y118)</f>
        <v>10</v>
      </c>
    </row>
    <row r="119" spans="1:28" ht="12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5"/>
      <c r="S119" s="5"/>
      <c r="T119" s="5"/>
      <c r="U119" s="5"/>
      <c r="V119" s="2"/>
      <c r="W119" s="2"/>
      <c r="X119" s="2"/>
      <c r="Y119" s="2"/>
      <c r="Z119" s="2"/>
      <c r="AA119" s="2">
        <f>SUM(G119:Y119)</f>
        <v>0</v>
      </c>
      <c r="AB119" s="3"/>
    </row>
    <row r="120" spans="1:28" ht="12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5"/>
      <c r="S120" s="5"/>
      <c r="T120" s="5"/>
      <c r="U120" s="5"/>
      <c r="V120" s="2"/>
      <c r="W120" s="2"/>
      <c r="X120" s="2"/>
      <c r="Y120" s="2"/>
      <c r="Z120" s="2"/>
      <c r="AA120" s="2">
        <f aca="true" t="shared" si="1" ref="AA120:AA146">SUM(G120:Y120)</f>
        <v>0</v>
      </c>
      <c r="AB120" s="24"/>
    </row>
    <row r="121" spans="1:27" ht="12" customHeight="1">
      <c r="A121" s="2"/>
      <c r="B121" s="5"/>
      <c r="C121" s="5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5"/>
      <c r="S121" s="5"/>
      <c r="T121" s="5"/>
      <c r="U121" s="2"/>
      <c r="V121" s="2"/>
      <c r="W121" s="2"/>
      <c r="X121" s="2"/>
      <c r="Y121" s="2"/>
      <c r="Z121" s="2"/>
      <c r="AA121" s="2">
        <f t="shared" si="1"/>
        <v>0</v>
      </c>
    </row>
    <row r="122" spans="1:27" ht="12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5"/>
      <c r="S122" s="5"/>
      <c r="T122" s="5"/>
      <c r="U122" s="5"/>
      <c r="V122" s="2"/>
      <c r="W122" s="2"/>
      <c r="X122" s="2"/>
      <c r="Y122" s="2"/>
      <c r="Z122" s="2"/>
      <c r="AA122" s="2">
        <f t="shared" si="1"/>
        <v>0</v>
      </c>
    </row>
    <row r="123" spans="1:27" ht="12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5"/>
      <c r="S123" s="5"/>
      <c r="T123" s="5"/>
      <c r="U123" s="2"/>
      <c r="V123" s="2"/>
      <c r="W123" s="2"/>
      <c r="X123" s="2"/>
      <c r="Y123" s="2"/>
      <c r="Z123" s="2"/>
      <c r="AA123" s="2">
        <f t="shared" si="1"/>
        <v>0</v>
      </c>
    </row>
    <row r="124" spans="1:27" ht="12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5"/>
      <c r="S124" s="5"/>
      <c r="T124" s="5"/>
      <c r="U124" s="5"/>
      <c r="V124" s="2"/>
      <c r="W124" s="2"/>
      <c r="X124" s="2"/>
      <c r="Y124" s="2"/>
      <c r="Z124" s="2"/>
      <c r="AA124" s="2">
        <f t="shared" si="1"/>
        <v>0</v>
      </c>
    </row>
    <row r="125" spans="1:27" ht="12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5"/>
      <c r="S125" s="5"/>
      <c r="T125" s="5"/>
      <c r="U125" s="5"/>
      <c r="V125" s="2"/>
      <c r="W125" s="2"/>
      <c r="X125" s="2"/>
      <c r="Y125" s="2"/>
      <c r="Z125" s="2"/>
      <c r="AA125" s="2">
        <f t="shared" si="1"/>
        <v>0</v>
      </c>
    </row>
    <row r="126" spans="1:27" ht="12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5"/>
      <c r="S126" s="5"/>
      <c r="T126" s="5"/>
      <c r="U126" s="5"/>
      <c r="V126" s="2"/>
      <c r="W126" s="2"/>
      <c r="X126" s="2"/>
      <c r="Y126" s="2"/>
      <c r="Z126" s="2"/>
      <c r="AA126" s="2">
        <f t="shared" si="1"/>
        <v>0</v>
      </c>
    </row>
    <row r="127" spans="1:27" ht="12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5"/>
      <c r="S127" s="5"/>
      <c r="T127" s="5"/>
      <c r="U127" s="5"/>
      <c r="V127" s="2"/>
      <c r="W127" s="2"/>
      <c r="X127" s="2"/>
      <c r="Y127" s="2"/>
      <c r="Z127" s="2"/>
      <c r="AA127" s="2">
        <f t="shared" si="1"/>
        <v>0</v>
      </c>
    </row>
    <row r="128" spans="1:27" ht="12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5"/>
      <c r="S128" s="5"/>
      <c r="T128" s="5"/>
      <c r="U128" s="5"/>
      <c r="V128" s="2"/>
      <c r="W128" s="2"/>
      <c r="X128" s="2"/>
      <c r="Y128" s="2"/>
      <c r="Z128" s="2"/>
      <c r="AA128" s="2">
        <f t="shared" si="1"/>
        <v>0</v>
      </c>
    </row>
    <row r="129" spans="1:27" ht="12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>
        <f t="shared" si="1"/>
        <v>0</v>
      </c>
    </row>
    <row r="130" spans="1:28" s="3" customFormat="1" ht="12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5"/>
      <c r="S130" s="5"/>
      <c r="T130" s="5"/>
      <c r="U130" s="5"/>
      <c r="V130" s="2"/>
      <c r="W130" s="2"/>
      <c r="X130" s="2"/>
      <c r="Y130" s="2"/>
      <c r="Z130" s="2"/>
      <c r="AA130" s="2">
        <f t="shared" si="1"/>
        <v>0</v>
      </c>
      <c r="AB130"/>
    </row>
    <row r="131" spans="1:27" ht="12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5"/>
      <c r="S131" s="5"/>
      <c r="T131" s="5"/>
      <c r="U131" s="2"/>
      <c r="V131" s="2"/>
      <c r="W131" s="2"/>
      <c r="X131" s="2"/>
      <c r="Y131" s="2"/>
      <c r="Z131" s="2"/>
      <c r="AA131" s="2">
        <f t="shared" si="1"/>
        <v>0</v>
      </c>
    </row>
    <row r="132" spans="1:27" ht="12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5"/>
      <c r="S132" s="5"/>
      <c r="T132" s="5"/>
      <c r="U132" s="5"/>
      <c r="V132" s="2"/>
      <c r="W132" s="2"/>
      <c r="X132" s="2"/>
      <c r="Y132" s="2"/>
      <c r="Z132" s="2"/>
      <c r="AA132" s="2">
        <f t="shared" si="1"/>
        <v>0</v>
      </c>
    </row>
    <row r="133" spans="1:27" ht="12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5"/>
      <c r="S133" s="5"/>
      <c r="T133" s="5"/>
      <c r="U133" s="5"/>
      <c r="V133" s="2"/>
      <c r="W133" s="2"/>
      <c r="X133" s="2"/>
      <c r="Y133" s="2"/>
      <c r="Z133" s="2"/>
      <c r="AA133" s="2">
        <f t="shared" si="1"/>
        <v>0</v>
      </c>
    </row>
    <row r="134" spans="1:27" ht="12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5"/>
      <c r="S134" s="5"/>
      <c r="T134" s="5"/>
      <c r="U134" s="2"/>
      <c r="V134" s="2"/>
      <c r="W134" s="2"/>
      <c r="X134" s="2"/>
      <c r="Y134" s="2"/>
      <c r="Z134" s="2"/>
      <c r="AA134" s="2">
        <f t="shared" si="1"/>
        <v>0</v>
      </c>
    </row>
    <row r="135" spans="1:27" ht="12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5"/>
      <c r="S135" s="5"/>
      <c r="T135" s="5"/>
      <c r="U135" s="5"/>
      <c r="V135" s="2"/>
      <c r="W135" s="2"/>
      <c r="X135" s="2"/>
      <c r="Y135" s="2"/>
      <c r="Z135" s="2"/>
      <c r="AA135" s="2">
        <f t="shared" si="1"/>
        <v>0</v>
      </c>
    </row>
    <row r="136" spans="1:27" ht="12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5"/>
      <c r="S136" s="5"/>
      <c r="T136" s="5"/>
      <c r="U136" s="5"/>
      <c r="V136" s="2"/>
      <c r="W136" s="2"/>
      <c r="X136" s="2"/>
      <c r="Y136" s="2"/>
      <c r="Z136" s="2"/>
      <c r="AA136" s="2">
        <f t="shared" si="1"/>
        <v>0</v>
      </c>
    </row>
    <row r="137" spans="1:27" ht="12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5"/>
      <c r="S137" s="5"/>
      <c r="T137" s="5"/>
      <c r="U137" s="5"/>
      <c r="V137" s="2"/>
      <c r="W137" s="2"/>
      <c r="X137" s="2"/>
      <c r="Y137" s="2"/>
      <c r="Z137" s="2"/>
      <c r="AA137" s="2">
        <f t="shared" si="1"/>
        <v>0</v>
      </c>
    </row>
    <row r="138" spans="1:27" ht="12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5"/>
      <c r="S138" s="5"/>
      <c r="T138" s="5"/>
      <c r="U138" s="2"/>
      <c r="V138" s="2"/>
      <c r="W138" s="2"/>
      <c r="X138" s="2"/>
      <c r="Y138" s="2"/>
      <c r="Z138" s="2"/>
      <c r="AA138" s="2">
        <f t="shared" si="1"/>
        <v>0</v>
      </c>
    </row>
    <row r="139" spans="1:27" ht="12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5"/>
      <c r="S139" s="5"/>
      <c r="T139" s="5"/>
      <c r="U139" s="5"/>
      <c r="V139" s="2"/>
      <c r="W139" s="2"/>
      <c r="X139" s="2"/>
      <c r="Y139" s="2"/>
      <c r="Z139" s="2"/>
      <c r="AA139" s="2">
        <f t="shared" si="1"/>
        <v>0</v>
      </c>
    </row>
    <row r="140" spans="1:27" ht="12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5"/>
      <c r="S140" s="5"/>
      <c r="T140" s="5"/>
      <c r="U140" s="5"/>
      <c r="V140" s="2"/>
      <c r="W140" s="2"/>
      <c r="X140" s="2"/>
      <c r="Y140" s="2"/>
      <c r="Z140" s="2"/>
      <c r="AA140" s="2">
        <f t="shared" si="1"/>
        <v>0</v>
      </c>
    </row>
    <row r="141" spans="1:2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5"/>
      <c r="S141" s="5"/>
      <c r="T141" s="5"/>
      <c r="U141" s="5"/>
      <c r="V141" s="2"/>
      <c r="W141" s="2"/>
      <c r="X141" s="2"/>
      <c r="Y141" s="2"/>
      <c r="Z141" s="2"/>
      <c r="AA141" s="2">
        <f t="shared" si="1"/>
        <v>0</v>
      </c>
    </row>
    <row r="142" spans="1:2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5"/>
      <c r="S142" s="5"/>
      <c r="T142" s="5"/>
      <c r="U142" s="5"/>
      <c r="V142" s="2"/>
      <c r="W142" s="2"/>
      <c r="X142" s="2"/>
      <c r="Y142" s="2"/>
      <c r="Z142" s="2"/>
      <c r="AA142" s="2">
        <f t="shared" si="1"/>
        <v>0</v>
      </c>
    </row>
    <row r="143" spans="1:2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5"/>
      <c r="S143" s="5"/>
      <c r="T143" s="5"/>
      <c r="U143" s="5"/>
      <c r="V143" s="2"/>
      <c r="W143" s="2"/>
      <c r="X143" s="2"/>
      <c r="Y143" s="2"/>
      <c r="Z143" s="2"/>
      <c r="AA143" s="2">
        <f t="shared" si="1"/>
        <v>0</v>
      </c>
    </row>
    <row r="144" spans="2:27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5"/>
      <c r="S144" s="5"/>
      <c r="T144" s="5"/>
      <c r="U144" s="5"/>
      <c r="V144" s="2"/>
      <c r="W144" s="2"/>
      <c r="X144" s="2"/>
      <c r="Y144" s="2"/>
      <c r="Z144" s="2"/>
      <c r="AA144" s="2">
        <f t="shared" si="1"/>
        <v>0</v>
      </c>
    </row>
    <row r="145" spans="2:27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5"/>
      <c r="S145" s="5"/>
      <c r="T145" s="5"/>
      <c r="U145" s="5"/>
      <c r="V145" s="2"/>
      <c r="W145" s="2"/>
      <c r="X145" s="2"/>
      <c r="Y145" s="2"/>
      <c r="Z145" s="2"/>
      <c r="AA145" s="2">
        <f t="shared" si="1"/>
        <v>0</v>
      </c>
    </row>
    <row r="146" spans="7:28" ht="12.75">
      <c r="G146">
        <f aca="true" t="shared" si="2" ref="G146:Y146">SUM(G6:G145)</f>
        <v>102</v>
      </c>
      <c r="H146">
        <f t="shared" si="2"/>
        <v>90</v>
      </c>
      <c r="I146">
        <f t="shared" si="2"/>
        <v>24</v>
      </c>
      <c r="J146">
        <f t="shared" si="2"/>
        <v>42</v>
      </c>
      <c r="K146">
        <f t="shared" si="2"/>
        <v>70</v>
      </c>
      <c r="L146">
        <f t="shared" si="2"/>
        <v>40</v>
      </c>
      <c r="M146">
        <f t="shared" si="2"/>
        <v>15</v>
      </c>
      <c r="N146">
        <f t="shared" si="2"/>
        <v>15</v>
      </c>
      <c r="O146">
        <f t="shared" si="2"/>
        <v>72</v>
      </c>
      <c r="P146">
        <f t="shared" si="2"/>
        <v>200</v>
      </c>
      <c r="Q146">
        <f t="shared" si="2"/>
        <v>225</v>
      </c>
      <c r="R146">
        <f t="shared" si="2"/>
        <v>630</v>
      </c>
      <c r="S146">
        <f t="shared" si="2"/>
        <v>272</v>
      </c>
      <c r="T146">
        <f t="shared" si="2"/>
        <v>110</v>
      </c>
      <c r="U146">
        <f t="shared" si="2"/>
        <v>132</v>
      </c>
      <c r="V146">
        <f t="shared" si="2"/>
        <v>84</v>
      </c>
      <c r="W146">
        <f t="shared" si="2"/>
        <v>55</v>
      </c>
      <c r="X146">
        <f t="shared" si="2"/>
        <v>40</v>
      </c>
      <c r="Y146">
        <f t="shared" si="2"/>
        <v>15</v>
      </c>
      <c r="AA146" s="2">
        <f t="shared" si="1"/>
        <v>2233</v>
      </c>
      <c r="AB146" s="2"/>
    </row>
    <row r="148" spans="20:23" ht="12.75">
      <c r="T148" s="3"/>
      <c r="U148" s="3"/>
      <c r="V148" s="3"/>
      <c r="W148" s="3"/>
    </row>
    <row r="149" spans="2:25" ht="12.75">
      <c r="B149" t="s">
        <v>91</v>
      </c>
      <c r="C149">
        <f>SUM(G149:Y149)</f>
        <v>305.9</v>
      </c>
      <c r="G149">
        <v>12</v>
      </c>
      <c r="H149">
        <v>17</v>
      </c>
      <c r="I149">
        <v>10</v>
      </c>
      <c r="J149">
        <v>7</v>
      </c>
      <c r="K149">
        <v>13.4</v>
      </c>
      <c r="L149">
        <v>4</v>
      </c>
      <c r="M149">
        <v>5</v>
      </c>
      <c r="N149">
        <v>8</v>
      </c>
      <c r="O149">
        <v>19</v>
      </c>
      <c r="P149">
        <v>34</v>
      </c>
      <c r="Q149">
        <v>29</v>
      </c>
      <c r="R149">
        <v>47</v>
      </c>
      <c r="S149">
        <v>36</v>
      </c>
      <c r="T149" s="3">
        <v>1</v>
      </c>
      <c r="U149" s="3">
        <v>9.5</v>
      </c>
      <c r="V149" s="3">
        <v>18</v>
      </c>
      <c r="W149" s="3">
        <v>22</v>
      </c>
      <c r="X149">
        <v>8</v>
      </c>
      <c r="Y149">
        <v>6</v>
      </c>
    </row>
    <row r="150" spans="2:25" ht="12.75">
      <c r="B150" t="s">
        <v>92</v>
      </c>
      <c r="C150">
        <f>SUM(G150:Y150)</f>
        <v>2400.5</v>
      </c>
      <c r="G150">
        <v>72</v>
      </c>
      <c r="H150">
        <v>102</v>
      </c>
      <c r="I150">
        <v>60</v>
      </c>
      <c r="J150">
        <v>42</v>
      </c>
      <c r="K150">
        <v>67</v>
      </c>
      <c r="L150">
        <v>20</v>
      </c>
      <c r="M150">
        <v>25</v>
      </c>
      <c r="N150">
        <v>40</v>
      </c>
      <c r="O150">
        <v>133</v>
      </c>
      <c r="P150">
        <v>272</v>
      </c>
      <c r="Q150">
        <v>232</v>
      </c>
      <c r="R150">
        <v>611</v>
      </c>
      <c r="S150">
        <v>288</v>
      </c>
      <c r="T150" s="3">
        <v>8</v>
      </c>
      <c r="U150" s="3">
        <v>104.5</v>
      </c>
      <c r="V150" s="3">
        <v>108</v>
      </c>
      <c r="W150" s="3">
        <v>132</v>
      </c>
      <c r="X150">
        <v>48</v>
      </c>
      <c r="Y150">
        <v>36</v>
      </c>
    </row>
    <row r="151" spans="20:23" ht="12.75">
      <c r="T151" s="3"/>
      <c r="U151" s="3"/>
      <c r="V151" s="3"/>
      <c r="W151" s="3"/>
    </row>
    <row r="152" spans="20:23" ht="12.75">
      <c r="T152" s="3"/>
      <c r="U152" s="3"/>
      <c r="V152" s="3"/>
      <c r="W152" s="3"/>
    </row>
    <row r="153" spans="20:23" ht="12.75">
      <c r="T153" s="3"/>
      <c r="U153" s="3"/>
      <c r="V153" s="3"/>
      <c r="W153" s="3"/>
    </row>
  </sheetData>
  <printOptions/>
  <pageMargins left="0.75" right="0.75" top="1" bottom="1" header="0.5" footer="0.5"/>
  <pageSetup fitToHeight="4" fitToWidth="1" horizontalDpi="300" verticalDpi="300" orientation="landscape" paperSize="9" scale="5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AL35"/>
  <sheetViews>
    <sheetView view="pageBreakPreview" zoomScale="60" zoomScaleNormal="60" workbookViewId="0" topLeftCell="A1">
      <selection activeCell="H42" sqref="H42"/>
    </sheetView>
  </sheetViews>
  <sheetFormatPr defaultColWidth="9.140625" defaultRowHeight="12.75"/>
  <cols>
    <col min="1" max="1" width="22.7109375" style="0" customWidth="1"/>
    <col min="2" max="2" width="17.140625" style="0" customWidth="1"/>
  </cols>
  <sheetData>
    <row r="1" spans="1:9" ht="12.75">
      <c r="A1" t="s">
        <v>325</v>
      </c>
      <c r="B1" s="3"/>
      <c r="C1" s="3"/>
      <c r="D1" s="10"/>
      <c r="E1" s="10"/>
      <c r="F1" s="10"/>
      <c r="G1" s="10"/>
      <c r="H1" s="10"/>
      <c r="I1" s="10"/>
    </row>
    <row r="2" ht="13.5" thickBot="1"/>
    <row r="3" spans="1:38" ht="16.5" thickTop="1">
      <c r="A3" s="29"/>
      <c r="B3" s="30"/>
      <c r="C3" s="31"/>
      <c r="D3" s="31"/>
      <c r="E3" s="31"/>
      <c r="F3" s="32"/>
      <c r="G3" s="31"/>
      <c r="H3" s="33" t="s">
        <v>158</v>
      </c>
      <c r="I3" s="34"/>
      <c r="J3" s="162" t="s">
        <v>190</v>
      </c>
      <c r="K3" s="163"/>
      <c r="L3" s="163"/>
      <c r="M3" s="164"/>
      <c r="N3" s="165" t="s">
        <v>159</v>
      </c>
      <c r="O3" s="166"/>
      <c r="P3" s="166"/>
      <c r="Q3" s="167" t="s">
        <v>4</v>
      </c>
      <c r="R3" s="168"/>
      <c r="S3" s="169"/>
      <c r="AI3" s="12"/>
      <c r="AJ3" s="12"/>
      <c r="AK3" s="12"/>
      <c r="AL3" s="12"/>
    </row>
    <row r="4" spans="1:38" ht="16.5" thickBot="1">
      <c r="A4" s="35"/>
      <c r="B4" s="36"/>
      <c r="C4" s="37" t="s">
        <v>160</v>
      </c>
      <c r="D4" s="172"/>
      <c r="E4" s="173"/>
      <c r="F4" s="174"/>
      <c r="G4" s="175" t="s">
        <v>161</v>
      </c>
      <c r="H4" s="176"/>
      <c r="I4" s="176"/>
      <c r="J4" s="177"/>
      <c r="K4" s="177"/>
      <c r="L4" s="177"/>
      <c r="M4" s="178"/>
      <c r="N4" s="38" t="s">
        <v>162</v>
      </c>
      <c r="O4" s="39"/>
      <c r="P4" s="39"/>
      <c r="Q4" s="170"/>
      <c r="R4" s="170"/>
      <c r="S4" s="171"/>
      <c r="AI4" s="12"/>
      <c r="AJ4" s="12"/>
      <c r="AK4" s="12"/>
      <c r="AL4" s="12"/>
    </row>
    <row r="5" spans="1:38" ht="15.75" thickTop="1">
      <c r="A5" s="40"/>
      <c r="B5" s="41" t="s">
        <v>163</v>
      </c>
      <c r="C5" s="42" t="s">
        <v>164</v>
      </c>
      <c r="D5" s="158" t="s">
        <v>114</v>
      </c>
      <c r="E5" s="159"/>
      <c r="F5" s="158" t="s">
        <v>132</v>
      </c>
      <c r="G5" s="159"/>
      <c r="H5" s="158" t="s">
        <v>165</v>
      </c>
      <c r="I5" s="159"/>
      <c r="J5" s="158" t="s">
        <v>115</v>
      </c>
      <c r="K5" s="159"/>
      <c r="L5" s="158"/>
      <c r="M5" s="159"/>
      <c r="N5" s="43" t="s">
        <v>152</v>
      </c>
      <c r="O5" s="44" t="s">
        <v>166</v>
      </c>
      <c r="P5" s="45" t="s">
        <v>167</v>
      </c>
      <c r="Q5" s="46"/>
      <c r="R5" s="160" t="s">
        <v>44</v>
      </c>
      <c r="S5" s="161"/>
      <c r="U5" s="47" t="s">
        <v>168</v>
      </c>
      <c r="V5" s="48"/>
      <c r="W5" s="49" t="s">
        <v>169</v>
      </c>
      <c r="AI5" s="12"/>
      <c r="AJ5" s="12"/>
      <c r="AK5" s="12"/>
      <c r="AL5" s="12"/>
    </row>
    <row r="6" spans="1:38" ht="12.75">
      <c r="A6" s="50" t="s">
        <v>114</v>
      </c>
      <c r="B6" s="51" t="s">
        <v>270</v>
      </c>
      <c r="C6" s="52" t="s">
        <v>272</v>
      </c>
      <c r="D6" s="53"/>
      <c r="E6" s="54"/>
      <c r="F6" s="55">
        <f>+P16</f>
      </c>
      <c r="G6" s="56">
        <f>+Q16</f>
      </c>
      <c r="H6" s="55">
        <f>P12</f>
      </c>
      <c r="I6" s="56">
        <f>Q12</f>
      </c>
      <c r="J6" s="55">
        <f>P14</f>
      </c>
      <c r="K6" s="56">
        <f>Q14</f>
      </c>
      <c r="L6" s="55"/>
      <c r="M6" s="56"/>
      <c r="N6" s="57">
        <f>IF(SUM(D6:M6)=0,"",COUNTIF(E6:E9,"3"))</f>
      </c>
      <c r="O6" s="58">
        <f>IF(SUM(E6:N6)=0,"",COUNTIF(D6:D9,"3"))</f>
      </c>
      <c r="P6" s="59">
        <f>IF(SUM(D6:M6)=0,"",SUM(E6:E9))</f>
      </c>
      <c r="Q6" s="60">
        <f>IF(SUM(D6:M6)=0,"",SUM(D6:D9))</f>
      </c>
      <c r="R6" s="152"/>
      <c r="S6" s="153"/>
      <c r="U6" s="61">
        <f>+U12+U14+U16</f>
        <v>0</v>
      </c>
      <c r="V6" s="62">
        <f>+V12+V14+V16</f>
        <v>0</v>
      </c>
      <c r="W6" s="63">
        <f>+U6-V6</f>
        <v>0</v>
      </c>
      <c r="AI6" s="12"/>
      <c r="AJ6" s="12"/>
      <c r="AK6" s="12"/>
      <c r="AL6" s="12"/>
    </row>
    <row r="7" spans="1:38" ht="12.75">
      <c r="A7" s="64" t="s">
        <v>132</v>
      </c>
      <c r="B7" s="51" t="s">
        <v>69</v>
      </c>
      <c r="C7" s="65" t="s">
        <v>38</v>
      </c>
      <c r="D7" s="66">
        <f>+Q16</f>
      </c>
      <c r="E7" s="67">
        <f>+P16</f>
      </c>
      <c r="F7" s="68"/>
      <c r="G7" s="69"/>
      <c r="H7" s="66">
        <f>P15</f>
      </c>
      <c r="I7" s="67">
        <f>Q15</f>
      </c>
      <c r="J7" s="66">
        <f>P13</f>
      </c>
      <c r="K7" s="67">
        <f>Q13</f>
      </c>
      <c r="L7" s="66"/>
      <c r="M7" s="67"/>
      <c r="N7" s="57">
        <f>IF(SUM(D7:M7)=0,"",COUNTIF(G6:G9,"3"))</f>
      </c>
      <c r="O7" s="58">
        <f>IF(SUM(E7:N7)=0,"",COUNTIF(F6:F9,"3"))</f>
      </c>
      <c r="P7" s="59">
        <f>IF(SUM(D7:M7)=0,"",SUM(G6:G9))</f>
      </c>
      <c r="Q7" s="60">
        <f>IF(SUM(D7:M7)=0,"",SUM(F6:F9))</f>
      </c>
      <c r="R7" s="152"/>
      <c r="S7" s="153"/>
      <c r="U7" s="61">
        <f>+U13+U15+V16</f>
        <v>0</v>
      </c>
      <c r="V7" s="62">
        <f>+V13+V15+U16</f>
        <v>0</v>
      </c>
      <c r="W7" s="63">
        <f>+U7-V7</f>
        <v>0</v>
      </c>
      <c r="AI7" s="12"/>
      <c r="AJ7" s="12"/>
      <c r="AK7" s="12"/>
      <c r="AL7" s="12"/>
    </row>
    <row r="8" spans="1:38" ht="12.75">
      <c r="A8" s="64" t="s">
        <v>165</v>
      </c>
      <c r="B8" s="51" t="s">
        <v>274</v>
      </c>
      <c r="C8" s="65" t="s">
        <v>38</v>
      </c>
      <c r="D8" s="66">
        <f>+Q12</f>
      </c>
      <c r="E8" s="67">
        <f>+P12</f>
      </c>
      <c r="F8" s="66">
        <f>Q15</f>
      </c>
      <c r="G8" s="67">
        <f>P15</f>
      </c>
      <c r="H8" s="68"/>
      <c r="I8" s="69"/>
      <c r="J8" s="66">
        <f>P17</f>
      </c>
      <c r="K8" s="67">
        <f>Q17</f>
      </c>
      <c r="L8" s="66"/>
      <c r="M8" s="67"/>
      <c r="N8" s="57">
        <f>IF(SUM(D8:M8)=0,"",COUNTIF(I6:I9,"3"))</f>
      </c>
      <c r="O8" s="58">
        <f>IF(SUM(E8:N8)=0,"",COUNTIF(H6:H9,"3"))</f>
      </c>
      <c r="P8" s="59">
        <f>IF(SUM(D8:M8)=0,"",SUM(I6:I9))</f>
      </c>
      <c r="Q8" s="60">
        <f>IF(SUM(D8:M8)=0,"",SUM(H6:H9))</f>
      </c>
      <c r="R8" s="152"/>
      <c r="S8" s="153"/>
      <c r="U8" s="61">
        <f>+V12+V15+U17</f>
        <v>0</v>
      </c>
      <c r="V8" s="62">
        <f>+U12+U15+V17</f>
        <v>0</v>
      </c>
      <c r="W8" s="63">
        <f>+U8-V8</f>
        <v>0</v>
      </c>
      <c r="AI8" s="12"/>
      <c r="AJ8" s="12"/>
      <c r="AK8" s="12"/>
      <c r="AL8" s="12"/>
    </row>
    <row r="9" spans="1:38" ht="13.5" thickBot="1">
      <c r="A9" s="70" t="s">
        <v>115</v>
      </c>
      <c r="B9" s="71" t="s">
        <v>234</v>
      </c>
      <c r="C9" s="72" t="s">
        <v>232</v>
      </c>
      <c r="D9" s="73">
        <f>Q14</f>
      </c>
      <c r="E9" s="74">
        <f>P14</f>
      </c>
      <c r="F9" s="73">
        <f>Q13</f>
      </c>
      <c r="G9" s="74">
        <f>P13</f>
      </c>
      <c r="H9" s="73">
        <f>Q17</f>
      </c>
      <c r="I9" s="74">
        <f>P17</f>
      </c>
      <c r="J9" s="75"/>
      <c r="K9" s="76"/>
      <c r="L9" s="73"/>
      <c r="M9" s="74"/>
      <c r="N9" s="77">
        <f>IF(SUM(D9:M9)=0,"",COUNTIF(K6:K9,"3"))</f>
      </c>
      <c r="O9" s="78">
        <f>IF(SUM(E9:N9)=0,"",COUNTIF(J6:J9,"3"))</f>
      </c>
      <c r="P9" s="79">
        <f>IF(SUM(D9:M10)=0,"",SUM(K6:K9))</f>
      </c>
      <c r="Q9" s="80">
        <f>IF(SUM(D9:M9)=0,"",SUM(J6:J9))</f>
      </c>
      <c r="R9" s="154"/>
      <c r="S9" s="155"/>
      <c r="U9" s="61">
        <f>+V13+V14+V17</f>
        <v>0</v>
      </c>
      <c r="V9" s="62">
        <f>+U13+U14+U17</f>
        <v>0</v>
      </c>
      <c r="W9" s="63">
        <f>+U9-V9</f>
        <v>0</v>
      </c>
      <c r="AI9" s="12"/>
      <c r="AJ9" s="12"/>
      <c r="AK9" s="12"/>
      <c r="AL9" s="12"/>
    </row>
    <row r="10" spans="1:38" ht="15.75" thickTop="1">
      <c r="A10" s="81"/>
      <c r="B10" s="82" t="s">
        <v>170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4"/>
      <c r="S10" s="85"/>
      <c r="U10" s="86"/>
      <c r="V10" s="87" t="s">
        <v>171</v>
      </c>
      <c r="W10" s="88">
        <f>SUM(W6:W9)</f>
        <v>0</v>
      </c>
      <c r="X10" s="87" t="str">
        <f>IF(W10=0,"OK","Virhe")</f>
        <v>OK</v>
      </c>
      <c r="AI10" s="12"/>
      <c r="AJ10" s="12"/>
      <c r="AK10" s="12"/>
      <c r="AL10" s="12"/>
    </row>
    <row r="11" spans="1:38" ht="15.75" thickBot="1">
      <c r="A11" s="89"/>
      <c r="B11" s="90" t="s">
        <v>172</v>
      </c>
      <c r="C11" s="91"/>
      <c r="D11" s="91"/>
      <c r="E11" s="92"/>
      <c r="F11" s="147" t="s">
        <v>45</v>
      </c>
      <c r="G11" s="148"/>
      <c r="H11" s="149" t="s">
        <v>46</v>
      </c>
      <c r="I11" s="148"/>
      <c r="J11" s="149" t="s">
        <v>47</v>
      </c>
      <c r="K11" s="148"/>
      <c r="L11" s="149" t="s">
        <v>54</v>
      </c>
      <c r="M11" s="148"/>
      <c r="N11" s="149" t="s">
        <v>55</v>
      </c>
      <c r="O11" s="148"/>
      <c r="P11" s="156" t="s">
        <v>43</v>
      </c>
      <c r="Q11" s="157"/>
      <c r="S11" s="93"/>
      <c r="U11" s="94" t="s">
        <v>168</v>
      </c>
      <c r="V11" s="95"/>
      <c r="W11" s="49" t="s">
        <v>169</v>
      </c>
      <c r="AI11" s="12"/>
      <c r="AJ11" s="12"/>
      <c r="AK11" s="12"/>
      <c r="AL11" s="12"/>
    </row>
    <row r="12" spans="1:38" ht="15.75">
      <c r="A12" s="96" t="s">
        <v>173</v>
      </c>
      <c r="B12" s="97" t="str">
        <f>IF(B6&gt;"",B6,"")</f>
        <v>Kristel Treiman</v>
      </c>
      <c r="C12" s="98" t="str">
        <f>IF(B8&gt;"",B8,"")</f>
        <v>Annik lundström</v>
      </c>
      <c r="D12" s="83"/>
      <c r="E12" s="99"/>
      <c r="F12" s="150"/>
      <c r="G12" s="151"/>
      <c r="H12" s="139"/>
      <c r="I12" s="140"/>
      <c r="J12" s="139"/>
      <c r="K12" s="140"/>
      <c r="L12" s="139"/>
      <c r="M12" s="140"/>
      <c r="N12" s="146"/>
      <c r="O12" s="140"/>
      <c r="P12" s="100">
        <f aca="true" t="shared" si="0" ref="P12:P17">IF(COUNT(F12:N12)=0,"",COUNTIF(F12:N12,"&gt;=0"))</f>
      </c>
      <c r="Q12" s="101">
        <f aca="true" t="shared" si="1" ref="Q12:Q17">IF(COUNT(F12:N12)=0,"",(IF(LEFT(F12,1)="-",1,0)+IF(LEFT(H12,1)="-",1,0)+IF(LEFT(J12,1)="-",1,0)+IF(LEFT(L12,1)="-",1,0)+IF(LEFT(N12,1)="-",1,0)))</f>
      </c>
      <c r="R12" s="102"/>
      <c r="S12" s="103"/>
      <c r="U12" s="104">
        <f aca="true" t="shared" si="2" ref="U12:V17">+Y12+AA12+AC12+AE12+AG12</f>
        <v>0</v>
      </c>
      <c r="V12" s="105">
        <f t="shared" si="2"/>
        <v>0</v>
      </c>
      <c r="W12" s="106">
        <f aca="true" t="shared" si="3" ref="W12:W17">+U12-V12</f>
        <v>0</v>
      </c>
      <c r="Y12" s="107">
        <f aca="true" t="shared" si="4" ref="Y12:Y17">IF(F12="",0,IF(LEFT(F12,1)="-",ABS(F12),(IF(F12&gt;9,F12+2,11))))</f>
        <v>0</v>
      </c>
      <c r="Z12" s="108">
        <f aca="true" t="shared" si="5" ref="Z12:Z17">IF(F12="",0,IF(LEFT(F12,1)="-",(IF(ABS(F12)&gt;9,(ABS(F12)+2),11)),F12))</f>
        <v>0</v>
      </c>
      <c r="AA12" s="107">
        <f aca="true" t="shared" si="6" ref="AA12:AA17">IF(H12="",0,IF(LEFT(H12,1)="-",ABS(H12),(IF(H12&gt;9,H12+2,11))))</f>
        <v>0</v>
      </c>
      <c r="AB12" s="108">
        <f aca="true" t="shared" si="7" ref="AB12:AB17">IF(H12="",0,IF(LEFT(H12,1)="-",(IF(ABS(H12)&gt;9,(ABS(H12)+2),11)),H12))</f>
        <v>0</v>
      </c>
      <c r="AC12" s="107">
        <f aca="true" t="shared" si="8" ref="AC12:AC17">IF(J12="",0,IF(LEFT(J12,1)="-",ABS(J12),(IF(J12&gt;9,J12+2,11))))</f>
        <v>0</v>
      </c>
      <c r="AD12" s="108">
        <f aca="true" t="shared" si="9" ref="AD12:AD17">IF(J12="",0,IF(LEFT(J12,1)="-",(IF(ABS(J12)&gt;9,(ABS(J12)+2),11)),J12))</f>
        <v>0</v>
      </c>
      <c r="AE12" s="107">
        <f aca="true" t="shared" si="10" ref="AE12:AE17">IF(L12="",0,IF(LEFT(L12,1)="-",ABS(L12),(IF(L12&gt;9,L12+2,11))))</f>
        <v>0</v>
      </c>
      <c r="AF12" s="108">
        <f aca="true" t="shared" si="11" ref="AF12:AF17">IF(L12="",0,IF(LEFT(L12,1)="-",(IF(ABS(L12)&gt;9,(ABS(L12)+2),11)),L12))</f>
        <v>0</v>
      </c>
      <c r="AG12" s="107">
        <f aca="true" t="shared" si="12" ref="AG12:AG17">IF(N12="",0,IF(LEFT(N12,1)="-",ABS(N12),(IF(N12&gt;9,N12+2,11))))</f>
        <v>0</v>
      </c>
      <c r="AH12" s="108">
        <f aca="true" t="shared" si="13" ref="AH12:AH17">IF(N12="",0,IF(LEFT(N12,1)="-",(IF(ABS(N12)&gt;9,(ABS(N12)+2),11)),N12))</f>
        <v>0</v>
      </c>
      <c r="AI12" s="12"/>
      <c r="AJ12" s="12"/>
      <c r="AK12" s="12"/>
      <c r="AL12" s="12"/>
    </row>
    <row r="13" spans="1:38" ht="15.75">
      <c r="A13" s="96" t="s">
        <v>174</v>
      </c>
      <c r="B13" s="97" t="str">
        <f>IF(B7&gt;"",B7,"")</f>
        <v>Paju Eriksson</v>
      </c>
      <c r="C13" s="109" t="str">
        <f>IF(B9&gt;"",B9,"")</f>
        <v>Avelina Petuhova</v>
      </c>
      <c r="D13" s="110"/>
      <c r="E13" s="99"/>
      <c r="F13" s="141"/>
      <c r="G13" s="142"/>
      <c r="H13" s="141"/>
      <c r="I13" s="142"/>
      <c r="J13" s="141"/>
      <c r="K13" s="142"/>
      <c r="L13" s="141"/>
      <c r="M13" s="142"/>
      <c r="N13" s="141"/>
      <c r="O13" s="142"/>
      <c r="P13" s="100">
        <f t="shared" si="0"/>
      </c>
      <c r="Q13" s="101">
        <f t="shared" si="1"/>
      </c>
      <c r="R13" s="111"/>
      <c r="S13" s="112"/>
      <c r="U13" s="104">
        <f t="shared" si="2"/>
        <v>0</v>
      </c>
      <c r="V13" s="105">
        <f t="shared" si="2"/>
        <v>0</v>
      </c>
      <c r="W13" s="106">
        <f t="shared" si="3"/>
        <v>0</v>
      </c>
      <c r="Y13" s="113">
        <f t="shared" si="4"/>
        <v>0</v>
      </c>
      <c r="Z13" s="114">
        <f t="shared" si="5"/>
        <v>0</v>
      </c>
      <c r="AA13" s="113">
        <f t="shared" si="6"/>
        <v>0</v>
      </c>
      <c r="AB13" s="114">
        <f t="shared" si="7"/>
        <v>0</v>
      </c>
      <c r="AC13" s="113">
        <f t="shared" si="8"/>
        <v>0</v>
      </c>
      <c r="AD13" s="114">
        <f t="shared" si="9"/>
        <v>0</v>
      </c>
      <c r="AE13" s="113">
        <f t="shared" si="10"/>
        <v>0</v>
      </c>
      <c r="AF13" s="114">
        <f t="shared" si="11"/>
        <v>0</v>
      </c>
      <c r="AG13" s="113">
        <f t="shared" si="12"/>
        <v>0</v>
      </c>
      <c r="AH13" s="114">
        <f t="shared" si="13"/>
        <v>0</v>
      </c>
      <c r="AI13" s="12"/>
      <c r="AJ13" s="12"/>
      <c r="AK13" s="12"/>
      <c r="AL13" s="12"/>
    </row>
    <row r="14" spans="1:38" ht="16.5" thickBot="1">
      <c r="A14" s="96" t="s">
        <v>175</v>
      </c>
      <c r="B14" s="115" t="str">
        <f>IF(B6&gt;"",B6,"")</f>
        <v>Kristel Treiman</v>
      </c>
      <c r="C14" s="116" t="str">
        <f>IF(B9&gt;"",B9,"")</f>
        <v>Avelina Petuhova</v>
      </c>
      <c r="D14" s="91"/>
      <c r="E14" s="92"/>
      <c r="F14" s="144"/>
      <c r="G14" s="145"/>
      <c r="H14" s="144"/>
      <c r="I14" s="145"/>
      <c r="J14" s="144"/>
      <c r="K14" s="145"/>
      <c r="L14" s="144"/>
      <c r="M14" s="145"/>
      <c r="N14" s="144"/>
      <c r="O14" s="145"/>
      <c r="P14" s="100">
        <f t="shared" si="0"/>
      </c>
      <c r="Q14" s="101">
        <f t="shared" si="1"/>
      </c>
      <c r="R14" s="111"/>
      <c r="S14" s="112"/>
      <c r="U14" s="104">
        <f t="shared" si="2"/>
        <v>0</v>
      </c>
      <c r="V14" s="105">
        <f t="shared" si="2"/>
        <v>0</v>
      </c>
      <c r="W14" s="106">
        <f t="shared" si="3"/>
        <v>0</v>
      </c>
      <c r="Y14" s="113">
        <f t="shared" si="4"/>
        <v>0</v>
      </c>
      <c r="Z14" s="114">
        <f t="shared" si="5"/>
        <v>0</v>
      </c>
      <c r="AA14" s="113">
        <f t="shared" si="6"/>
        <v>0</v>
      </c>
      <c r="AB14" s="114">
        <f t="shared" si="7"/>
        <v>0</v>
      </c>
      <c r="AC14" s="113">
        <f t="shared" si="8"/>
        <v>0</v>
      </c>
      <c r="AD14" s="114">
        <f t="shared" si="9"/>
        <v>0</v>
      </c>
      <c r="AE14" s="113">
        <f t="shared" si="10"/>
        <v>0</v>
      </c>
      <c r="AF14" s="114">
        <f t="shared" si="11"/>
        <v>0</v>
      </c>
      <c r="AG14" s="113">
        <f t="shared" si="12"/>
        <v>0</v>
      </c>
      <c r="AH14" s="114">
        <f t="shared" si="13"/>
        <v>0</v>
      </c>
      <c r="AI14" s="12"/>
      <c r="AJ14" s="12"/>
      <c r="AK14" s="12"/>
      <c r="AL14" s="12"/>
    </row>
    <row r="15" spans="1:38" ht="15.75">
      <c r="A15" s="96" t="s">
        <v>176</v>
      </c>
      <c r="B15" s="97" t="str">
        <f>IF(B7&gt;"",B7,"")</f>
        <v>Paju Eriksson</v>
      </c>
      <c r="C15" s="109" t="str">
        <f>IF(B8&gt;"",B8,"")</f>
        <v>Annik lundström</v>
      </c>
      <c r="D15" s="83"/>
      <c r="E15" s="99"/>
      <c r="F15" s="139"/>
      <c r="G15" s="140"/>
      <c r="H15" s="139"/>
      <c r="I15" s="140"/>
      <c r="J15" s="139"/>
      <c r="K15" s="140"/>
      <c r="L15" s="139"/>
      <c r="M15" s="140"/>
      <c r="N15" s="139"/>
      <c r="O15" s="140"/>
      <c r="P15" s="100">
        <f t="shared" si="0"/>
      </c>
      <c r="Q15" s="101">
        <f t="shared" si="1"/>
      </c>
      <c r="R15" s="111"/>
      <c r="S15" s="112"/>
      <c r="U15" s="104">
        <f t="shared" si="2"/>
        <v>0</v>
      </c>
      <c r="V15" s="105">
        <f t="shared" si="2"/>
        <v>0</v>
      </c>
      <c r="W15" s="106">
        <f t="shared" si="3"/>
        <v>0</v>
      </c>
      <c r="Y15" s="113">
        <f t="shared" si="4"/>
        <v>0</v>
      </c>
      <c r="Z15" s="114">
        <f t="shared" si="5"/>
        <v>0</v>
      </c>
      <c r="AA15" s="113">
        <f t="shared" si="6"/>
        <v>0</v>
      </c>
      <c r="AB15" s="114">
        <f t="shared" si="7"/>
        <v>0</v>
      </c>
      <c r="AC15" s="113">
        <f t="shared" si="8"/>
        <v>0</v>
      </c>
      <c r="AD15" s="114">
        <f t="shared" si="9"/>
        <v>0</v>
      </c>
      <c r="AE15" s="113">
        <f t="shared" si="10"/>
        <v>0</v>
      </c>
      <c r="AF15" s="114">
        <f t="shared" si="11"/>
        <v>0</v>
      </c>
      <c r="AG15" s="113">
        <f t="shared" si="12"/>
        <v>0</v>
      </c>
      <c r="AH15" s="114">
        <f t="shared" si="13"/>
        <v>0</v>
      </c>
      <c r="AI15" s="12"/>
      <c r="AJ15" s="12"/>
      <c r="AK15" s="12"/>
      <c r="AL15" s="12"/>
    </row>
    <row r="16" spans="1:38" ht="15.75">
      <c r="A16" s="96" t="s">
        <v>177</v>
      </c>
      <c r="B16" s="97" t="str">
        <f>IF(B6&gt;"",B6,"")</f>
        <v>Kristel Treiman</v>
      </c>
      <c r="C16" s="109" t="str">
        <f>IF(B7&gt;"",B7,"")</f>
        <v>Paju Eriksson</v>
      </c>
      <c r="D16" s="110"/>
      <c r="E16" s="99"/>
      <c r="F16" s="141"/>
      <c r="G16" s="142"/>
      <c r="H16" s="141"/>
      <c r="I16" s="142"/>
      <c r="J16" s="143"/>
      <c r="K16" s="142"/>
      <c r="L16" s="141"/>
      <c r="M16" s="142"/>
      <c r="N16" s="141"/>
      <c r="O16" s="142"/>
      <c r="P16" s="100">
        <f t="shared" si="0"/>
      </c>
      <c r="Q16" s="101">
        <f t="shared" si="1"/>
      </c>
      <c r="R16" s="111"/>
      <c r="S16" s="112"/>
      <c r="U16" s="104">
        <f t="shared" si="2"/>
        <v>0</v>
      </c>
      <c r="V16" s="105">
        <f t="shared" si="2"/>
        <v>0</v>
      </c>
      <c r="W16" s="106">
        <f t="shared" si="3"/>
        <v>0</v>
      </c>
      <c r="Y16" s="113">
        <f t="shared" si="4"/>
        <v>0</v>
      </c>
      <c r="Z16" s="114">
        <f t="shared" si="5"/>
        <v>0</v>
      </c>
      <c r="AA16" s="113">
        <f t="shared" si="6"/>
        <v>0</v>
      </c>
      <c r="AB16" s="114">
        <f t="shared" si="7"/>
        <v>0</v>
      </c>
      <c r="AC16" s="113">
        <f t="shared" si="8"/>
        <v>0</v>
      </c>
      <c r="AD16" s="114">
        <f t="shared" si="9"/>
        <v>0</v>
      </c>
      <c r="AE16" s="113">
        <f t="shared" si="10"/>
        <v>0</v>
      </c>
      <c r="AF16" s="114">
        <f t="shared" si="11"/>
        <v>0</v>
      </c>
      <c r="AG16" s="113">
        <f t="shared" si="12"/>
        <v>0</v>
      </c>
      <c r="AH16" s="114">
        <f t="shared" si="13"/>
        <v>0</v>
      </c>
      <c r="AI16" s="12"/>
      <c r="AJ16" s="12"/>
      <c r="AK16" s="12"/>
      <c r="AL16" s="12"/>
    </row>
    <row r="17" spans="1:38" ht="16.5" thickBot="1">
      <c r="A17" s="117" t="s">
        <v>178</v>
      </c>
      <c r="B17" s="118" t="str">
        <f>IF(B8&gt;"",B8,"")</f>
        <v>Annik lundström</v>
      </c>
      <c r="C17" s="119" t="str">
        <f>IF(B9&gt;"",B9,"")</f>
        <v>Avelina Petuhova</v>
      </c>
      <c r="D17" s="120"/>
      <c r="E17" s="121"/>
      <c r="F17" s="137"/>
      <c r="G17" s="138"/>
      <c r="H17" s="137"/>
      <c r="I17" s="138"/>
      <c r="J17" s="137"/>
      <c r="K17" s="138"/>
      <c r="L17" s="137"/>
      <c r="M17" s="138"/>
      <c r="N17" s="137"/>
      <c r="O17" s="138"/>
      <c r="P17" s="122">
        <f t="shared" si="0"/>
      </c>
      <c r="Q17" s="123">
        <f t="shared" si="1"/>
      </c>
      <c r="R17" s="124"/>
      <c r="S17" s="125"/>
      <c r="U17" s="104">
        <f t="shared" si="2"/>
        <v>0</v>
      </c>
      <c r="V17" s="105">
        <f t="shared" si="2"/>
        <v>0</v>
      </c>
      <c r="W17" s="106">
        <f t="shared" si="3"/>
        <v>0</v>
      </c>
      <c r="Y17" s="126">
        <f t="shared" si="4"/>
        <v>0</v>
      </c>
      <c r="Z17" s="127">
        <f t="shared" si="5"/>
        <v>0</v>
      </c>
      <c r="AA17" s="126">
        <f t="shared" si="6"/>
        <v>0</v>
      </c>
      <c r="AB17" s="127">
        <f t="shared" si="7"/>
        <v>0</v>
      </c>
      <c r="AC17" s="126">
        <f t="shared" si="8"/>
        <v>0</v>
      </c>
      <c r="AD17" s="127">
        <f t="shared" si="9"/>
        <v>0</v>
      </c>
      <c r="AE17" s="126">
        <f t="shared" si="10"/>
        <v>0</v>
      </c>
      <c r="AF17" s="127">
        <f t="shared" si="11"/>
        <v>0</v>
      </c>
      <c r="AG17" s="126">
        <f t="shared" si="12"/>
        <v>0</v>
      </c>
      <c r="AH17" s="127">
        <f t="shared" si="13"/>
        <v>0</v>
      </c>
      <c r="AI17" s="12"/>
      <c r="AJ17" s="12"/>
      <c r="AK17" s="12"/>
      <c r="AL17" s="12"/>
    </row>
    <row r="18" spans="1:38" ht="13.5" thickTop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</row>
    <row r="19" spans="1:38" ht="13.5" thickBo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</row>
    <row r="20" spans="1:38" ht="16.5" thickTop="1">
      <c r="A20" s="29"/>
      <c r="B20" s="30"/>
      <c r="C20" s="31"/>
      <c r="D20" s="31"/>
      <c r="E20" s="31"/>
      <c r="F20" s="32"/>
      <c r="G20" s="31"/>
      <c r="H20" s="33" t="s">
        <v>158</v>
      </c>
      <c r="I20" s="34"/>
      <c r="J20" s="162" t="s">
        <v>190</v>
      </c>
      <c r="K20" s="163"/>
      <c r="L20" s="163"/>
      <c r="M20" s="164"/>
      <c r="N20" s="165" t="s">
        <v>159</v>
      </c>
      <c r="O20" s="166"/>
      <c r="P20" s="166"/>
      <c r="Q20" s="167" t="s">
        <v>8</v>
      </c>
      <c r="R20" s="168"/>
      <c r="S20" s="169"/>
      <c r="AI20" s="12"/>
      <c r="AJ20" s="12"/>
      <c r="AK20" s="12"/>
      <c r="AL20" s="12"/>
    </row>
    <row r="21" spans="1:38" ht="16.5" thickBot="1">
      <c r="A21" s="35"/>
      <c r="B21" s="36"/>
      <c r="C21" s="37" t="s">
        <v>160</v>
      </c>
      <c r="D21" s="172"/>
      <c r="E21" s="173"/>
      <c r="F21" s="174"/>
      <c r="G21" s="175" t="s">
        <v>161</v>
      </c>
      <c r="H21" s="176"/>
      <c r="I21" s="176"/>
      <c r="J21" s="177"/>
      <c r="K21" s="177"/>
      <c r="L21" s="177"/>
      <c r="M21" s="178"/>
      <c r="N21" s="38" t="s">
        <v>162</v>
      </c>
      <c r="O21" s="39"/>
      <c r="P21" s="39"/>
      <c r="Q21" s="170"/>
      <c r="R21" s="170"/>
      <c r="S21" s="171"/>
      <c r="AI21" s="12"/>
      <c r="AJ21" s="12"/>
      <c r="AK21" s="12"/>
      <c r="AL21" s="12"/>
    </row>
    <row r="22" spans="1:38" ht="15.75" thickTop="1">
      <c r="A22" s="40"/>
      <c r="B22" s="41" t="s">
        <v>163</v>
      </c>
      <c r="C22" s="42" t="s">
        <v>164</v>
      </c>
      <c r="D22" s="158" t="s">
        <v>114</v>
      </c>
      <c r="E22" s="159"/>
      <c r="F22" s="158" t="s">
        <v>132</v>
      </c>
      <c r="G22" s="159"/>
      <c r="H22" s="158" t="s">
        <v>165</v>
      </c>
      <c r="I22" s="159"/>
      <c r="J22" s="158" t="s">
        <v>115</v>
      </c>
      <c r="K22" s="159"/>
      <c r="L22" s="158"/>
      <c r="M22" s="159"/>
      <c r="N22" s="43" t="s">
        <v>152</v>
      </c>
      <c r="O22" s="44" t="s">
        <v>166</v>
      </c>
      <c r="P22" s="45" t="s">
        <v>167</v>
      </c>
      <c r="Q22" s="46"/>
      <c r="R22" s="160" t="s">
        <v>44</v>
      </c>
      <c r="S22" s="161"/>
      <c r="U22" s="47" t="s">
        <v>168</v>
      </c>
      <c r="V22" s="48"/>
      <c r="W22" s="49" t="s">
        <v>169</v>
      </c>
      <c r="AI22" s="12"/>
      <c r="AJ22" s="12"/>
      <c r="AK22" s="12"/>
      <c r="AL22" s="12"/>
    </row>
    <row r="23" spans="1:38" ht="12.75">
      <c r="A23" s="50" t="s">
        <v>114</v>
      </c>
      <c r="B23" s="51" t="s">
        <v>257</v>
      </c>
      <c r="C23" s="52" t="s">
        <v>38</v>
      </c>
      <c r="D23" s="53"/>
      <c r="E23" s="54"/>
      <c r="F23" s="55">
        <f>+P33</f>
      </c>
      <c r="G23" s="56">
        <f>+Q33</f>
      </c>
      <c r="H23" s="55">
        <f>P29</f>
      </c>
      <c r="I23" s="56">
        <f>Q29</f>
      </c>
      <c r="J23" s="55">
        <f>P31</f>
      </c>
      <c r="K23" s="56">
        <f>Q31</f>
      </c>
      <c r="L23" s="55"/>
      <c r="M23" s="56"/>
      <c r="N23" s="57">
        <f>IF(SUM(D23:M23)=0,"",COUNTIF(E23:E26,"3"))</f>
      </c>
      <c r="O23" s="58">
        <f>IF(SUM(E23:N23)=0,"",COUNTIF(D23:D26,"3"))</f>
      </c>
      <c r="P23" s="59">
        <f>IF(SUM(D23:M23)=0,"",SUM(E23:E26))</f>
      </c>
      <c r="Q23" s="60">
        <f>IF(SUM(D23:M23)=0,"",SUM(D23:D26))</f>
      </c>
      <c r="R23" s="152"/>
      <c r="S23" s="153"/>
      <c r="U23" s="61">
        <f>+U29+U31+U33</f>
        <v>0</v>
      </c>
      <c r="V23" s="62">
        <f>+V29+V31+V33</f>
        <v>0</v>
      </c>
      <c r="W23" s="63">
        <f>+U23-V23</f>
        <v>0</v>
      </c>
      <c r="AI23" s="12"/>
      <c r="AJ23" s="12"/>
      <c r="AK23" s="12"/>
      <c r="AL23" s="12"/>
    </row>
    <row r="24" spans="1:38" ht="12.75">
      <c r="A24" s="64" t="s">
        <v>132</v>
      </c>
      <c r="B24" s="51" t="s">
        <v>271</v>
      </c>
      <c r="C24" s="65" t="s">
        <v>272</v>
      </c>
      <c r="D24" s="66">
        <f>+Q33</f>
      </c>
      <c r="E24" s="67">
        <f>+P33</f>
      </c>
      <c r="F24" s="68"/>
      <c r="G24" s="69"/>
      <c r="H24" s="66">
        <f>P32</f>
      </c>
      <c r="I24" s="67">
        <f>Q32</f>
      </c>
      <c r="J24" s="66">
        <f>P30</f>
      </c>
      <c r="K24" s="67">
        <f>Q30</f>
      </c>
      <c r="L24" s="66"/>
      <c r="M24" s="67"/>
      <c r="N24" s="57">
        <f>IF(SUM(D24:M24)=0,"",COUNTIF(G23:G26,"3"))</f>
      </c>
      <c r="O24" s="58">
        <f>IF(SUM(E24:N24)=0,"",COUNTIF(F23:F26,"3"))</f>
      </c>
      <c r="P24" s="59">
        <f>IF(SUM(D24:M24)=0,"",SUM(G23:G26))</f>
      </c>
      <c r="Q24" s="60">
        <f>IF(SUM(D24:M24)=0,"",SUM(F23:F26))</f>
      </c>
      <c r="R24" s="152"/>
      <c r="S24" s="153"/>
      <c r="U24" s="61">
        <f>+U30+U32+V33</f>
        <v>0</v>
      </c>
      <c r="V24" s="62">
        <f>+V30+V32+U33</f>
        <v>0</v>
      </c>
      <c r="W24" s="63">
        <f>+U24-V24</f>
        <v>0</v>
      </c>
      <c r="AI24" s="12"/>
      <c r="AJ24" s="12"/>
      <c r="AK24" s="12"/>
      <c r="AL24" s="12"/>
    </row>
    <row r="25" spans="1:38" ht="13.5" thickBot="1">
      <c r="A25" s="64" t="s">
        <v>165</v>
      </c>
      <c r="B25" s="71" t="s">
        <v>75</v>
      </c>
      <c r="C25" s="72" t="s">
        <v>38</v>
      </c>
      <c r="D25" s="66">
        <f>+Q29</f>
      </c>
      <c r="E25" s="67">
        <f>+P29</f>
      </c>
      <c r="F25" s="66">
        <f>Q32</f>
      </c>
      <c r="G25" s="67">
        <f>P32</f>
      </c>
      <c r="H25" s="68"/>
      <c r="I25" s="69"/>
      <c r="J25" s="66">
        <f>P34</f>
      </c>
      <c r="K25" s="67">
        <f>Q34</f>
      </c>
      <c r="L25" s="66"/>
      <c r="M25" s="67"/>
      <c r="N25" s="57">
        <f>IF(SUM(D25:M25)=0,"",COUNTIF(I23:I26,"3"))</f>
      </c>
      <c r="O25" s="58">
        <f>IF(SUM(E25:N25)=0,"",COUNTIF(H23:H26,"3"))</f>
      </c>
      <c r="P25" s="59">
        <f>IF(SUM(D25:M25)=0,"",SUM(I23:I26))</f>
      </c>
      <c r="Q25" s="60">
        <f>IF(SUM(D25:M25)=0,"",SUM(H23:H26))</f>
      </c>
      <c r="R25" s="152"/>
      <c r="S25" s="153"/>
      <c r="U25" s="61">
        <f>+V29+V32+U34</f>
        <v>0</v>
      </c>
      <c r="V25" s="62">
        <f>+U29+U32+V34</f>
        <v>0</v>
      </c>
      <c r="W25" s="63">
        <f>+U25-V25</f>
        <v>0</v>
      </c>
      <c r="AI25" s="12"/>
      <c r="AJ25" s="12"/>
      <c r="AK25" s="12"/>
      <c r="AL25" s="12"/>
    </row>
    <row r="26" spans="1:38" ht="14.25" thickBot="1" thickTop="1">
      <c r="A26" s="70" t="s">
        <v>115</v>
      </c>
      <c r="B26" s="71" t="s">
        <v>233</v>
      </c>
      <c r="C26" s="72" t="s">
        <v>232</v>
      </c>
      <c r="D26" s="73">
        <f>Q31</f>
      </c>
      <c r="E26" s="74">
        <f>P31</f>
      </c>
      <c r="F26" s="73">
        <f>Q30</f>
      </c>
      <c r="G26" s="74">
        <f>P30</f>
      </c>
      <c r="H26" s="73">
        <f>Q34</f>
      </c>
      <c r="I26" s="74">
        <f>P34</f>
      </c>
      <c r="J26" s="75"/>
      <c r="K26" s="76"/>
      <c r="L26" s="73"/>
      <c r="M26" s="74"/>
      <c r="N26" s="77">
        <f>IF(SUM(D26:M26)=0,"",COUNTIF(K23:K26,"3"))</f>
      </c>
      <c r="O26" s="78">
        <f>IF(SUM(E26:N26)=0,"",COUNTIF(J23:J26,"3"))</f>
      </c>
      <c r="P26" s="79">
        <f>IF(SUM(D26:M27)=0,"",SUM(K23:K26))</f>
      </c>
      <c r="Q26" s="80">
        <f>IF(SUM(D26:M26)=0,"",SUM(J23:J26))</f>
      </c>
      <c r="R26" s="154"/>
      <c r="S26" s="155"/>
      <c r="U26" s="61">
        <f>+V30+V31+V34</f>
        <v>0</v>
      </c>
      <c r="V26" s="62">
        <f>+U30+U31+U34</f>
        <v>0</v>
      </c>
      <c r="W26" s="63">
        <f>+U26-V26</f>
        <v>0</v>
      </c>
      <c r="AI26" s="12"/>
      <c r="AJ26" s="12"/>
      <c r="AK26" s="12"/>
      <c r="AL26" s="12"/>
    </row>
    <row r="27" spans="1:38" ht="15.75" thickTop="1">
      <c r="A27" s="81"/>
      <c r="B27" s="82" t="s">
        <v>170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4"/>
      <c r="S27" s="85"/>
      <c r="U27" s="86"/>
      <c r="V27" s="87" t="s">
        <v>171</v>
      </c>
      <c r="W27" s="88">
        <f>SUM(W23:W26)</f>
        <v>0</v>
      </c>
      <c r="X27" s="87" t="str">
        <f>IF(W27=0,"OK","Virhe")</f>
        <v>OK</v>
      </c>
      <c r="AI27" s="12"/>
      <c r="AJ27" s="12"/>
      <c r="AK27" s="12"/>
      <c r="AL27" s="12"/>
    </row>
    <row r="28" spans="1:38" ht="15.75" thickBot="1">
      <c r="A28" s="89"/>
      <c r="B28" s="90" t="s">
        <v>172</v>
      </c>
      <c r="C28" s="91"/>
      <c r="D28" s="91"/>
      <c r="E28" s="92"/>
      <c r="F28" s="147" t="s">
        <v>45</v>
      </c>
      <c r="G28" s="148"/>
      <c r="H28" s="149" t="s">
        <v>46</v>
      </c>
      <c r="I28" s="148"/>
      <c r="J28" s="149" t="s">
        <v>47</v>
      </c>
      <c r="K28" s="148"/>
      <c r="L28" s="149" t="s">
        <v>54</v>
      </c>
      <c r="M28" s="148"/>
      <c r="N28" s="149" t="s">
        <v>55</v>
      </c>
      <c r="O28" s="148"/>
      <c r="P28" s="156" t="s">
        <v>43</v>
      </c>
      <c r="Q28" s="157"/>
      <c r="S28" s="93"/>
      <c r="U28" s="94" t="s">
        <v>168</v>
      </c>
      <c r="V28" s="95"/>
      <c r="W28" s="49" t="s">
        <v>169</v>
      </c>
      <c r="AI28" s="12"/>
      <c r="AJ28" s="12"/>
      <c r="AK28" s="12"/>
      <c r="AL28" s="12"/>
    </row>
    <row r="29" spans="1:38" ht="15.75">
      <c r="A29" s="96" t="s">
        <v>173</v>
      </c>
      <c r="B29" s="97" t="str">
        <f>IF(B23&gt;"",B23,"")</f>
        <v>Viivi.Mari Vastavuo</v>
      </c>
      <c r="C29" s="98" t="str">
        <f>IF(B25&gt;"",B25,"")</f>
        <v>Pihla Eriksson</v>
      </c>
      <c r="D29" s="83"/>
      <c r="E29" s="99"/>
      <c r="F29" s="150"/>
      <c r="G29" s="151"/>
      <c r="H29" s="139"/>
      <c r="I29" s="140"/>
      <c r="J29" s="139"/>
      <c r="K29" s="140"/>
      <c r="L29" s="139"/>
      <c r="M29" s="140"/>
      <c r="N29" s="146"/>
      <c r="O29" s="140"/>
      <c r="P29" s="100">
        <f aca="true" t="shared" si="14" ref="P29:P34">IF(COUNT(F29:N29)=0,"",COUNTIF(F29:N29,"&gt;=0"))</f>
      </c>
      <c r="Q29" s="101">
        <f aca="true" t="shared" si="15" ref="Q29:Q34">IF(COUNT(F29:N29)=0,"",(IF(LEFT(F29,1)="-",1,0)+IF(LEFT(H29,1)="-",1,0)+IF(LEFT(J29,1)="-",1,0)+IF(LEFT(L29,1)="-",1,0)+IF(LEFT(N29,1)="-",1,0)))</f>
      </c>
      <c r="R29" s="102"/>
      <c r="S29" s="103"/>
      <c r="U29" s="104">
        <f aca="true" t="shared" si="16" ref="U29:V34">+Y29+AA29+AC29+AE29+AG29</f>
        <v>0</v>
      </c>
      <c r="V29" s="105">
        <f t="shared" si="16"/>
        <v>0</v>
      </c>
      <c r="W29" s="106">
        <f aca="true" t="shared" si="17" ref="W29:W34">+U29-V29</f>
        <v>0</v>
      </c>
      <c r="Y29" s="107">
        <f aca="true" t="shared" si="18" ref="Y29:Y34">IF(F29="",0,IF(LEFT(F29,1)="-",ABS(F29),(IF(F29&gt;9,F29+2,11))))</f>
        <v>0</v>
      </c>
      <c r="Z29" s="108">
        <f aca="true" t="shared" si="19" ref="Z29:Z34">IF(F29="",0,IF(LEFT(F29,1)="-",(IF(ABS(F29)&gt;9,(ABS(F29)+2),11)),F29))</f>
        <v>0</v>
      </c>
      <c r="AA29" s="107">
        <f aca="true" t="shared" si="20" ref="AA29:AA34">IF(H29="",0,IF(LEFT(H29,1)="-",ABS(H29),(IF(H29&gt;9,H29+2,11))))</f>
        <v>0</v>
      </c>
      <c r="AB29" s="108">
        <f aca="true" t="shared" si="21" ref="AB29:AB34">IF(H29="",0,IF(LEFT(H29,1)="-",(IF(ABS(H29)&gt;9,(ABS(H29)+2),11)),H29))</f>
        <v>0</v>
      </c>
      <c r="AC29" s="107">
        <f aca="true" t="shared" si="22" ref="AC29:AC34">IF(J29="",0,IF(LEFT(J29,1)="-",ABS(J29),(IF(J29&gt;9,J29+2,11))))</f>
        <v>0</v>
      </c>
      <c r="AD29" s="108">
        <f aca="true" t="shared" si="23" ref="AD29:AD34">IF(J29="",0,IF(LEFT(J29,1)="-",(IF(ABS(J29)&gt;9,(ABS(J29)+2),11)),J29))</f>
        <v>0</v>
      </c>
      <c r="AE29" s="107">
        <f aca="true" t="shared" si="24" ref="AE29:AE34">IF(L29="",0,IF(LEFT(L29,1)="-",ABS(L29),(IF(L29&gt;9,L29+2,11))))</f>
        <v>0</v>
      </c>
      <c r="AF29" s="108">
        <f aca="true" t="shared" si="25" ref="AF29:AF34">IF(L29="",0,IF(LEFT(L29,1)="-",(IF(ABS(L29)&gt;9,(ABS(L29)+2),11)),L29))</f>
        <v>0</v>
      </c>
      <c r="AG29" s="107">
        <f aca="true" t="shared" si="26" ref="AG29:AG34">IF(N29="",0,IF(LEFT(N29,1)="-",ABS(N29),(IF(N29&gt;9,N29+2,11))))</f>
        <v>0</v>
      </c>
      <c r="AH29" s="108">
        <f aca="true" t="shared" si="27" ref="AH29:AH34">IF(N29="",0,IF(LEFT(N29,1)="-",(IF(ABS(N29)&gt;9,(ABS(N29)+2),11)),N29))</f>
        <v>0</v>
      </c>
      <c r="AI29" s="12"/>
      <c r="AJ29" s="12"/>
      <c r="AK29" s="12"/>
      <c r="AL29" s="12"/>
    </row>
    <row r="30" spans="1:38" ht="15.75">
      <c r="A30" s="96" t="s">
        <v>174</v>
      </c>
      <c r="B30" s="97" t="str">
        <f>IF(B24&gt;"",B24,"")</f>
        <v>Johanna Christjansson</v>
      </c>
      <c r="C30" s="109" t="str">
        <f>IF(B26&gt;"",B26,"")</f>
        <v>Valeria Ananjeva</v>
      </c>
      <c r="D30" s="110"/>
      <c r="E30" s="99"/>
      <c r="F30" s="141"/>
      <c r="G30" s="142"/>
      <c r="H30" s="141"/>
      <c r="I30" s="142"/>
      <c r="J30" s="141"/>
      <c r="K30" s="142"/>
      <c r="L30" s="141"/>
      <c r="M30" s="142"/>
      <c r="N30" s="141"/>
      <c r="O30" s="142"/>
      <c r="P30" s="100">
        <f t="shared" si="14"/>
      </c>
      <c r="Q30" s="101">
        <f t="shared" si="15"/>
      </c>
      <c r="R30" s="111"/>
      <c r="S30" s="112"/>
      <c r="U30" s="104">
        <f t="shared" si="16"/>
        <v>0</v>
      </c>
      <c r="V30" s="105">
        <f t="shared" si="16"/>
        <v>0</v>
      </c>
      <c r="W30" s="106">
        <f t="shared" si="17"/>
        <v>0</v>
      </c>
      <c r="Y30" s="113">
        <f t="shared" si="18"/>
        <v>0</v>
      </c>
      <c r="Z30" s="114">
        <f t="shared" si="19"/>
        <v>0</v>
      </c>
      <c r="AA30" s="113">
        <f t="shared" si="20"/>
        <v>0</v>
      </c>
      <c r="AB30" s="114">
        <f t="shared" si="21"/>
        <v>0</v>
      </c>
      <c r="AC30" s="113">
        <f t="shared" si="22"/>
        <v>0</v>
      </c>
      <c r="AD30" s="114">
        <f t="shared" si="23"/>
        <v>0</v>
      </c>
      <c r="AE30" s="113">
        <f t="shared" si="24"/>
        <v>0</v>
      </c>
      <c r="AF30" s="114">
        <f t="shared" si="25"/>
        <v>0</v>
      </c>
      <c r="AG30" s="113">
        <f t="shared" si="26"/>
        <v>0</v>
      </c>
      <c r="AH30" s="114">
        <f t="shared" si="27"/>
        <v>0</v>
      </c>
      <c r="AI30" s="12"/>
      <c r="AJ30" s="12"/>
      <c r="AK30" s="12"/>
      <c r="AL30" s="12"/>
    </row>
    <row r="31" spans="1:38" ht="16.5" thickBot="1">
      <c r="A31" s="96" t="s">
        <v>175</v>
      </c>
      <c r="B31" s="115" t="str">
        <f>IF(B23&gt;"",B23,"")</f>
        <v>Viivi.Mari Vastavuo</v>
      </c>
      <c r="C31" s="116" t="str">
        <f>IF(B26&gt;"",B26,"")</f>
        <v>Valeria Ananjeva</v>
      </c>
      <c r="D31" s="91"/>
      <c r="E31" s="92"/>
      <c r="F31" s="144"/>
      <c r="G31" s="145"/>
      <c r="H31" s="144"/>
      <c r="I31" s="145"/>
      <c r="J31" s="144"/>
      <c r="K31" s="145"/>
      <c r="L31" s="144"/>
      <c r="M31" s="145"/>
      <c r="N31" s="144"/>
      <c r="O31" s="145"/>
      <c r="P31" s="100">
        <f t="shared" si="14"/>
      </c>
      <c r="Q31" s="101">
        <f t="shared" si="15"/>
      </c>
      <c r="R31" s="111"/>
      <c r="S31" s="112"/>
      <c r="U31" s="104">
        <f t="shared" si="16"/>
        <v>0</v>
      </c>
      <c r="V31" s="105">
        <f t="shared" si="16"/>
        <v>0</v>
      </c>
      <c r="W31" s="106">
        <f t="shared" si="17"/>
        <v>0</v>
      </c>
      <c r="Y31" s="113">
        <f t="shared" si="18"/>
        <v>0</v>
      </c>
      <c r="Z31" s="114">
        <f t="shared" si="19"/>
        <v>0</v>
      </c>
      <c r="AA31" s="113">
        <f t="shared" si="20"/>
        <v>0</v>
      </c>
      <c r="AB31" s="114">
        <f t="shared" si="21"/>
        <v>0</v>
      </c>
      <c r="AC31" s="113">
        <f t="shared" si="22"/>
        <v>0</v>
      </c>
      <c r="AD31" s="114">
        <f t="shared" si="23"/>
        <v>0</v>
      </c>
      <c r="AE31" s="113">
        <f t="shared" si="24"/>
        <v>0</v>
      </c>
      <c r="AF31" s="114">
        <f t="shared" si="25"/>
        <v>0</v>
      </c>
      <c r="AG31" s="113">
        <f t="shared" si="26"/>
        <v>0</v>
      </c>
      <c r="AH31" s="114">
        <f t="shared" si="27"/>
        <v>0</v>
      </c>
      <c r="AI31" s="12"/>
      <c r="AJ31" s="12"/>
      <c r="AK31" s="12"/>
      <c r="AL31" s="12"/>
    </row>
    <row r="32" spans="1:38" ht="15.75">
      <c r="A32" s="96" t="s">
        <v>176</v>
      </c>
      <c r="B32" s="97" t="str">
        <f>IF(B24&gt;"",B24,"")</f>
        <v>Johanna Christjansson</v>
      </c>
      <c r="C32" s="109" t="str">
        <f>IF(B25&gt;"",B25,"")</f>
        <v>Pihla Eriksson</v>
      </c>
      <c r="D32" s="83"/>
      <c r="E32" s="99"/>
      <c r="F32" s="139"/>
      <c r="G32" s="140"/>
      <c r="H32" s="139"/>
      <c r="I32" s="140"/>
      <c r="J32" s="139"/>
      <c r="K32" s="140"/>
      <c r="L32" s="139"/>
      <c r="M32" s="140"/>
      <c r="N32" s="139"/>
      <c r="O32" s="140"/>
      <c r="P32" s="100">
        <f t="shared" si="14"/>
      </c>
      <c r="Q32" s="101">
        <f t="shared" si="15"/>
      </c>
      <c r="R32" s="111"/>
      <c r="S32" s="112"/>
      <c r="U32" s="104">
        <f t="shared" si="16"/>
        <v>0</v>
      </c>
      <c r="V32" s="105">
        <f t="shared" si="16"/>
        <v>0</v>
      </c>
      <c r="W32" s="106">
        <f t="shared" si="17"/>
        <v>0</v>
      </c>
      <c r="Y32" s="113">
        <f t="shared" si="18"/>
        <v>0</v>
      </c>
      <c r="Z32" s="114">
        <f t="shared" si="19"/>
        <v>0</v>
      </c>
      <c r="AA32" s="113">
        <f t="shared" si="20"/>
        <v>0</v>
      </c>
      <c r="AB32" s="114">
        <f t="shared" si="21"/>
        <v>0</v>
      </c>
      <c r="AC32" s="113">
        <f t="shared" si="22"/>
        <v>0</v>
      </c>
      <c r="AD32" s="114">
        <f t="shared" si="23"/>
        <v>0</v>
      </c>
      <c r="AE32" s="113">
        <f t="shared" si="24"/>
        <v>0</v>
      </c>
      <c r="AF32" s="114">
        <f t="shared" si="25"/>
        <v>0</v>
      </c>
      <c r="AG32" s="113">
        <f t="shared" si="26"/>
        <v>0</v>
      </c>
      <c r="AH32" s="114">
        <f t="shared" si="27"/>
        <v>0</v>
      </c>
      <c r="AI32" s="12"/>
      <c r="AJ32" s="12"/>
      <c r="AK32" s="12"/>
      <c r="AL32" s="12"/>
    </row>
    <row r="33" spans="1:38" ht="15.75">
      <c r="A33" s="96" t="s">
        <v>177</v>
      </c>
      <c r="B33" s="97" t="str">
        <f>IF(B23&gt;"",B23,"")</f>
        <v>Viivi.Mari Vastavuo</v>
      </c>
      <c r="C33" s="109" t="str">
        <f>IF(B24&gt;"",B24,"")</f>
        <v>Johanna Christjansson</v>
      </c>
      <c r="D33" s="110"/>
      <c r="E33" s="99"/>
      <c r="F33" s="141"/>
      <c r="G33" s="142"/>
      <c r="H33" s="141"/>
      <c r="I33" s="142"/>
      <c r="J33" s="143"/>
      <c r="K33" s="142"/>
      <c r="L33" s="141"/>
      <c r="M33" s="142"/>
      <c r="N33" s="141"/>
      <c r="O33" s="142"/>
      <c r="P33" s="100">
        <f t="shared" si="14"/>
      </c>
      <c r="Q33" s="101">
        <f t="shared" si="15"/>
      </c>
      <c r="R33" s="111"/>
      <c r="S33" s="112"/>
      <c r="U33" s="104">
        <f t="shared" si="16"/>
        <v>0</v>
      </c>
      <c r="V33" s="105">
        <f t="shared" si="16"/>
        <v>0</v>
      </c>
      <c r="W33" s="106">
        <f t="shared" si="17"/>
        <v>0</v>
      </c>
      <c r="Y33" s="113">
        <f t="shared" si="18"/>
        <v>0</v>
      </c>
      <c r="Z33" s="114">
        <f t="shared" si="19"/>
        <v>0</v>
      </c>
      <c r="AA33" s="113">
        <f t="shared" si="20"/>
        <v>0</v>
      </c>
      <c r="AB33" s="114">
        <f t="shared" si="21"/>
        <v>0</v>
      </c>
      <c r="AC33" s="113">
        <f t="shared" si="22"/>
        <v>0</v>
      </c>
      <c r="AD33" s="114">
        <f t="shared" si="23"/>
        <v>0</v>
      </c>
      <c r="AE33" s="113">
        <f t="shared" si="24"/>
        <v>0</v>
      </c>
      <c r="AF33" s="114">
        <f t="shared" si="25"/>
        <v>0</v>
      </c>
      <c r="AG33" s="113">
        <f t="shared" si="26"/>
        <v>0</v>
      </c>
      <c r="AH33" s="114">
        <f t="shared" si="27"/>
        <v>0</v>
      </c>
      <c r="AI33" s="12"/>
      <c r="AJ33" s="12"/>
      <c r="AK33" s="12"/>
      <c r="AL33" s="12"/>
    </row>
    <row r="34" spans="1:38" ht="16.5" thickBot="1">
      <c r="A34" s="117" t="s">
        <v>178</v>
      </c>
      <c r="B34" s="118" t="str">
        <f>IF(B25&gt;"",B25,"")</f>
        <v>Pihla Eriksson</v>
      </c>
      <c r="C34" s="119" t="str">
        <f>IF(B26&gt;"",B26,"")</f>
        <v>Valeria Ananjeva</v>
      </c>
      <c r="D34" s="120"/>
      <c r="E34" s="121"/>
      <c r="F34" s="137"/>
      <c r="G34" s="138"/>
      <c r="H34" s="137"/>
      <c r="I34" s="138"/>
      <c r="J34" s="137"/>
      <c r="K34" s="138"/>
      <c r="L34" s="137"/>
      <c r="M34" s="138"/>
      <c r="N34" s="137"/>
      <c r="O34" s="138"/>
      <c r="P34" s="122">
        <f t="shared" si="14"/>
      </c>
      <c r="Q34" s="123">
        <f t="shared" si="15"/>
      </c>
      <c r="R34" s="124"/>
      <c r="S34" s="125"/>
      <c r="U34" s="104">
        <f t="shared" si="16"/>
        <v>0</v>
      </c>
      <c r="V34" s="105">
        <f t="shared" si="16"/>
        <v>0</v>
      </c>
      <c r="W34" s="106">
        <f t="shared" si="17"/>
        <v>0</v>
      </c>
      <c r="Y34" s="126">
        <f t="shared" si="18"/>
        <v>0</v>
      </c>
      <c r="Z34" s="127">
        <f t="shared" si="19"/>
        <v>0</v>
      </c>
      <c r="AA34" s="126">
        <f t="shared" si="20"/>
        <v>0</v>
      </c>
      <c r="AB34" s="127">
        <f t="shared" si="21"/>
        <v>0</v>
      </c>
      <c r="AC34" s="126">
        <f t="shared" si="22"/>
        <v>0</v>
      </c>
      <c r="AD34" s="127">
        <f t="shared" si="23"/>
        <v>0</v>
      </c>
      <c r="AE34" s="126">
        <f t="shared" si="24"/>
        <v>0</v>
      </c>
      <c r="AF34" s="127">
        <f t="shared" si="25"/>
        <v>0</v>
      </c>
      <c r="AG34" s="126">
        <f t="shared" si="26"/>
        <v>0</v>
      </c>
      <c r="AH34" s="127">
        <f t="shared" si="27"/>
        <v>0</v>
      </c>
      <c r="AI34" s="12"/>
      <c r="AJ34" s="12"/>
      <c r="AK34" s="12"/>
      <c r="AL34" s="12"/>
    </row>
    <row r="35" spans="1:38" ht="13.5" thickTop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</row>
  </sheetData>
  <mergeCells count="106">
    <mergeCell ref="N33:O33"/>
    <mergeCell ref="F34:G34"/>
    <mergeCell ref="H34:I34"/>
    <mergeCell ref="J34:K34"/>
    <mergeCell ref="L34:M34"/>
    <mergeCell ref="N34:O34"/>
    <mergeCell ref="F33:G33"/>
    <mergeCell ref="H33:I33"/>
    <mergeCell ref="J33:K33"/>
    <mergeCell ref="L33:M33"/>
    <mergeCell ref="N31:O31"/>
    <mergeCell ref="F32:G32"/>
    <mergeCell ref="H32:I32"/>
    <mergeCell ref="J32:K32"/>
    <mergeCell ref="L32:M32"/>
    <mergeCell ref="N32:O32"/>
    <mergeCell ref="F31:G31"/>
    <mergeCell ref="H31:I31"/>
    <mergeCell ref="J31:K31"/>
    <mergeCell ref="L31:M31"/>
    <mergeCell ref="N29:O29"/>
    <mergeCell ref="F30:G30"/>
    <mergeCell ref="H30:I30"/>
    <mergeCell ref="J30:K30"/>
    <mergeCell ref="L30:M30"/>
    <mergeCell ref="N30:O30"/>
    <mergeCell ref="F29:G29"/>
    <mergeCell ref="H29:I29"/>
    <mergeCell ref="J29:K29"/>
    <mergeCell ref="L29:M29"/>
    <mergeCell ref="R25:S25"/>
    <mergeCell ref="R26:S26"/>
    <mergeCell ref="F28:G28"/>
    <mergeCell ref="H28:I28"/>
    <mergeCell ref="J28:K28"/>
    <mergeCell ref="L28:M28"/>
    <mergeCell ref="N28:O28"/>
    <mergeCell ref="P28:Q28"/>
    <mergeCell ref="L22:M22"/>
    <mergeCell ref="R22:S22"/>
    <mergeCell ref="R23:S23"/>
    <mergeCell ref="R24:S24"/>
    <mergeCell ref="D22:E22"/>
    <mergeCell ref="F22:G22"/>
    <mergeCell ref="H22:I22"/>
    <mergeCell ref="J22:K22"/>
    <mergeCell ref="J20:M20"/>
    <mergeCell ref="N20:P20"/>
    <mergeCell ref="Q20:S20"/>
    <mergeCell ref="D21:F21"/>
    <mergeCell ref="G21:I21"/>
    <mergeCell ref="J21:M21"/>
    <mergeCell ref="Q21:S21"/>
    <mergeCell ref="N16:O16"/>
    <mergeCell ref="F17:G17"/>
    <mergeCell ref="H17:I17"/>
    <mergeCell ref="J17:K17"/>
    <mergeCell ref="L17:M17"/>
    <mergeCell ref="N17:O17"/>
    <mergeCell ref="F16:G16"/>
    <mergeCell ref="H16:I16"/>
    <mergeCell ref="J16:K16"/>
    <mergeCell ref="L16:M16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R8:S8"/>
    <mergeCell ref="R9:S9"/>
    <mergeCell ref="F11:G11"/>
    <mergeCell ref="H11:I11"/>
    <mergeCell ref="J11:K11"/>
    <mergeCell ref="L11:M11"/>
    <mergeCell ref="N11:O11"/>
    <mergeCell ref="P11:Q11"/>
    <mergeCell ref="L5:M5"/>
    <mergeCell ref="R5:S5"/>
    <mergeCell ref="R6:S6"/>
    <mergeCell ref="R7:S7"/>
    <mergeCell ref="D5:E5"/>
    <mergeCell ref="F5:G5"/>
    <mergeCell ref="H5:I5"/>
    <mergeCell ref="J5:K5"/>
    <mergeCell ref="J3:M3"/>
    <mergeCell ref="N3:P3"/>
    <mergeCell ref="Q3:S3"/>
    <mergeCell ref="D4:F4"/>
    <mergeCell ref="G4:I4"/>
    <mergeCell ref="J4:M4"/>
    <mergeCell ref="Q4:S4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I7"/>
  <sheetViews>
    <sheetView view="pageBreakPreview" zoomScale="60" zoomScaleNormal="75" workbookViewId="0" topLeftCell="A1">
      <selection activeCell="C14" sqref="C14"/>
    </sheetView>
  </sheetViews>
  <sheetFormatPr defaultColWidth="9.140625" defaultRowHeight="12.75"/>
  <cols>
    <col min="2" max="2" width="24.8515625" style="0" customWidth="1"/>
    <col min="3" max="3" width="16.00390625" style="0" customWidth="1"/>
  </cols>
  <sheetData>
    <row r="1" spans="2:9" ht="12.75">
      <c r="B1" t="s">
        <v>76</v>
      </c>
      <c r="E1" s="12"/>
      <c r="F1" s="12"/>
      <c r="G1" s="12"/>
      <c r="H1" s="12"/>
      <c r="I1" s="12"/>
    </row>
    <row r="2" spans="5:9" ht="12.75">
      <c r="E2" s="12"/>
      <c r="F2" s="12"/>
      <c r="G2" s="12"/>
      <c r="H2" s="12"/>
      <c r="I2" s="12"/>
    </row>
    <row r="3" spans="4:9" ht="12.75">
      <c r="D3" s="12"/>
      <c r="E3" s="12"/>
      <c r="F3" s="12"/>
      <c r="G3" s="12"/>
      <c r="I3" s="12"/>
    </row>
    <row r="4" spans="1:9" ht="12.75">
      <c r="A4" s="2">
        <v>1</v>
      </c>
      <c r="B4" s="2" t="s">
        <v>105</v>
      </c>
      <c r="C4" s="2"/>
      <c r="D4" s="12"/>
      <c r="E4" s="12"/>
      <c r="F4" s="12"/>
      <c r="G4" s="12"/>
      <c r="I4" s="12"/>
    </row>
    <row r="5" spans="1:9" s="3" customFormat="1" ht="12.75">
      <c r="A5" s="2">
        <f>A4+1</f>
        <v>2</v>
      </c>
      <c r="B5" s="2" t="s">
        <v>108</v>
      </c>
      <c r="C5" s="2"/>
      <c r="D5" s="13"/>
      <c r="E5" s="12"/>
      <c r="F5" s="12"/>
      <c r="G5" s="12"/>
      <c r="I5" s="10"/>
    </row>
    <row r="6" spans="1:9" s="3" customFormat="1" ht="12.75">
      <c r="A6" s="2">
        <f>A5+1</f>
        <v>3</v>
      </c>
      <c r="B6" s="2" t="s">
        <v>109</v>
      </c>
      <c r="C6" s="2"/>
      <c r="D6" s="12"/>
      <c r="E6" s="13"/>
      <c r="F6" s="12"/>
      <c r="G6" s="12"/>
      <c r="I6" s="10"/>
    </row>
    <row r="7" spans="1:9" s="3" customFormat="1" ht="12.75">
      <c r="A7" s="2">
        <f>A6+1</f>
        <v>4</v>
      </c>
      <c r="B7" s="2" t="s">
        <v>106</v>
      </c>
      <c r="C7" s="2"/>
      <c r="D7" s="14"/>
      <c r="E7" s="15"/>
      <c r="F7" s="12"/>
      <c r="G7" s="12"/>
      <c r="I7" s="10"/>
    </row>
  </sheetData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AL18"/>
  <sheetViews>
    <sheetView view="pageBreakPreview" zoomScale="60" zoomScaleNormal="60" workbookViewId="0" topLeftCell="A1">
      <selection activeCell="Q40" sqref="Q40"/>
    </sheetView>
  </sheetViews>
  <sheetFormatPr defaultColWidth="9.140625" defaultRowHeight="12.75"/>
  <cols>
    <col min="1" max="1" width="22.7109375" style="0" customWidth="1"/>
    <col min="2" max="2" width="17.140625" style="0" customWidth="1"/>
  </cols>
  <sheetData>
    <row r="1" spans="1:9" ht="12.75">
      <c r="A1" t="s">
        <v>326</v>
      </c>
      <c r="B1" s="3"/>
      <c r="C1" s="3"/>
      <c r="D1" s="10"/>
      <c r="E1" s="10"/>
      <c r="F1" s="10"/>
      <c r="G1" s="10"/>
      <c r="H1" s="10"/>
      <c r="I1" s="10"/>
    </row>
    <row r="2" ht="13.5" thickBot="1"/>
    <row r="3" spans="1:38" ht="16.5" thickTop="1">
      <c r="A3" s="29"/>
      <c r="B3" s="30"/>
      <c r="C3" s="31"/>
      <c r="D3" s="31"/>
      <c r="E3" s="31"/>
      <c r="F3" s="32"/>
      <c r="G3" s="31"/>
      <c r="H3" s="33" t="s">
        <v>158</v>
      </c>
      <c r="I3" s="34"/>
      <c r="J3" s="162" t="s">
        <v>327</v>
      </c>
      <c r="K3" s="163"/>
      <c r="L3" s="163"/>
      <c r="M3" s="164"/>
      <c r="N3" s="165" t="s">
        <v>159</v>
      </c>
      <c r="O3" s="166"/>
      <c r="P3" s="166"/>
      <c r="Q3" s="167" t="s">
        <v>4</v>
      </c>
      <c r="R3" s="168"/>
      <c r="S3" s="169"/>
      <c r="AI3" s="12"/>
      <c r="AJ3" s="12"/>
      <c r="AK3" s="12"/>
      <c r="AL3" s="12"/>
    </row>
    <row r="4" spans="1:38" ht="16.5" thickBot="1">
      <c r="A4" s="35"/>
      <c r="B4" s="36"/>
      <c r="C4" s="37" t="s">
        <v>160</v>
      </c>
      <c r="D4" s="172"/>
      <c r="E4" s="173"/>
      <c r="F4" s="174"/>
      <c r="G4" s="175" t="s">
        <v>161</v>
      </c>
      <c r="H4" s="176"/>
      <c r="I4" s="176"/>
      <c r="J4" s="177"/>
      <c r="K4" s="177"/>
      <c r="L4" s="177"/>
      <c r="M4" s="178"/>
      <c r="N4" s="38" t="s">
        <v>162</v>
      </c>
      <c r="O4" s="39"/>
      <c r="P4" s="39"/>
      <c r="Q4" s="170"/>
      <c r="R4" s="170"/>
      <c r="S4" s="171"/>
      <c r="AI4" s="12"/>
      <c r="AJ4" s="12"/>
      <c r="AK4" s="12"/>
      <c r="AL4" s="12"/>
    </row>
    <row r="5" spans="1:38" ht="15.75" thickTop="1">
      <c r="A5" s="40"/>
      <c r="B5" s="41" t="s">
        <v>163</v>
      </c>
      <c r="C5" s="42" t="s">
        <v>164</v>
      </c>
      <c r="D5" s="158" t="s">
        <v>114</v>
      </c>
      <c r="E5" s="159"/>
      <c r="F5" s="158" t="s">
        <v>132</v>
      </c>
      <c r="G5" s="159"/>
      <c r="H5" s="158" t="s">
        <v>165</v>
      </c>
      <c r="I5" s="159"/>
      <c r="J5" s="158" t="s">
        <v>115</v>
      </c>
      <c r="K5" s="159"/>
      <c r="L5" s="158"/>
      <c r="M5" s="159"/>
      <c r="N5" s="43" t="s">
        <v>152</v>
      </c>
      <c r="O5" s="44" t="s">
        <v>166</v>
      </c>
      <c r="P5" s="45" t="s">
        <v>167</v>
      </c>
      <c r="Q5" s="46"/>
      <c r="R5" s="160" t="s">
        <v>44</v>
      </c>
      <c r="S5" s="161"/>
      <c r="U5" s="47" t="s">
        <v>168</v>
      </c>
      <c r="V5" s="48"/>
      <c r="W5" s="49" t="s">
        <v>169</v>
      </c>
      <c r="AI5" s="12"/>
      <c r="AJ5" s="12"/>
      <c r="AK5" s="12"/>
      <c r="AL5" s="12"/>
    </row>
    <row r="6" spans="1:38" ht="12.75">
      <c r="A6" s="50" t="s">
        <v>114</v>
      </c>
      <c r="B6" s="51" t="s">
        <v>69</v>
      </c>
      <c r="C6" s="52" t="s">
        <v>38</v>
      </c>
      <c r="D6" s="53"/>
      <c r="E6" s="54"/>
      <c r="F6" s="55">
        <f>+P16</f>
      </c>
      <c r="G6" s="56">
        <f>+Q16</f>
      </c>
      <c r="H6" s="55">
        <f>P12</f>
      </c>
      <c r="I6" s="56">
        <f>Q12</f>
      </c>
      <c r="J6" s="55">
        <f>P14</f>
      </c>
      <c r="K6" s="56">
        <f>Q14</f>
      </c>
      <c r="L6" s="55"/>
      <c r="M6" s="56"/>
      <c r="N6" s="57">
        <f>IF(SUM(D6:M6)=0,"",COUNTIF(E6:E9,"3"))</f>
      </c>
      <c r="O6" s="58">
        <f>IF(SUM(E6:N6)=0,"",COUNTIF(D6:D9,"3"))</f>
      </c>
      <c r="P6" s="59">
        <f>IF(SUM(D6:M6)=0,"",SUM(E6:E9))</f>
      </c>
      <c r="Q6" s="60">
        <f>IF(SUM(D6:M6)=0,"",SUM(D6:D9))</f>
      </c>
      <c r="R6" s="152"/>
      <c r="S6" s="153"/>
      <c r="U6" s="61">
        <f>+U12+U14+U16</f>
        <v>0</v>
      </c>
      <c r="V6" s="62">
        <f>+V12+V14+V16</f>
        <v>0</v>
      </c>
      <c r="W6" s="63">
        <f>+U6-V6</f>
        <v>0</v>
      </c>
      <c r="AI6" s="12"/>
      <c r="AJ6" s="12"/>
      <c r="AK6" s="12"/>
      <c r="AL6" s="12"/>
    </row>
    <row r="7" spans="1:38" ht="12.75">
      <c r="A7" s="64" t="s">
        <v>132</v>
      </c>
      <c r="B7" s="51" t="s">
        <v>233</v>
      </c>
      <c r="C7" s="65" t="s">
        <v>232</v>
      </c>
      <c r="D7" s="66">
        <f>+Q16</f>
      </c>
      <c r="E7" s="67">
        <f>+P16</f>
      </c>
      <c r="F7" s="68"/>
      <c r="G7" s="69"/>
      <c r="H7" s="66">
        <f>P15</f>
      </c>
      <c r="I7" s="67">
        <f>Q15</f>
      </c>
      <c r="J7" s="66">
        <f>P13</f>
      </c>
      <c r="K7" s="67">
        <f>Q13</f>
      </c>
      <c r="L7" s="66"/>
      <c r="M7" s="67"/>
      <c r="N7" s="57">
        <f>IF(SUM(D7:M7)=0,"",COUNTIF(G6:G9,"3"))</f>
      </c>
      <c r="O7" s="58">
        <f>IF(SUM(E7:N7)=0,"",COUNTIF(F6:F9,"3"))</f>
      </c>
      <c r="P7" s="59">
        <f>IF(SUM(D7:M7)=0,"",SUM(G6:G9))</f>
      </c>
      <c r="Q7" s="60">
        <f>IF(SUM(D7:M7)=0,"",SUM(F6:F9))</f>
      </c>
      <c r="R7" s="152"/>
      <c r="S7" s="153"/>
      <c r="U7" s="61">
        <f>+U13+U15+V16</f>
        <v>0</v>
      </c>
      <c r="V7" s="62">
        <f>+V13+V15+U16</f>
        <v>0</v>
      </c>
      <c r="W7" s="63">
        <f>+U7-V7</f>
        <v>0</v>
      </c>
      <c r="AI7" s="12"/>
      <c r="AJ7" s="12"/>
      <c r="AK7" s="12"/>
      <c r="AL7" s="12"/>
    </row>
    <row r="8" spans="1:38" ht="12.75">
      <c r="A8" s="64" t="s">
        <v>165</v>
      </c>
      <c r="B8" s="51" t="s">
        <v>75</v>
      </c>
      <c r="C8" s="65" t="s">
        <v>38</v>
      </c>
      <c r="D8" s="66">
        <f>+Q12</f>
      </c>
      <c r="E8" s="67">
        <f>+P12</f>
      </c>
      <c r="F8" s="66">
        <f>Q15</f>
      </c>
      <c r="G8" s="67">
        <f>P15</f>
      </c>
      <c r="H8" s="68"/>
      <c r="I8" s="69"/>
      <c r="J8" s="66">
        <f>P17</f>
      </c>
      <c r="K8" s="67">
        <f>Q17</f>
      </c>
      <c r="L8" s="66"/>
      <c r="M8" s="67"/>
      <c r="N8" s="57">
        <f>IF(SUM(D8:M8)=0,"",COUNTIF(I6:I9,"3"))</f>
      </c>
      <c r="O8" s="58">
        <f>IF(SUM(E8:N8)=0,"",COUNTIF(H6:H9,"3"))</f>
      </c>
      <c r="P8" s="59">
        <f>IF(SUM(D8:M8)=0,"",SUM(I6:I9))</f>
      </c>
      <c r="Q8" s="60">
        <f>IF(SUM(D8:M8)=0,"",SUM(H6:H9))</f>
      </c>
      <c r="R8" s="152"/>
      <c r="S8" s="153"/>
      <c r="U8" s="61">
        <f>+V12+V15+U17</f>
        <v>0</v>
      </c>
      <c r="V8" s="62">
        <f>+U12+U15+V17</f>
        <v>0</v>
      </c>
      <c r="W8" s="63">
        <f>+U8-V8</f>
        <v>0</v>
      </c>
      <c r="AI8" s="12"/>
      <c r="AJ8" s="12"/>
      <c r="AK8" s="12"/>
      <c r="AL8" s="12"/>
    </row>
    <row r="9" spans="1:38" ht="13.5" thickBot="1">
      <c r="A9" s="70" t="s">
        <v>115</v>
      </c>
      <c r="B9" s="71"/>
      <c r="C9" s="72"/>
      <c r="D9" s="73">
        <f>Q14</f>
      </c>
      <c r="E9" s="74">
        <f>P14</f>
      </c>
      <c r="F9" s="73">
        <f>Q13</f>
      </c>
      <c r="G9" s="74">
        <f>P13</f>
      </c>
      <c r="H9" s="73">
        <f>Q17</f>
      </c>
      <c r="I9" s="74">
        <f>P17</f>
      </c>
      <c r="J9" s="75"/>
      <c r="K9" s="76"/>
      <c r="L9" s="73"/>
      <c r="M9" s="74"/>
      <c r="N9" s="77">
        <f>IF(SUM(D9:M9)=0,"",COUNTIF(K6:K9,"3"))</f>
      </c>
      <c r="O9" s="78">
        <f>IF(SUM(E9:N9)=0,"",COUNTIF(J6:J9,"3"))</f>
      </c>
      <c r="P9" s="79">
        <f>IF(SUM(D9:M10)=0,"",SUM(K6:K9))</f>
      </c>
      <c r="Q9" s="80">
        <f>IF(SUM(D9:M9)=0,"",SUM(J6:J9))</f>
      </c>
      <c r="R9" s="154"/>
      <c r="S9" s="155"/>
      <c r="U9" s="61">
        <f>+V13+V14+V17</f>
        <v>0</v>
      </c>
      <c r="V9" s="62">
        <f>+U13+U14+U17</f>
        <v>0</v>
      </c>
      <c r="W9" s="63">
        <f>+U9-V9</f>
        <v>0</v>
      </c>
      <c r="AI9" s="12"/>
      <c r="AJ9" s="12"/>
      <c r="AK9" s="12"/>
      <c r="AL9" s="12"/>
    </row>
    <row r="10" spans="1:38" ht="15.75" thickTop="1">
      <c r="A10" s="81"/>
      <c r="B10" s="82" t="s">
        <v>170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4"/>
      <c r="S10" s="85"/>
      <c r="U10" s="86"/>
      <c r="V10" s="87" t="s">
        <v>171</v>
      </c>
      <c r="W10" s="88">
        <f>SUM(W6:W9)</f>
        <v>0</v>
      </c>
      <c r="X10" s="87" t="str">
        <f>IF(W10=0,"OK","Virhe")</f>
        <v>OK</v>
      </c>
      <c r="AI10" s="12"/>
      <c r="AJ10" s="12"/>
      <c r="AK10" s="12"/>
      <c r="AL10" s="12"/>
    </row>
    <row r="11" spans="1:38" ht="15.75" thickBot="1">
      <c r="A11" s="89"/>
      <c r="B11" s="90" t="s">
        <v>172</v>
      </c>
      <c r="C11" s="91"/>
      <c r="D11" s="91"/>
      <c r="E11" s="92"/>
      <c r="F11" s="147" t="s">
        <v>45</v>
      </c>
      <c r="G11" s="148"/>
      <c r="H11" s="149" t="s">
        <v>46</v>
      </c>
      <c r="I11" s="148"/>
      <c r="J11" s="149" t="s">
        <v>47</v>
      </c>
      <c r="K11" s="148"/>
      <c r="L11" s="149" t="s">
        <v>54</v>
      </c>
      <c r="M11" s="148"/>
      <c r="N11" s="149" t="s">
        <v>55</v>
      </c>
      <c r="O11" s="148"/>
      <c r="P11" s="156" t="s">
        <v>43</v>
      </c>
      <c r="Q11" s="157"/>
      <c r="S11" s="93"/>
      <c r="U11" s="94" t="s">
        <v>168</v>
      </c>
      <c r="V11" s="95"/>
      <c r="W11" s="49" t="s">
        <v>169</v>
      </c>
      <c r="AI11" s="12"/>
      <c r="AJ11" s="12"/>
      <c r="AK11" s="12"/>
      <c r="AL11" s="12"/>
    </row>
    <row r="12" spans="1:38" ht="15.75">
      <c r="A12" s="96" t="s">
        <v>173</v>
      </c>
      <c r="B12" s="97" t="str">
        <f>IF(B6&gt;"",B6,"")</f>
        <v>Paju Eriksson</v>
      </c>
      <c r="C12" s="98" t="str">
        <f>IF(B8&gt;"",B8,"")</f>
        <v>Pihla Eriksson</v>
      </c>
      <c r="D12" s="83"/>
      <c r="E12" s="99"/>
      <c r="F12" s="150"/>
      <c r="G12" s="151"/>
      <c r="H12" s="139"/>
      <c r="I12" s="140"/>
      <c r="J12" s="139"/>
      <c r="K12" s="140"/>
      <c r="L12" s="139"/>
      <c r="M12" s="140"/>
      <c r="N12" s="146"/>
      <c r="O12" s="140"/>
      <c r="P12" s="100">
        <f aca="true" t="shared" si="0" ref="P12:P17">IF(COUNT(F12:N12)=0,"",COUNTIF(F12:N12,"&gt;=0"))</f>
      </c>
      <c r="Q12" s="101">
        <f aca="true" t="shared" si="1" ref="Q12:Q17">IF(COUNT(F12:N12)=0,"",(IF(LEFT(F12,1)="-",1,0)+IF(LEFT(H12,1)="-",1,0)+IF(LEFT(J12,1)="-",1,0)+IF(LEFT(L12,1)="-",1,0)+IF(LEFT(N12,1)="-",1,0)))</f>
      </c>
      <c r="R12" s="102"/>
      <c r="S12" s="103"/>
      <c r="U12" s="104">
        <f aca="true" t="shared" si="2" ref="U12:V17">+Y12+AA12+AC12+AE12+AG12</f>
        <v>0</v>
      </c>
      <c r="V12" s="105">
        <f t="shared" si="2"/>
        <v>0</v>
      </c>
      <c r="W12" s="106">
        <f aca="true" t="shared" si="3" ref="W12:W17">+U12-V12</f>
        <v>0</v>
      </c>
      <c r="Y12" s="107">
        <f aca="true" t="shared" si="4" ref="Y12:Y17">IF(F12="",0,IF(LEFT(F12,1)="-",ABS(F12),(IF(F12&gt;9,F12+2,11))))</f>
        <v>0</v>
      </c>
      <c r="Z12" s="108">
        <f aca="true" t="shared" si="5" ref="Z12:Z17">IF(F12="",0,IF(LEFT(F12,1)="-",(IF(ABS(F12)&gt;9,(ABS(F12)+2),11)),F12))</f>
        <v>0</v>
      </c>
      <c r="AA12" s="107">
        <f aca="true" t="shared" si="6" ref="AA12:AA17">IF(H12="",0,IF(LEFT(H12,1)="-",ABS(H12),(IF(H12&gt;9,H12+2,11))))</f>
        <v>0</v>
      </c>
      <c r="AB12" s="108">
        <f aca="true" t="shared" si="7" ref="AB12:AB17">IF(H12="",0,IF(LEFT(H12,1)="-",(IF(ABS(H12)&gt;9,(ABS(H12)+2),11)),H12))</f>
        <v>0</v>
      </c>
      <c r="AC12" s="107">
        <f aca="true" t="shared" si="8" ref="AC12:AC17">IF(J12="",0,IF(LEFT(J12,1)="-",ABS(J12),(IF(J12&gt;9,J12+2,11))))</f>
        <v>0</v>
      </c>
      <c r="AD12" s="108">
        <f aca="true" t="shared" si="9" ref="AD12:AD17">IF(J12="",0,IF(LEFT(J12,1)="-",(IF(ABS(J12)&gt;9,(ABS(J12)+2),11)),J12))</f>
        <v>0</v>
      </c>
      <c r="AE12" s="107">
        <f aca="true" t="shared" si="10" ref="AE12:AE17">IF(L12="",0,IF(LEFT(L12,1)="-",ABS(L12),(IF(L12&gt;9,L12+2,11))))</f>
        <v>0</v>
      </c>
      <c r="AF12" s="108">
        <f aca="true" t="shared" si="11" ref="AF12:AF17">IF(L12="",0,IF(LEFT(L12,1)="-",(IF(ABS(L12)&gt;9,(ABS(L12)+2),11)),L12))</f>
        <v>0</v>
      </c>
      <c r="AG12" s="107">
        <f aca="true" t="shared" si="12" ref="AG12:AG17">IF(N12="",0,IF(LEFT(N12,1)="-",ABS(N12),(IF(N12&gt;9,N12+2,11))))</f>
        <v>0</v>
      </c>
      <c r="AH12" s="108">
        <f aca="true" t="shared" si="13" ref="AH12:AH17">IF(N12="",0,IF(LEFT(N12,1)="-",(IF(ABS(N12)&gt;9,(ABS(N12)+2),11)),N12))</f>
        <v>0</v>
      </c>
      <c r="AI12" s="12"/>
      <c r="AJ12" s="12"/>
      <c r="AK12" s="12"/>
      <c r="AL12" s="12"/>
    </row>
    <row r="13" spans="1:38" ht="15.75">
      <c r="A13" s="96" t="s">
        <v>174</v>
      </c>
      <c r="B13" s="97" t="str">
        <f>IF(B7&gt;"",B7,"")</f>
        <v>Valeria Ananjeva</v>
      </c>
      <c r="C13" s="109">
        <f>IF(B9&gt;"",B9,"")</f>
      </c>
      <c r="D13" s="110"/>
      <c r="E13" s="99"/>
      <c r="F13" s="141"/>
      <c r="G13" s="142"/>
      <c r="H13" s="141"/>
      <c r="I13" s="142"/>
      <c r="J13" s="141"/>
      <c r="K13" s="142"/>
      <c r="L13" s="141"/>
      <c r="M13" s="142"/>
      <c r="N13" s="141"/>
      <c r="O13" s="142"/>
      <c r="P13" s="100">
        <f t="shared" si="0"/>
      </c>
      <c r="Q13" s="101">
        <f t="shared" si="1"/>
      </c>
      <c r="R13" s="111"/>
      <c r="S13" s="112"/>
      <c r="U13" s="104">
        <f t="shared" si="2"/>
        <v>0</v>
      </c>
      <c r="V13" s="105">
        <f t="shared" si="2"/>
        <v>0</v>
      </c>
      <c r="W13" s="106">
        <f t="shared" si="3"/>
        <v>0</v>
      </c>
      <c r="Y13" s="113">
        <f t="shared" si="4"/>
        <v>0</v>
      </c>
      <c r="Z13" s="114">
        <f t="shared" si="5"/>
        <v>0</v>
      </c>
      <c r="AA13" s="113">
        <f t="shared" si="6"/>
        <v>0</v>
      </c>
      <c r="AB13" s="114">
        <f t="shared" si="7"/>
        <v>0</v>
      </c>
      <c r="AC13" s="113">
        <f t="shared" si="8"/>
        <v>0</v>
      </c>
      <c r="AD13" s="114">
        <f t="shared" si="9"/>
        <v>0</v>
      </c>
      <c r="AE13" s="113">
        <f t="shared" si="10"/>
        <v>0</v>
      </c>
      <c r="AF13" s="114">
        <f t="shared" si="11"/>
        <v>0</v>
      </c>
      <c r="AG13" s="113">
        <f t="shared" si="12"/>
        <v>0</v>
      </c>
      <c r="AH13" s="114">
        <f t="shared" si="13"/>
        <v>0</v>
      </c>
      <c r="AI13" s="12"/>
      <c r="AJ13" s="12"/>
      <c r="AK13" s="12"/>
      <c r="AL13" s="12"/>
    </row>
    <row r="14" spans="1:38" ht="16.5" thickBot="1">
      <c r="A14" s="96" t="s">
        <v>175</v>
      </c>
      <c r="B14" s="115" t="str">
        <f>IF(B6&gt;"",B6,"")</f>
        <v>Paju Eriksson</v>
      </c>
      <c r="C14" s="116">
        <f>IF(B9&gt;"",B9,"")</f>
      </c>
      <c r="D14" s="91"/>
      <c r="E14" s="92"/>
      <c r="F14" s="144"/>
      <c r="G14" s="145"/>
      <c r="H14" s="144"/>
      <c r="I14" s="145"/>
      <c r="J14" s="144"/>
      <c r="K14" s="145"/>
      <c r="L14" s="144"/>
      <c r="M14" s="145"/>
      <c r="N14" s="144"/>
      <c r="O14" s="145"/>
      <c r="P14" s="100">
        <f t="shared" si="0"/>
      </c>
      <c r="Q14" s="101">
        <f t="shared" si="1"/>
      </c>
      <c r="R14" s="111"/>
      <c r="S14" s="112"/>
      <c r="U14" s="104">
        <f t="shared" si="2"/>
        <v>0</v>
      </c>
      <c r="V14" s="105">
        <f t="shared" si="2"/>
        <v>0</v>
      </c>
      <c r="W14" s="106">
        <f t="shared" si="3"/>
        <v>0</v>
      </c>
      <c r="Y14" s="113">
        <f t="shared" si="4"/>
        <v>0</v>
      </c>
      <c r="Z14" s="114">
        <f t="shared" si="5"/>
        <v>0</v>
      </c>
      <c r="AA14" s="113">
        <f t="shared" si="6"/>
        <v>0</v>
      </c>
      <c r="AB14" s="114">
        <f t="shared" si="7"/>
        <v>0</v>
      </c>
      <c r="AC14" s="113">
        <f t="shared" si="8"/>
        <v>0</v>
      </c>
      <c r="AD14" s="114">
        <f t="shared" si="9"/>
        <v>0</v>
      </c>
      <c r="AE14" s="113">
        <f t="shared" si="10"/>
        <v>0</v>
      </c>
      <c r="AF14" s="114">
        <f t="shared" si="11"/>
        <v>0</v>
      </c>
      <c r="AG14" s="113">
        <f t="shared" si="12"/>
        <v>0</v>
      </c>
      <c r="AH14" s="114">
        <f t="shared" si="13"/>
        <v>0</v>
      </c>
      <c r="AI14" s="12"/>
      <c r="AJ14" s="12"/>
      <c r="AK14" s="12"/>
      <c r="AL14" s="12"/>
    </row>
    <row r="15" spans="1:38" ht="15.75">
      <c r="A15" s="96" t="s">
        <v>176</v>
      </c>
      <c r="B15" s="97" t="str">
        <f>IF(B7&gt;"",B7,"")</f>
        <v>Valeria Ananjeva</v>
      </c>
      <c r="C15" s="109" t="str">
        <f>IF(B8&gt;"",B8,"")</f>
        <v>Pihla Eriksson</v>
      </c>
      <c r="D15" s="83"/>
      <c r="E15" s="99"/>
      <c r="F15" s="139"/>
      <c r="G15" s="140"/>
      <c r="H15" s="139"/>
      <c r="I15" s="140"/>
      <c r="J15" s="139"/>
      <c r="K15" s="140"/>
      <c r="L15" s="139"/>
      <c r="M15" s="140"/>
      <c r="N15" s="139"/>
      <c r="O15" s="140"/>
      <c r="P15" s="100">
        <f t="shared" si="0"/>
      </c>
      <c r="Q15" s="101">
        <f t="shared" si="1"/>
      </c>
      <c r="R15" s="111"/>
      <c r="S15" s="112"/>
      <c r="U15" s="104">
        <f t="shared" si="2"/>
        <v>0</v>
      </c>
      <c r="V15" s="105">
        <f t="shared" si="2"/>
        <v>0</v>
      </c>
      <c r="W15" s="106">
        <f t="shared" si="3"/>
        <v>0</v>
      </c>
      <c r="Y15" s="113">
        <f t="shared" si="4"/>
        <v>0</v>
      </c>
      <c r="Z15" s="114">
        <f t="shared" si="5"/>
        <v>0</v>
      </c>
      <c r="AA15" s="113">
        <f t="shared" si="6"/>
        <v>0</v>
      </c>
      <c r="AB15" s="114">
        <f t="shared" si="7"/>
        <v>0</v>
      </c>
      <c r="AC15" s="113">
        <f t="shared" si="8"/>
        <v>0</v>
      </c>
      <c r="AD15" s="114">
        <f t="shared" si="9"/>
        <v>0</v>
      </c>
      <c r="AE15" s="113">
        <f t="shared" si="10"/>
        <v>0</v>
      </c>
      <c r="AF15" s="114">
        <f t="shared" si="11"/>
        <v>0</v>
      </c>
      <c r="AG15" s="113">
        <f t="shared" si="12"/>
        <v>0</v>
      </c>
      <c r="AH15" s="114">
        <f t="shared" si="13"/>
        <v>0</v>
      </c>
      <c r="AI15" s="12"/>
      <c r="AJ15" s="12"/>
      <c r="AK15" s="12"/>
      <c r="AL15" s="12"/>
    </row>
    <row r="16" spans="1:38" ht="15.75">
      <c r="A16" s="96" t="s">
        <v>177</v>
      </c>
      <c r="B16" s="97" t="str">
        <f>IF(B6&gt;"",B6,"")</f>
        <v>Paju Eriksson</v>
      </c>
      <c r="C16" s="109" t="str">
        <f>IF(B7&gt;"",B7,"")</f>
        <v>Valeria Ananjeva</v>
      </c>
      <c r="D16" s="110"/>
      <c r="E16" s="99"/>
      <c r="F16" s="141"/>
      <c r="G16" s="142"/>
      <c r="H16" s="141"/>
      <c r="I16" s="142"/>
      <c r="J16" s="143"/>
      <c r="K16" s="142"/>
      <c r="L16" s="141"/>
      <c r="M16" s="142"/>
      <c r="N16" s="141"/>
      <c r="O16" s="142"/>
      <c r="P16" s="100">
        <f t="shared" si="0"/>
      </c>
      <c r="Q16" s="101">
        <f t="shared" si="1"/>
      </c>
      <c r="R16" s="111"/>
      <c r="S16" s="112"/>
      <c r="U16" s="104">
        <f t="shared" si="2"/>
        <v>0</v>
      </c>
      <c r="V16" s="105">
        <f t="shared" si="2"/>
        <v>0</v>
      </c>
      <c r="W16" s="106">
        <f t="shared" si="3"/>
        <v>0</v>
      </c>
      <c r="Y16" s="113">
        <f t="shared" si="4"/>
        <v>0</v>
      </c>
      <c r="Z16" s="114">
        <f t="shared" si="5"/>
        <v>0</v>
      </c>
      <c r="AA16" s="113">
        <f t="shared" si="6"/>
        <v>0</v>
      </c>
      <c r="AB16" s="114">
        <f t="shared" si="7"/>
        <v>0</v>
      </c>
      <c r="AC16" s="113">
        <f t="shared" si="8"/>
        <v>0</v>
      </c>
      <c r="AD16" s="114">
        <f t="shared" si="9"/>
        <v>0</v>
      </c>
      <c r="AE16" s="113">
        <f t="shared" si="10"/>
        <v>0</v>
      </c>
      <c r="AF16" s="114">
        <f t="shared" si="11"/>
        <v>0</v>
      </c>
      <c r="AG16" s="113">
        <f t="shared" si="12"/>
        <v>0</v>
      </c>
      <c r="AH16" s="114">
        <f t="shared" si="13"/>
        <v>0</v>
      </c>
      <c r="AI16" s="12"/>
      <c r="AJ16" s="12"/>
      <c r="AK16" s="12"/>
      <c r="AL16" s="12"/>
    </row>
    <row r="17" spans="1:38" ht="16.5" thickBot="1">
      <c r="A17" s="117" t="s">
        <v>178</v>
      </c>
      <c r="B17" s="118" t="str">
        <f>IF(B8&gt;"",B8,"")</f>
        <v>Pihla Eriksson</v>
      </c>
      <c r="C17" s="119">
        <f>IF(B9&gt;"",B9,"")</f>
      </c>
      <c r="D17" s="120"/>
      <c r="E17" s="121"/>
      <c r="F17" s="137"/>
      <c r="G17" s="138"/>
      <c r="H17" s="137"/>
      <c r="I17" s="138"/>
      <c r="J17" s="137"/>
      <c r="K17" s="138"/>
      <c r="L17" s="137"/>
      <c r="M17" s="138"/>
      <c r="N17" s="137"/>
      <c r="O17" s="138"/>
      <c r="P17" s="122">
        <f t="shared" si="0"/>
      </c>
      <c r="Q17" s="123">
        <f t="shared" si="1"/>
      </c>
      <c r="R17" s="124"/>
      <c r="S17" s="125"/>
      <c r="U17" s="104">
        <f t="shared" si="2"/>
        <v>0</v>
      </c>
      <c r="V17" s="105">
        <f t="shared" si="2"/>
        <v>0</v>
      </c>
      <c r="W17" s="106">
        <f t="shared" si="3"/>
        <v>0</v>
      </c>
      <c r="Y17" s="126">
        <f t="shared" si="4"/>
        <v>0</v>
      </c>
      <c r="Z17" s="127">
        <f t="shared" si="5"/>
        <v>0</v>
      </c>
      <c r="AA17" s="126">
        <f t="shared" si="6"/>
        <v>0</v>
      </c>
      <c r="AB17" s="127">
        <f t="shared" si="7"/>
        <v>0</v>
      </c>
      <c r="AC17" s="126">
        <f t="shared" si="8"/>
        <v>0</v>
      </c>
      <c r="AD17" s="127">
        <f t="shared" si="9"/>
        <v>0</v>
      </c>
      <c r="AE17" s="126">
        <f t="shared" si="10"/>
        <v>0</v>
      </c>
      <c r="AF17" s="127">
        <f t="shared" si="11"/>
        <v>0</v>
      </c>
      <c r="AG17" s="126">
        <f t="shared" si="12"/>
        <v>0</v>
      </c>
      <c r="AH17" s="127">
        <f t="shared" si="13"/>
        <v>0</v>
      </c>
      <c r="AI17" s="12"/>
      <c r="AJ17" s="12"/>
      <c r="AK17" s="12"/>
      <c r="AL17" s="12"/>
    </row>
    <row r="18" spans="1:38" ht="13.5" thickTop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</row>
  </sheetData>
  <mergeCells count="53">
    <mergeCell ref="J3:M3"/>
    <mergeCell ref="N3:P3"/>
    <mergeCell ref="Q3:S3"/>
    <mergeCell ref="D4:F4"/>
    <mergeCell ref="G4:I4"/>
    <mergeCell ref="J4:M4"/>
    <mergeCell ref="Q4:S4"/>
    <mergeCell ref="D5:E5"/>
    <mergeCell ref="F5:G5"/>
    <mergeCell ref="H5:I5"/>
    <mergeCell ref="J5:K5"/>
    <mergeCell ref="L5:M5"/>
    <mergeCell ref="R5:S5"/>
    <mergeCell ref="R6:S6"/>
    <mergeCell ref="R7:S7"/>
    <mergeCell ref="R8:S8"/>
    <mergeCell ref="R9:S9"/>
    <mergeCell ref="F11:G11"/>
    <mergeCell ref="H11:I11"/>
    <mergeCell ref="J11:K11"/>
    <mergeCell ref="L11:M11"/>
    <mergeCell ref="N11:O11"/>
    <mergeCell ref="P11:Q11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N16:O16"/>
    <mergeCell ref="F17:G17"/>
    <mergeCell ref="H17:I17"/>
    <mergeCell ref="J17:K17"/>
    <mergeCell ref="L17:M17"/>
    <mergeCell ref="N17:O17"/>
    <mergeCell ref="F16:G16"/>
    <mergeCell ref="H16:I16"/>
    <mergeCell ref="J16:K16"/>
    <mergeCell ref="L16:M16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N88"/>
  <sheetViews>
    <sheetView view="pageBreakPreview" zoomScale="60" zoomScaleNormal="60" workbookViewId="0" topLeftCell="A23">
      <selection activeCell="B44" sqref="B44"/>
    </sheetView>
  </sheetViews>
  <sheetFormatPr defaultColWidth="9.140625" defaultRowHeight="12.75"/>
  <cols>
    <col min="1" max="1" width="19.140625" style="0" customWidth="1"/>
    <col min="2" max="2" width="19.28125" style="0" customWidth="1"/>
    <col min="3" max="3" width="12.421875" style="0" customWidth="1"/>
  </cols>
  <sheetData>
    <row r="1" ht="12.75">
      <c r="A1" t="s">
        <v>288</v>
      </c>
    </row>
    <row r="3" spans="1:38" ht="13.5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38" ht="16.5" thickTop="1">
      <c r="A4" s="29"/>
      <c r="B4" s="30"/>
      <c r="C4" s="31"/>
      <c r="D4" s="31"/>
      <c r="E4" s="31"/>
      <c r="F4" s="32"/>
      <c r="G4" s="31"/>
      <c r="H4" s="33" t="s">
        <v>158</v>
      </c>
      <c r="I4" s="34"/>
      <c r="J4" s="162" t="s">
        <v>23</v>
      </c>
      <c r="K4" s="163"/>
      <c r="L4" s="163"/>
      <c r="M4" s="164"/>
      <c r="N4" s="165" t="s">
        <v>159</v>
      </c>
      <c r="O4" s="166"/>
      <c r="P4" s="166"/>
      <c r="Q4" s="167" t="s">
        <v>4</v>
      </c>
      <c r="R4" s="168"/>
      <c r="S4" s="169"/>
      <c r="AI4" s="12"/>
      <c r="AJ4" s="12"/>
      <c r="AK4" s="12"/>
      <c r="AL4" s="12"/>
    </row>
    <row r="5" spans="1:40" ht="16.5" thickBot="1">
      <c r="A5" s="35"/>
      <c r="B5" s="36"/>
      <c r="C5" s="37" t="s">
        <v>160</v>
      </c>
      <c r="D5" s="172"/>
      <c r="E5" s="173"/>
      <c r="F5" s="174"/>
      <c r="G5" s="175" t="s">
        <v>161</v>
      </c>
      <c r="H5" s="176"/>
      <c r="I5" s="176"/>
      <c r="J5" s="177"/>
      <c r="K5" s="177"/>
      <c r="L5" s="177"/>
      <c r="M5" s="178"/>
      <c r="N5" s="38" t="s">
        <v>162</v>
      </c>
      <c r="O5" s="39"/>
      <c r="P5" s="39"/>
      <c r="Q5" s="170"/>
      <c r="R5" s="170"/>
      <c r="S5" s="171"/>
      <c r="AI5" s="12"/>
      <c r="AJ5" s="12"/>
      <c r="AK5" s="2"/>
      <c r="AL5" s="2"/>
      <c r="AM5" s="2"/>
      <c r="AN5" s="2" t="s">
        <v>221</v>
      </c>
    </row>
    <row r="6" spans="1:40" ht="15.75" thickTop="1">
      <c r="A6" s="40"/>
      <c r="B6" s="41" t="s">
        <v>163</v>
      </c>
      <c r="C6" s="42" t="s">
        <v>164</v>
      </c>
      <c r="D6" s="158" t="s">
        <v>114</v>
      </c>
      <c r="E6" s="159"/>
      <c r="F6" s="158" t="s">
        <v>132</v>
      </c>
      <c r="G6" s="159"/>
      <c r="H6" s="158" t="s">
        <v>165</v>
      </c>
      <c r="I6" s="159"/>
      <c r="J6" s="158" t="s">
        <v>115</v>
      </c>
      <c r="K6" s="159"/>
      <c r="L6" s="158"/>
      <c r="M6" s="159"/>
      <c r="N6" s="43" t="s">
        <v>152</v>
      </c>
      <c r="O6" s="44" t="s">
        <v>166</v>
      </c>
      <c r="P6" s="45" t="s">
        <v>167</v>
      </c>
      <c r="Q6" s="46"/>
      <c r="R6" s="160" t="s">
        <v>44</v>
      </c>
      <c r="S6" s="161"/>
      <c r="U6" s="47" t="s">
        <v>168</v>
      </c>
      <c r="V6" s="48"/>
      <c r="W6" s="49" t="s">
        <v>169</v>
      </c>
      <c r="AI6" s="12"/>
      <c r="AJ6" s="12"/>
      <c r="AK6" s="2"/>
      <c r="AL6" s="2"/>
      <c r="AM6" s="2"/>
      <c r="AN6" s="2" t="s">
        <v>221</v>
      </c>
    </row>
    <row r="7" spans="1:40" ht="12.75">
      <c r="A7" s="50" t="s">
        <v>114</v>
      </c>
      <c r="B7" s="51" t="s">
        <v>140</v>
      </c>
      <c r="C7" s="65" t="s">
        <v>41</v>
      </c>
      <c r="D7" s="53"/>
      <c r="E7" s="54"/>
      <c r="F7" s="55">
        <f>+P17</f>
      </c>
      <c r="G7" s="56">
        <f>+Q17</f>
      </c>
      <c r="H7" s="55">
        <f>P13</f>
      </c>
      <c r="I7" s="56">
        <f>Q13</f>
      </c>
      <c r="J7" s="55">
        <f>P15</f>
      </c>
      <c r="K7" s="56">
        <f>Q15</f>
      </c>
      <c r="L7" s="55"/>
      <c r="M7" s="56"/>
      <c r="N7" s="57">
        <f>IF(SUM(D7:M7)=0,"",COUNTIF(E7:E10,"3"))</f>
      </c>
      <c r="O7" s="58">
        <f>IF(SUM(E7:N7)=0,"",COUNTIF(D7:D10,"3"))</f>
      </c>
      <c r="P7" s="59">
        <f>IF(SUM(D7:M7)=0,"",SUM(E7:E10))</f>
      </c>
      <c r="Q7" s="60">
        <f>IF(SUM(D7:M7)=0,"",SUM(D7:D10))</f>
      </c>
      <c r="R7" s="152"/>
      <c r="S7" s="153"/>
      <c r="U7" s="61">
        <f>+U13+U15+U17</f>
        <v>0</v>
      </c>
      <c r="V7" s="62">
        <f>+V13+V15+V17</f>
        <v>0</v>
      </c>
      <c r="W7" s="63">
        <f>+U7-V7</f>
        <v>0</v>
      </c>
      <c r="AI7" s="12"/>
      <c r="AJ7" s="12"/>
      <c r="AK7" s="2"/>
      <c r="AL7" s="2"/>
      <c r="AM7" s="2"/>
      <c r="AN7" s="2">
        <v>2025</v>
      </c>
    </row>
    <row r="8" spans="1:40" ht="12.75">
      <c r="A8" s="64" t="s">
        <v>132</v>
      </c>
      <c r="B8" s="51" t="s">
        <v>144</v>
      </c>
      <c r="C8" s="65" t="s">
        <v>137</v>
      </c>
      <c r="D8" s="66">
        <f>+Q17</f>
      </c>
      <c r="E8" s="67">
        <f>+P17</f>
      </c>
      <c r="F8" s="68"/>
      <c r="G8" s="69"/>
      <c r="H8" s="66">
        <f>P16</f>
      </c>
      <c r="I8" s="67">
        <f>Q16</f>
      </c>
      <c r="J8" s="66">
        <f>P14</f>
      </c>
      <c r="K8" s="67">
        <f>Q14</f>
      </c>
      <c r="L8" s="66"/>
      <c r="M8" s="67"/>
      <c r="N8" s="57">
        <f>IF(SUM(D8:M8)=0,"",COUNTIF(G7:G10,"3"))</f>
      </c>
      <c r="O8" s="58">
        <f>IF(SUM(E8:N8)=0,"",COUNTIF(F7:F10,"3"))</f>
      </c>
      <c r="P8" s="59">
        <f>IF(SUM(D8:M8)=0,"",SUM(G7:G10))</f>
      </c>
      <c r="Q8" s="60">
        <f>IF(SUM(D8:M8)=0,"",SUM(F7:F10))</f>
      </c>
      <c r="R8" s="152"/>
      <c r="S8" s="153"/>
      <c r="U8" s="61">
        <f>+U14+U16+V17</f>
        <v>0</v>
      </c>
      <c r="V8" s="62">
        <f>+V14+V16+U17</f>
        <v>0</v>
      </c>
      <c r="W8" s="63">
        <f>+U8-V8</f>
        <v>0</v>
      </c>
      <c r="AI8" s="12"/>
      <c r="AJ8" s="12"/>
      <c r="AK8" s="2"/>
      <c r="AL8" s="2"/>
      <c r="AM8" s="2"/>
      <c r="AN8" s="2">
        <v>1941</v>
      </c>
    </row>
    <row r="9" spans="1:40" ht="12.75">
      <c r="A9" s="64" t="s">
        <v>165</v>
      </c>
      <c r="B9" s="51" t="s">
        <v>95</v>
      </c>
      <c r="C9" s="65" t="s">
        <v>32</v>
      </c>
      <c r="D9" s="66">
        <f>+Q13</f>
      </c>
      <c r="E9" s="67">
        <f>+P13</f>
      </c>
      <c r="F9" s="66">
        <f>Q16</f>
      </c>
      <c r="G9" s="67">
        <f>P16</f>
      </c>
      <c r="H9" s="68"/>
      <c r="I9" s="69"/>
      <c r="J9" s="66">
        <f>P18</f>
      </c>
      <c r="K9" s="67">
        <f>Q18</f>
      </c>
      <c r="L9" s="66"/>
      <c r="M9" s="67"/>
      <c r="N9" s="57">
        <f>IF(SUM(D9:M9)=0,"",COUNTIF(I7:I10,"3"))</f>
      </c>
      <c r="O9" s="58">
        <f>IF(SUM(E9:N9)=0,"",COUNTIF(H7:H10,"3"))</f>
      </c>
      <c r="P9" s="59">
        <f>IF(SUM(D9:M9)=0,"",SUM(I7:I10))</f>
      </c>
      <c r="Q9" s="60">
        <f>IF(SUM(D9:M9)=0,"",SUM(H7:H10))</f>
      </c>
      <c r="R9" s="152"/>
      <c r="S9" s="153"/>
      <c r="U9" s="61">
        <f>+V13+V16+U18</f>
        <v>0</v>
      </c>
      <c r="V9" s="62">
        <f>+U13+U16+V18</f>
        <v>0</v>
      </c>
      <c r="W9" s="63">
        <f>+U9-V9</f>
        <v>0</v>
      </c>
      <c r="AI9" s="12"/>
      <c r="AJ9" s="12"/>
      <c r="AK9" s="2"/>
      <c r="AL9" s="2"/>
      <c r="AM9" s="2"/>
      <c r="AN9" s="2">
        <v>1913</v>
      </c>
    </row>
    <row r="10" spans="1:40" ht="13.5" thickBot="1">
      <c r="A10" s="70" t="s">
        <v>115</v>
      </c>
      <c r="B10" s="71"/>
      <c r="C10" s="72"/>
      <c r="D10" s="73">
        <f>Q15</f>
      </c>
      <c r="E10" s="74">
        <f>P15</f>
      </c>
      <c r="F10" s="73">
        <f>Q14</f>
      </c>
      <c r="G10" s="74">
        <f>P14</f>
      </c>
      <c r="H10" s="73">
        <f>Q18</f>
      </c>
      <c r="I10" s="74">
        <f>P18</f>
      </c>
      <c r="J10" s="75"/>
      <c r="K10" s="76"/>
      <c r="L10" s="73"/>
      <c r="M10" s="74"/>
      <c r="N10" s="77">
        <f>IF(SUM(D10:M10)=0,"",COUNTIF(K7:K10,"3"))</f>
      </c>
      <c r="O10" s="78">
        <f>IF(SUM(E10:N10)=0,"",COUNTIF(J7:J10,"3"))</f>
      </c>
      <c r="P10" s="79">
        <f>IF(SUM(D10:M11)=0,"",SUM(K7:K10))</f>
      </c>
      <c r="Q10" s="80">
        <f>IF(SUM(D10:M10)=0,"",SUM(J7:J10))</f>
      </c>
      <c r="R10" s="154"/>
      <c r="S10" s="155"/>
      <c r="U10" s="61">
        <f>+V14+V15+V18</f>
        <v>0</v>
      </c>
      <c r="V10" s="62">
        <f>+U14+U15+U18</f>
        <v>0</v>
      </c>
      <c r="W10" s="63">
        <f>+U10-V10</f>
        <v>0</v>
      </c>
      <c r="AI10" s="12"/>
      <c r="AJ10" s="12"/>
      <c r="AK10" s="2"/>
      <c r="AL10" s="2"/>
      <c r="AM10" s="2"/>
      <c r="AN10" s="2">
        <v>1882</v>
      </c>
    </row>
    <row r="11" spans="1:40" ht="15.75" thickTop="1">
      <c r="A11" s="81"/>
      <c r="B11" s="82" t="s">
        <v>170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4"/>
      <c r="S11" s="85"/>
      <c r="U11" s="86"/>
      <c r="V11" s="87" t="s">
        <v>171</v>
      </c>
      <c r="W11" s="88">
        <f>SUM(W7:W10)</f>
        <v>0</v>
      </c>
      <c r="X11" s="87" t="str">
        <f>IF(W11=0,"OK","Virhe")</f>
        <v>OK</v>
      </c>
      <c r="AI11" s="12"/>
      <c r="AJ11" s="12"/>
      <c r="AK11" s="2"/>
      <c r="AL11" s="2"/>
      <c r="AM11" s="2"/>
      <c r="AN11" s="2">
        <v>1845</v>
      </c>
    </row>
    <row r="12" spans="1:40" ht="15.75" thickBot="1">
      <c r="A12" s="89"/>
      <c r="B12" s="90" t="s">
        <v>172</v>
      </c>
      <c r="C12" s="91"/>
      <c r="D12" s="91"/>
      <c r="E12" s="92"/>
      <c r="F12" s="147" t="s">
        <v>45</v>
      </c>
      <c r="G12" s="148"/>
      <c r="H12" s="149" t="s">
        <v>46</v>
      </c>
      <c r="I12" s="148"/>
      <c r="J12" s="149" t="s">
        <v>47</v>
      </c>
      <c r="K12" s="148"/>
      <c r="L12" s="149" t="s">
        <v>54</v>
      </c>
      <c r="M12" s="148"/>
      <c r="N12" s="149" t="s">
        <v>55</v>
      </c>
      <c r="O12" s="148"/>
      <c r="P12" s="156" t="s">
        <v>43</v>
      </c>
      <c r="Q12" s="157"/>
      <c r="S12" s="93"/>
      <c r="U12" s="94" t="s">
        <v>168</v>
      </c>
      <c r="V12" s="95"/>
      <c r="W12" s="49" t="s">
        <v>169</v>
      </c>
      <c r="AI12" s="12"/>
      <c r="AJ12" s="12"/>
      <c r="AK12" s="2"/>
      <c r="AL12" s="2"/>
      <c r="AM12" s="2"/>
      <c r="AN12" s="2">
        <v>1823</v>
      </c>
    </row>
    <row r="13" spans="1:40" ht="15.75">
      <c r="A13" s="96" t="s">
        <v>173</v>
      </c>
      <c r="B13" s="97" t="str">
        <f>IF(B7&gt;"",B7,"")</f>
        <v>Riku Autio</v>
      </c>
      <c r="C13" s="98" t="str">
        <f>IF(B9&gt;"",B9,"")</f>
        <v>Joonas Kivimäki</v>
      </c>
      <c r="D13" s="83"/>
      <c r="E13" s="99"/>
      <c r="F13" s="150"/>
      <c r="G13" s="151"/>
      <c r="H13" s="139"/>
      <c r="I13" s="140"/>
      <c r="J13" s="139"/>
      <c r="K13" s="140"/>
      <c r="L13" s="139"/>
      <c r="M13" s="140"/>
      <c r="N13" s="146"/>
      <c r="O13" s="140"/>
      <c r="P13" s="100">
        <f aca="true" t="shared" si="0" ref="P13:P18">IF(COUNT(F13:N13)=0,"",COUNTIF(F13:N13,"&gt;=0"))</f>
      </c>
      <c r="Q13" s="101">
        <f aca="true" t="shared" si="1" ref="Q13:Q18">IF(COUNT(F13:N13)=0,"",(IF(LEFT(F13,1)="-",1,0)+IF(LEFT(H13,1)="-",1,0)+IF(LEFT(J13,1)="-",1,0)+IF(LEFT(L13,1)="-",1,0)+IF(LEFT(N13,1)="-",1,0)))</f>
      </c>
      <c r="R13" s="102"/>
      <c r="S13" s="103"/>
      <c r="U13" s="104">
        <f aca="true" t="shared" si="2" ref="U13:V18">+Y13+AA13+AC13+AE13+AG13</f>
        <v>0</v>
      </c>
      <c r="V13" s="105">
        <f t="shared" si="2"/>
        <v>0</v>
      </c>
      <c r="W13" s="106">
        <f aca="true" t="shared" si="3" ref="W13:W18">+U13-V13</f>
        <v>0</v>
      </c>
      <c r="Y13" s="107">
        <f aca="true" t="shared" si="4" ref="Y13:Y18">IF(F13="",0,IF(LEFT(F13,1)="-",ABS(F13),(IF(F13&gt;9,F13+2,11))))</f>
        <v>0</v>
      </c>
      <c r="Z13" s="108">
        <f aca="true" t="shared" si="5" ref="Z13:Z18">IF(F13="",0,IF(LEFT(F13,1)="-",(IF(ABS(F13)&gt;9,(ABS(F13)+2),11)),F13))</f>
        <v>0</v>
      </c>
      <c r="AA13" s="107">
        <f aca="true" t="shared" si="6" ref="AA13:AA18">IF(H13="",0,IF(LEFT(H13,1)="-",ABS(H13),(IF(H13&gt;9,H13+2,11))))</f>
        <v>0</v>
      </c>
      <c r="AB13" s="108">
        <f aca="true" t="shared" si="7" ref="AB13:AB18">IF(H13="",0,IF(LEFT(H13,1)="-",(IF(ABS(H13)&gt;9,(ABS(H13)+2),11)),H13))</f>
        <v>0</v>
      </c>
      <c r="AC13" s="107">
        <f aca="true" t="shared" si="8" ref="AC13:AC18">IF(J13="",0,IF(LEFT(J13,1)="-",ABS(J13),(IF(J13&gt;9,J13+2,11))))</f>
        <v>0</v>
      </c>
      <c r="AD13" s="108">
        <f aca="true" t="shared" si="9" ref="AD13:AD18">IF(J13="",0,IF(LEFT(J13,1)="-",(IF(ABS(J13)&gt;9,(ABS(J13)+2),11)),J13))</f>
        <v>0</v>
      </c>
      <c r="AE13" s="107">
        <f aca="true" t="shared" si="10" ref="AE13:AE18">IF(L13="",0,IF(LEFT(L13,1)="-",ABS(L13),(IF(L13&gt;9,L13+2,11))))</f>
        <v>0</v>
      </c>
      <c r="AF13" s="108">
        <f aca="true" t="shared" si="11" ref="AF13:AF18">IF(L13="",0,IF(LEFT(L13,1)="-",(IF(ABS(L13)&gt;9,(ABS(L13)+2),11)),L13))</f>
        <v>0</v>
      </c>
      <c r="AG13" s="107">
        <f aca="true" t="shared" si="12" ref="AG13:AG18">IF(N13="",0,IF(LEFT(N13,1)="-",ABS(N13),(IF(N13&gt;9,N13+2,11))))</f>
        <v>0</v>
      </c>
      <c r="AH13" s="108">
        <f aca="true" t="shared" si="13" ref="AH13:AH18">IF(N13="",0,IF(LEFT(N13,1)="-",(IF(ABS(N13)&gt;9,(ABS(N13)+2),11)),N13))</f>
        <v>0</v>
      </c>
      <c r="AI13" s="12"/>
      <c r="AJ13" s="12"/>
      <c r="AK13" s="2"/>
      <c r="AL13" s="2"/>
      <c r="AM13" s="2"/>
      <c r="AN13" s="2">
        <v>1807</v>
      </c>
    </row>
    <row r="14" spans="1:40" ht="15.75">
      <c r="A14" s="96" t="s">
        <v>174</v>
      </c>
      <c r="B14" s="97" t="str">
        <f>IF(B8&gt;"",B8,"")</f>
        <v>Niko Pihajoki</v>
      </c>
      <c r="C14" s="109">
        <f>IF(B10&gt;"",B10,"")</f>
      </c>
      <c r="D14" s="110"/>
      <c r="E14" s="99"/>
      <c r="F14" s="141"/>
      <c r="G14" s="142"/>
      <c r="H14" s="141"/>
      <c r="I14" s="142"/>
      <c r="J14" s="141"/>
      <c r="K14" s="142"/>
      <c r="L14" s="141"/>
      <c r="M14" s="142"/>
      <c r="N14" s="141"/>
      <c r="O14" s="142"/>
      <c r="P14" s="100">
        <f t="shared" si="0"/>
      </c>
      <c r="Q14" s="101">
        <f t="shared" si="1"/>
      </c>
      <c r="R14" s="111"/>
      <c r="S14" s="112"/>
      <c r="U14" s="104">
        <f t="shared" si="2"/>
        <v>0</v>
      </c>
      <c r="V14" s="105">
        <f t="shared" si="2"/>
        <v>0</v>
      </c>
      <c r="W14" s="106">
        <f t="shared" si="3"/>
        <v>0</v>
      </c>
      <c r="Y14" s="113">
        <f t="shared" si="4"/>
        <v>0</v>
      </c>
      <c r="Z14" s="114">
        <f t="shared" si="5"/>
        <v>0</v>
      </c>
      <c r="AA14" s="113">
        <f t="shared" si="6"/>
        <v>0</v>
      </c>
      <c r="AB14" s="114">
        <f t="shared" si="7"/>
        <v>0</v>
      </c>
      <c r="AC14" s="113">
        <f t="shared" si="8"/>
        <v>0</v>
      </c>
      <c r="AD14" s="114">
        <f t="shared" si="9"/>
        <v>0</v>
      </c>
      <c r="AE14" s="113">
        <f t="shared" si="10"/>
        <v>0</v>
      </c>
      <c r="AF14" s="114">
        <f t="shared" si="11"/>
        <v>0</v>
      </c>
      <c r="AG14" s="113">
        <f t="shared" si="12"/>
        <v>0</v>
      </c>
      <c r="AH14" s="114">
        <f t="shared" si="13"/>
        <v>0</v>
      </c>
      <c r="AI14" s="12"/>
      <c r="AJ14" s="12"/>
      <c r="AK14" s="5"/>
      <c r="AL14" s="5"/>
      <c r="AM14" s="2"/>
      <c r="AN14" s="2">
        <v>1744</v>
      </c>
    </row>
    <row r="15" spans="1:40" ht="16.5" thickBot="1">
      <c r="A15" s="96" t="s">
        <v>175</v>
      </c>
      <c r="B15" s="115" t="str">
        <f>IF(B7&gt;"",B7,"")</f>
        <v>Riku Autio</v>
      </c>
      <c r="C15" s="116">
        <f>IF(B10&gt;"",B10,"")</f>
      </c>
      <c r="D15" s="91"/>
      <c r="E15" s="92"/>
      <c r="F15" s="144"/>
      <c r="G15" s="145"/>
      <c r="H15" s="144"/>
      <c r="I15" s="145"/>
      <c r="J15" s="144"/>
      <c r="K15" s="145"/>
      <c r="L15" s="144"/>
      <c r="M15" s="145"/>
      <c r="N15" s="144"/>
      <c r="O15" s="145"/>
      <c r="P15" s="100">
        <f t="shared" si="0"/>
      </c>
      <c r="Q15" s="101">
        <f t="shared" si="1"/>
      </c>
      <c r="R15" s="111"/>
      <c r="S15" s="112"/>
      <c r="U15" s="104">
        <f t="shared" si="2"/>
        <v>0</v>
      </c>
      <c r="V15" s="105">
        <f t="shared" si="2"/>
        <v>0</v>
      </c>
      <c r="W15" s="106">
        <f t="shared" si="3"/>
        <v>0</v>
      </c>
      <c r="Y15" s="113">
        <f t="shared" si="4"/>
        <v>0</v>
      </c>
      <c r="Z15" s="114">
        <f t="shared" si="5"/>
        <v>0</v>
      </c>
      <c r="AA15" s="113">
        <f t="shared" si="6"/>
        <v>0</v>
      </c>
      <c r="AB15" s="114">
        <f t="shared" si="7"/>
        <v>0</v>
      </c>
      <c r="AC15" s="113">
        <f t="shared" si="8"/>
        <v>0</v>
      </c>
      <c r="AD15" s="114">
        <f t="shared" si="9"/>
        <v>0</v>
      </c>
      <c r="AE15" s="113">
        <f t="shared" si="10"/>
        <v>0</v>
      </c>
      <c r="AF15" s="114">
        <f t="shared" si="11"/>
        <v>0</v>
      </c>
      <c r="AG15" s="113">
        <f t="shared" si="12"/>
        <v>0</v>
      </c>
      <c r="AH15" s="114">
        <f t="shared" si="13"/>
        <v>0</v>
      </c>
      <c r="AI15" s="12"/>
      <c r="AJ15" s="12"/>
      <c r="AK15" s="2"/>
      <c r="AL15" s="2"/>
      <c r="AM15" s="2"/>
      <c r="AN15" s="2">
        <v>1737</v>
      </c>
    </row>
    <row r="16" spans="1:40" ht="15.75">
      <c r="A16" s="96" t="s">
        <v>176</v>
      </c>
      <c r="B16" s="97" t="str">
        <f>IF(B8&gt;"",B8,"")</f>
        <v>Niko Pihajoki</v>
      </c>
      <c r="C16" s="109" t="str">
        <f>IF(B9&gt;"",B9,"")</f>
        <v>Joonas Kivimäki</v>
      </c>
      <c r="D16" s="83"/>
      <c r="E16" s="99"/>
      <c r="F16" s="139"/>
      <c r="G16" s="140"/>
      <c r="H16" s="139"/>
      <c r="I16" s="140"/>
      <c r="J16" s="139"/>
      <c r="K16" s="140"/>
      <c r="L16" s="139"/>
      <c r="M16" s="140"/>
      <c r="N16" s="139"/>
      <c r="O16" s="140"/>
      <c r="P16" s="100">
        <f t="shared" si="0"/>
      </c>
      <c r="Q16" s="101">
        <f t="shared" si="1"/>
      </c>
      <c r="R16" s="111"/>
      <c r="S16" s="112"/>
      <c r="U16" s="104">
        <f t="shared" si="2"/>
        <v>0</v>
      </c>
      <c r="V16" s="105">
        <f t="shared" si="2"/>
        <v>0</v>
      </c>
      <c r="W16" s="106">
        <f t="shared" si="3"/>
        <v>0</v>
      </c>
      <c r="Y16" s="113">
        <f t="shared" si="4"/>
        <v>0</v>
      </c>
      <c r="Z16" s="114">
        <f t="shared" si="5"/>
        <v>0</v>
      </c>
      <c r="AA16" s="113">
        <f t="shared" si="6"/>
        <v>0</v>
      </c>
      <c r="AB16" s="114">
        <f t="shared" si="7"/>
        <v>0</v>
      </c>
      <c r="AC16" s="113">
        <f t="shared" si="8"/>
        <v>0</v>
      </c>
      <c r="AD16" s="114">
        <f t="shared" si="9"/>
        <v>0</v>
      </c>
      <c r="AE16" s="113">
        <f t="shared" si="10"/>
        <v>0</v>
      </c>
      <c r="AF16" s="114">
        <f t="shared" si="11"/>
        <v>0</v>
      </c>
      <c r="AG16" s="113">
        <f t="shared" si="12"/>
        <v>0</v>
      </c>
      <c r="AH16" s="114">
        <f t="shared" si="13"/>
        <v>0</v>
      </c>
      <c r="AI16" s="12"/>
      <c r="AJ16" s="12"/>
      <c r="AK16" s="2"/>
      <c r="AL16" s="2"/>
      <c r="AM16" s="2"/>
      <c r="AN16" s="2">
        <v>1671</v>
      </c>
    </row>
    <row r="17" spans="1:40" ht="15.75">
      <c r="A17" s="96" t="s">
        <v>177</v>
      </c>
      <c r="B17" s="97" t="str">
        <f>IF(B7&gt;"",B7,"")</f>
        <v>Riku Autio</v>
      </c>
      <c r="C17" s="109" t="str">
        <f>IF(B8&gt;"",B8,"")</f>
        <v>Niko Pihajoki</v>
      </c>
      <c r="D17" s="110"/>
      <c r="E17" s="99"/>
      <c r="F17" s="141"/>
      <c r="G17" s="142"/>
      <c r="H17" s="141"/>
      <c r="I17" s="142"/>
      <c r="J17" s="143"/>
      <c r="K17" s="142"/>
      <c r="L17" s="141"/>
      <c r="M17" s="142"/>
      <c r="N17" s="141"/>
      <c r="O17" s="142"/>
      <c r="P17" s="100">
        <f t="shared" si="0"/>
      </c>
      <c r="Q17" s="101">
        <f t="shared" si="1"/>
      </c>
      <c r="R17" s="111"/>
      <c r="S17" s="112"/>
      <c r="U17" s="104">
        <f t="shared" si="2"/>
        <v>0</v>
      </c>
      <c r="V17" s="105">
        <f t="shared" si="2"/>
        <v>0</v>
      </c>
      <c r="W17" s="106">
        <f t="shared" si="3"/>
        <v>0</v>
      </c>
      <c r="Y17" s="113">
        <f t="shared" si="4"/>
        <v>0</v>
      </c>
      <c r="Z17" s="114">
        <f t="shared" si="5"/>
        <v>0</v>
      </c>
      <c r="AA17" s="113">
        <f t="shared" si="6"/>
        <v>0</v>
      </c>
      <c r="AB17" s="114">
        <f t="shared" si="7"/>
        <v>0</v>
      </c>
      <c r="AC17" s="113">
        <f t="shared" si="8"/>
        <v>0</v>
      </c>
      <c r="AD17" s="114">
        <f t="shared" si="9"/>
        <v>0</v>
      </c>
      <c r="AE17" s="113">
        <f t="shared" si="10"/>
        <v>0</v>
      </c>
      <c r="AF17" s="114">
        <f t="shared" si="11"/>
        <v>0</v>
      </c>
      <c r="AG17" s="113">
        <f t="shared" si="12"/>
        <v>0</v>
      </c>
      <c r="AH17" s="114">
        <f t="shared" si="13"/>
        <v>0</v>
      </c>
      <c r="AI17" s="12"/>
      <c r="AJ17" s="12"/>
      <c r="AK17" s="2"/>
      <c r="AL17" s="2"/>
      <c r="AM17" s="2"/>
      <c r="AN17" s="2">
        <v>1613</v>
      </c>
    </row>
    <row r="18" spans="1:40" ht="16.5" thickBot="1">
      <c r="A18" s="117" t="s">
        <v>178</v>
      </c>
      <c r="B18" s="118" t="str">
        <f>IF(B9&gt;"",B9,"")</f>
        <v>Joonas Kivimäki</v>
      </c>
      <c r="C18" s="119">
        <f>IF(B10&gt;"",B10,"")</f>
      </c>
      <c r="D18" s="120"/>
      <c r="E18" s="121"/>
      <c r="F18" s="137"/>
      <c r="G18" s="138"/>
      <c r="H18" s="137"/>
      <c r="I18" s="138"/>
      <c r="J18" s="137"/>
      <c r="K18" s="138"/>
      <c r="L18" s="137"/>
      <c r="M18" s="138"/>
      <c r="N18" s="137"/>
      <c r="O18" s="138"/>
      <c r="P18" s="122">
        <f t="shared" si="0"/>
      </c>
      <c r="Q18" s="123">
        <f t="shared" si="1"/>
      </c>
      <c r="R18" s="124"/>
      <c r="S18" s="125"/>
      <c r="U18" s="104">
        <f t="shared" si="2"/>
        <v>0</v>
      </c>
      <c r="V18" s="105">
        <f t="shared" si="2"/>
        <v>0</v>
      </c>
      <c r="W18" s="106">
        <f t="shared" si="3"/>
        <v>0</v>
      </c>
      <c r="Y18" s="126">
        <f t="shared" si="4"/>
        <v>0</v>
      </c>
      <c r="Z18" s="127">
        <f t="shared" si="5"/>
        <v>0</v>
      </c>
      <c r="AA18" s="126">
        <f t="shared" si="6"/>
        <v>0</v>
      </c>
      <c r="AB18" s="127">
        <f t="shared" si="7"/>
        <v>0</v>
      </c>
      <c r="AC18" s="126">
        <f t="shared" si="8"/>
        <v>0</v>
      </c>
      <c r="AD18" s="127">
        <f t="shared" si="9"/>
        <v>0</v>
      </c>
      <c r="AE18" s="126">
        <f t="shared" si="10"/>
        <v>0</v>
      </c>
      <c r="AF18" s="127">
        <f t="shared" si="11"/>
        <v>0</v>
      </c>
      <c r="AG18" s="126">
        <f t="shared" si="12"/>
        <v>0</v>
      </c>
      <c r="AH18" s="127">
        <f t="shared" si="13"/>
        <v>0</v>
      </c>
      <c r="AI18" s="12"/>
      <c r="AJ18" s="12"/>
      <c r="AK18" s="2"/>
      <c r="AL18" s="2"/>
      <c r="AM18" s="2"/>
      <c r="AN18" s="2">
        <v>1597</v>
      </c>
    </row>
    <row r="19" spans="1:40" ht="13.5" thickTop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2"/>
      <c r="AL19" s="2"/>
      <c r="AM19" s="2"/>
      <c r="AN19" s="2">
        <v>1595</v>
      </c>
    </row>
    <row r="20" spans="1:40" ht="13.5" thickBo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3"/>
      <c r="AL20" s="2"/>
      <c r="AM20" s="2"/>
      <c r="AN20" s="2">
        <v>1593</v>
      </c>
    </row>
    <row r="21" spans="1:40" ht="16.5" thickTop="1">
      <c r="A21" s="29"/>
      <c r="B21" s="30"/>
      <c r="C21" s="31"/>
      <c r="D21" s="31"/>
      <c r="E21" s="31"/>
      <c r="F21" s="32"/>
      <c r="G21" s="31"/>
      <c r="H21" s="33" t="s">
        <v>158</v>
      </c>
      <c r="I21" s="34"/>
      <c r="J21" s="162" t="s">
        <v>23</v>
      </c>
      <c r="K21" s="163"/>
      <c r="L21" s="163"/>
      <c r="M21" s="164"/>
      <c r="N21" s="165" t="s">
        <v>159</v>
      </c>
      <c r="O21" s="166"/>
      <c r="P21" s="166"/>
      <c r="Q21" s="167" t="s">
        <v>8</v>
      </c>
      <c r="R21" s="168"/>
      <c r="S21" s="169"/>
      <c r="AI21" s="12"/>
      <c r="AJ21" s="12"/>
      <c r="AK21" s="2" t="s">
        <v>228</v>
      </c>
      <c r="AL21" s="2" t="s">
        <v>74</v>
      </c>
      <c r="AM21" s="2"/>
      <c r="AN21" s="2">
        <v>1508</v>
      </c>
    </row>
    <row r="22" spans="1:40" ht="16.5" thickBot="1">
      <c r="A22" s="35"/>
      <c r="B22" s="36"/>
      <c r="C22" s="37" t="s">
        <v>160</v>
      </c>
      <c r="D22" s="172"/>
      <c r="E22" s="173"/>
      <c r="F22" s="174"/>
      <c r="G22" s="175" t="s">
        <v>161</v>
      </c>
      <c r="H22" s="176"/>
      <c r="I22" s="176"/>
      <c r="J22" s="177"/>
      <c r="K22" s="177"/>
      <c r="L22" s="177"/>
      <c r="M22" s="178"/>
      <c r="N22" s="38" t="s">
        <v>162</v>
      </c>
      <c r="O22" s="39"/>
      <c r="P22" s="39"/>
      <c r="Q22" s="170"/>
      <c r="R22" s="170"/>
      <c r="S22" s="171"/>
      <c r="AI22" s="12"/>
      <c r="AJ22" s="12"/>
      <c r="AK22" s="2" t="s">
        <v>148</v>
      </c>
      <c r="AL22" s="2" t="s">
        <v>41</v>
      </c>
      <c r="AM22" s="2"/>
      <c r="AN22" s="2">
        <v>1475</v>
      </c>
    </row>
    <row r="23" spans="1:40" ht="15.75" thickTop="1">
      <c r="A23" s="40"/>
      <c r="B23" s="41" t="s">
        <v>163</v>
      </c>
      <c r="C23" s="42" t="s">
        <v>164</v>
      </c>
      <c r="D23" s="158" t="s">
        <v>114</v>
      </c>
      <c r="E23" s="159"/>
      <c r="F23" s="158" t="s">
        <v>132</v>
      </c>
      <c r="G23" s="159"/>
      <c r="H23" s="158" t="s">
        <v>165</v>
      </c>
      <c r="I23" s="159"/>
      <c r="J23" s="158" t="s">
        <v>115</v>
      </c>
      <c r="K23" s="159"/>
      <c r="L23" s="158"/>
      <c r="M23" s="159"/>
      <c r="N23" s="43" t="s">
        <v>152</v>
      </c>
      <c r="O23" s="44" t="s">
        <v>166</v>
      </c>
      <c r="P23" s="45" t="s">
        <v>167</v>
      </c>
      <c r="Q23" s="46"/>
      <c r="R23" s="160" t="s">
        <v>44</v>
      </c>
      <c r="S23" s="161"/>
      <c r="U23" s="47" t="s">
        <v>168</v>
      </c>
      <c r="V23" s="48"/>
      <c r="W23" s="49" t="s">
        <v>169</v>
      </c>
      <c r="AI23" s="12"/>
      <c r="AJ23" s="12"/>
      <c r="AK23" s="2" t="s">
        <v>95</v>
      </c>
      <c r="AL23" s="2" t="s">
        <v>32</v>
      </c>
      <c r="AM23" s="2"/>
      <c r="AN23" s="2">
        <v>1426</v>
      </c>
    </row>
    <row r="24" spans="1:38" ht="12.75">
      <c r="A24" s="50" t="s">
        <v>114</v>
      </c>
      <c r="B24" s="51" t="s">
        <v>97</v>
      </c>
      <c r="C24" s="65" t="s">
        <v>38</v>
      </c>
      <c r="D24" s="53"/>
      <c r="E24" s="54"/>
      <c r="F24" s="55">
        <f>+P34</f>
      </c>
      <c r="G24" s="56">
        <f>+Q34</f>
      </c>
      <c r="H24" s="55">
        <f>P30</f>
      </c>
      <c r="I24" s="56">
        <f>Q30</f>
      </c>
      <c r="J24" s="55">
        <f>P32</f>
      </c>
      <c r="K24" s="56">
        <f>Q32</f>
      </c>
      <c r="L24" s="55"/>
      <c r="M24" s="56"/>
      <c r="N24" s="57">
        <f>IF(SUM(D24:M24)=0,"",COUNTIF(E24:E27,"3"))</f>
      </c>
      <c r="O24" s="58">
        <f>IF(SUM(E24:N24)=0,"",COUNTIF(D24:D27,"3"))</f>
      </c>
      <c r="P24" s="59">
        <f>IF(SUM(D24:M24)=0,"",SUM(E24:E27))</f>
      </c>
      <c r="Q24" s="60">
        <f>IF(SUM(D24:M24)=0,"",SUM(D24:D27))</f>
      </c>
      <c r="R24" s="152"/>
      <c r="S24" s="153"/>
      <c r="U24" s="61">
        <f>+U30+U32+U34</f>
        <v>0</v>
      </c>
      <c r="V24" s="62">
        <f>+V30+V32+V34</f>
        <v>0</v>
      </c>
      <c r="W24" s="63">
        <f>+U24-V24</f>
        <v>0</v>
      </c>
      <c r="AI24" s="12"/>
      <c r="AJ24" s="12"/>
      <c r="AK24" s="12"/>
      <c r="AL24" s="12"/>
    </row>
    <row r="25" spans="1:38" ht="13.5" thickBot="1">
      <c r="A25" s="64" t="s">
        <v>132</v>
      </c>
      <c r="B25" s="71" t="s">
        <v>270</v>
      </c>
      <c r="C25" s="72" t="s">
        <v>272</v>
      </c>
      <c r="D25" s="66">
        <f>+Q34</f>
      </c>
      <c r="E25" s="67">
        <f>+P34</f>
      </c>
      <c r="F25" s="68"/>
      <c r="G25" s="69"/>
      <c r="H25" s="66">
        <f>P33</f>
      </c>
      <c r="I25" s="67">
        <f>Q33</f>
      </c>
      <c r="J25" s="66">
        <f>P31</f>
      </c>
      <c r="K25" s="67">
        <f>Q31</f>
      </c>
      <c r="L25" s="66"/>
      <c r="M25" s="67"/>
      <c r="N25" s="57">
        <f>IF(SUM(D25:M25)=0,"",COUNTIF(G24:G27,"3"))</f>
      </c>
      <c r="O25" s="58">
        <f>IF(SUM(E25:N25)=0,"",COUNTIF(F24:F27,"3"))</f>
      </c>
      <c r="P25" s="59">
        <f>IF(SUM(D25:M25)=0,"",SUM(G24:G27))</f>
      </c>
      <c r="Q25" s="60">
        <f>IF(SUM(D25:M25)=0,"",SUM(F24:F27))</f>
      </c>
      <c r="R25" s="152"/>
      <c r="S25" s="153"/>
      <c r="U25" s="61">
        <f>+U31+U33+V34</f>
        <v>0</v>
      </c>
      <c r="V25" s="62">
        <f>+V31+V33+U34</f>
        <v>0</v>
      </c>
      <c r="W25" s="63">
        <f>+U25-V25</f>
        <v>0</v>
      </c>
      <c r="AI25" s="12"/>
      <c r="AJ25" s="12"/>
      <c r="AK25" s="12"/>
      <c r="AL25" s="12"/>
    </row>
    <row r="26" spans="1:38" ht="14.25" thickBot="1" thickTop="1">
      <c r="A26" s="64" t="s">
        <v>165</v>
      </c>
      <c r="B26" s="71" t="s">
        <v>148</v>
      </c>
      <c r="C26" s="72" t="s">
        <v>331</v>
      </c>
      <c r="D26" s="66">
        <f>+Q30</f>
      </c>
      <c r="E26" s="67">
        <f>+P30</f>
      </c>
      <c r="F26" s="66">
        <f>Q33</f>
      </c>
      <c r="G26" s="67">
        <f>P33</f>
      </c>
      <c r="H26" s="68"/>
      <c r="I26" s="69"/>
      <c r="J26" s="66">
        <f>P35</f>
      </c>
      <c r="K26" s="67">
        <f>Q35</f>
      </c>
      <c r="L26" s="66"/>
      <c r="M26" s="67"/>
      <c r="N26" s="57">
        <f>IF(SUM(D26:M26)=0,"",COUNTIF(I24:I27,"3"))</f>
      </c>
      <c r="O26" s="58">
        <f>IF(SUM(E26:N26)=0,"",COUNTIF(H24:H27,"3"))</f>
      </c>
      <c r="P26" s="59">
        <f>IF(SUM(D26:M26)=0,"",SUM(I24:I27))</f>
      </c>
      <c r="Q26" s="60">
        <f>IF(SUM(D26:M26)=0,"",SUM(H24:H27))</f>
      </c>
      <c r="R26" s="152"/>
      <c r="S26" s="153"/>
      <c r="U26" s="61">
        <f>+V30+V33+U35</f>
        <v>0</v>
      </c>
      <c r="V26" s="62">
        <f>+U30+U33+V35</f>
        <v>0</v>
      </c>
      <c r="W26" s="63">
        <f>+U26-V26</f>
        <v>0</v>
      </c>
      <c r="AI26" s="12"/>
      <c r="AJ26" s="12"/>
      <c r="AK26" s="12"/>
      <c r="AL26" s="12"/>
    </row>
    <row r="27" spans="1:38" ht="14.25" thickBot="1" thickTop="1">
      <c r="A27" s="70" t="s">
        <v>115</v>
      </c>
      <c r="B27" s="71"/>
      <c r="C27" s="72"/>
      <c r="D27" s="73">
        <f>Q32</f>
      </c>
      <c r="E27" s="74">
        <f>P32</f>
      </c>
      <c r="F27" s="73">
        <f>Q31</f>
      </c>
      <c r="G27" s="74">
        <f>P31</f>
      </c>
      <c r="H27" s="73">
        <f>Q35</f>
      </c>
      <c r="I27" s="74">
        <f>P35</f>
      </c>
      <c r="J27" s="75"/>
      <c r="K27" s="76"/>
      <c r="L27" s="73"/>
      <c r="M27" s="74"/>
      <c r="N27" s="77">
        <f>IF(SUM(D27:M27)=0,"",COUNTIF(K24:K27,"3"))</f>
      </c>
      <c r="O27" s="78">
        <f>IF(SUM(E27:N27)=0,"",COUNTIF(J24:J27,"3"))</f>
      </c>
      <c r="P27" s="79">
        <f>IF(SUM(D27:M28)=0,"",SUM(K24:K27))</f>
      </c>
      <c r="Q27" s="80">
        <f>IF(SUM(D27:M27)=0,"",SUM(J24:J27))</f>
      </c>
      <c r="R27" s="154"/>
      <c r="S27" s="155"/>
      <c r="U27" s="61">
        <f>+V31+V32+V35</f>
        <v>0</v>
      </c>
      <c r="V27" s="62">
        <f>+U31+U32+U35</f>
        <v>0</v>
      </c>
      <c r="W27" s="63">
        <f>+U27-V27</f>
        <v>0</v>
      </c>
      <c r="AI27" s="12"/>
      <c r="AJ27" s="12"/>
      <c r="AK27" s="12"/>
      <c r="AL27" s="12"/>
    </row>
    <row r="28" spans="1:38" ht="15.75" thickTop="1">
      <c r="A28" s="81"/>
      <c r="B28" s="82" t="s">
        <v>170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4"/>
      <c r="S28" s="85"/>
      <c r="U28" s="86"/>
      <c r="V28" s="87" t="s">
        <v>171</v>
      </c>
      <c r="W28" s="88">
        <f>SUM(W24:W27)</f>
        <v>0</v>
      </c>
      <c r="X28" s="87" t="str">
        <f>IF(W28=0,"OK","Virhe")</f>
        <v>OK</v>
      </c>
      <c r="AI28" s="12"/>
      <c r="AJ28" s="12"/>
      <c r="AK28" s="12"/>
      <c r="AL28" s="12"/>
    </row>
    <row r="29" spans="1:38" ht="15.75" thickBot="1">
      <c r="A29" s="89"/>
      <c r="B29" s="90" t="s">
        <v>172</v>
      </c>
      <c r="C29" s="91"/>
      <c r="D29" s="91"/>
      <c r="E29" s="92"/>
      <c r="F29" s="147" t="s">
        <v>45</v>
      </c>
      <c r="G29" s="148"/>
      <c r="H29" s="149" t="s">
        <v>46</v>
      </c>
      <c r="I29" s="148"/>
      <c r="J29" s="149" t="s">
        <v>47</v>
      </c>
      <c r="K29" s="148"/>
      <c r="L29" s="149" t="s">
        <v>54</v>
      </c>
      <c r="M29" s="148"/>
      <c r="N29" s="149" t="s">
        <v>55</v>
      </c>
      <c r="O29" s="148"/>
      <c r="P29" s="156" t="s">
        <v>43</v>
      </c>
      <c r="Q29" s="157"/>
      <c r="S29" s="93"/>
      <c r="U29" s="94" t="s">
        <v>168</v>
      </c>
      <c r="V29" s="95"/>
      <c r="W29" s="49" t="s">
        <v>169</v>
      </c>
      <c r="AI29" s="12"/>
      <c r="AJ29" s="12"/>
      <c r="AK29" s="12"/>
      <c r="AL29" s="12"/>
    </row>
    <row r="30" spans="1:38" ht="15.75">
      <c r="A30" s="96" t="s">
        <v>173</v>
      </c>
      <c r="B30" s="97" t="str">
        <f>IF(B24&gt;"",B24,"")</f>
        <v>Emil Rantatulkkila</v>
      </c>
      <c r="C30" s="98" t="str">
        <f>IF(B26&gt;"",B26,"")</f>
        <v>Juho Seppänen</v>
      </c>
      <c r="D30" s="83"/>
      <c r="E30" s="99"/>
      <c r="F30" s="150"/>
      <c r="G30" s="151"/>
      <c r="H30" s="139"/>
      <c r="I30" s="140"/>
      <c r="J30" s="139"/>
      <c r="K30" s="140"/>
      <c r="L30" s="139"/>
      <c r="M30" s="140"/>
      <c r="N30" s="146"/>
      <c r="O30" s="140"/>
      <c r="P30" s="100">
        <f aca="true" t="shared" si="14" ref="P30:P35">IF(COUNT(F30:N30)=0,"",COUNTIF(F30:N30,"&gt;=0"))</f>
      </c>
      <c r="Q30" s="101">
        <f aca="true" t="shared" si="15" ref="Q30:Q35">IF(COUNT(F30:N30)=0,"",(IF(LEFT(F30,1)="-",1,0)+IF(LEFT(H30,1)="-",1,0)+IF(LEFT(J30,1)="-",1,0)+IF(LEFT(L30,1)="-",1,0)+IF(LEFT(N30,1)="-",1,0)))</f>
      </c>
      <c r="R30" s="102"/>
      <c r="S30" s="103"/>
      <c r="U30" s="104">
        <f aca="true" t="shared" si="16" ref="U30:V35">+Y30+AA30+AC30+AE30+AG30</f>
        <v>0</v>
      </c>
      <c r="V30" s="105">
        <f t="shared" si="16"/>
        <v>0</v>
      </c>
      <c r="W30" s="106">
        <f aca="true" t="shared" si="17" ref="W30:W35">+U30-V30</f>
        <v>0</v>
      </c>
      <c r="Y30" s="107">
        <f aca="true" t="shared" si="18" ref="Y30:Y35">IF(F30="",0,IF(LEFT(F30,1)="-",ABS(F30),(IF(F30&gt;9,F30+2,11))))</f>
        <v>0</v>
      </c>
      <c r="Z30" s="108">
        <f aca="true" t="shared" si="19" ref="Z30:Z35">IF(F30="",0,IF(LEFT(F30,1)="-",(IF(ABS(F30)&gt;9,(ABS(F30)+2),11)),F30))</f>
        <v>0</v>
      </c>
      <c r="AA30" s="107">
        <f aca="true" t="shared" si="20" ref="AA30:AA35">IF(H30="",0,IF(LEFT(H30,1)="-",ABS(H30),(IF(H30&gt;9,H30+2,11))))</f>
        <v>0</v>
      </c>
      <c r="AB30" s="108">
        <f aca="true" t="shared" si="21" ref="AB30:AB35">IF(H30="",0,IF(LEFT(H30,1)="-",(IF(ABS(H30)&gt;9,(ABS(H30)+2),11)),H30))</f>
        <v>0</v>
      </c>
      <c r="AC30" s="107">
        <f aca="true" t="shared" si="22" ref="AC30:AC35">IF(J30="",0,IF(LEFT(J30,1)="-",ABS(J30),(IF(J30&gt;9,J30+2,11))))</f>
        <v>0</v>
      </c>
      <c r="AD30" s="108">
        <f aca="true" t="shared" si="23" ref="AD30:AD35">IF(J30="",0,IF(LEFT(J30,1)="-",(IF(ABS(J30)&gt;9,(ABS(J30)+2),11)),J30))</f>
        <v>0</v>
      </c>
      <c r="AE30" s="107">
        <f aca="true" t="shared" si="24" ref="AE30:AE35">IF(L30="",0,IF(LEFT(L30,1)="-",ABS(L30),(IF(L30&gt;9,L30+2,11))))</f>
        <v>0</v>
      </c>
      <c r="AF30" s="108">
        <f aca="true" t="shared" si="25" ref="AF30:AF35">IF(L30="",0,IF(LEFT(L30,1)="-",(IF(ABS(L30)&gt;9,(ABS(L30)+2),11)),L30))</f>
        <v>0</v>
      </c>
      <c r="AG30" s="107">
        <f aca="true" t="shared" si="26" ref="AG30:AG35">IF(N30="",0,IF(LEFT(N30,1)="-",ABS(N30),(IF(N30&gt;9,N30+2,11))))</f>
        <v>0</v>
      </c>
      <c r="AH30" s="108">
        <f aca="true" t="shared" si="27" ref="AH30:AH35">IF(N30="",0,IF(LEFT(N30,1)="-",(IF(ABS(N30)&gt;9,(ABS(N30)+2),11)),N30))</f>
        <v>0</v>
      </c>
      <c r="AI30" s="12"/>
      <c r="AJ30" s="12"/>
      <c r="AK30" s="12"/>
      <c r="AL30" s="12"/>
    </row>
    <row r="31" spans="1:38" ht="15.75">
      <c r="A31" s="96" t="s">
        <v>174</v>
      </c>
      <c r="B31" s="97" t="str">
        <f>IF(B25&gt;"",B25,"")</f>
        <v>Kristel Treiman</v>
      </c>
      <c r="C31" s="109">
        <f>IF(B27&gt;"",B27,"")</f>
      </c>
      <c r="D31" s="110"/>
      <c r="E31" s="99"/>
      <c r="F31" s="141"/>
      <c r="G31" s="142"/>
      <c r="H31" s="141"/>
      <c r="I31" s="142"/>
      <c r="J31" s="141"/>
      <c r="K31" s="142"/>
      <c r="L31" s="141"/>
      <c r="M31" s="142"/>
      <c r="N31" s="141"/>
      <c r="O31" s="142"/>
      <c r="P31" s="100">
        <f t="shared" si="14"/>
      </c>
      <c r="Q31" s="101">
        <f t="shared" si="15"/>
      </c>
      <c r="R31" s="111"/>
      <c r="S31" s="112"/>
      <c r="U31" s="104">
        <f t="shared" si="16"/>
        <v>0</v>
      </c>
      <c r="V31" s="105">
        <f t="shared" si="16"/>
        <v>0</v>
      </c>
      <c r="W31" s="106">
        <f t="shared" si="17"/>
        <v>0</v>
      </c>
      <c r="Y31" s="113">
        <f t="shared" si="18"/>
        <v>0</v>
      </c>
      <c r="Z31" s="114">
        <f t="shared" si="19"/>
        <v>0</v>
      </c>
      <c r="AA31" s="113">
        <f t="shared" si="20"/>
        <v>0</v>
      </c>
      <c r="AB31" s="114">
        <f t="shared" si="21"/>
        <v>0</v>
      </c>
      <c r="AC31" s="113">
        <f t="shared" si="22"/>
        <v>0</v>
      </c>
      <c r="AD31" s="114">
        <f t="shared" si="23"/>
        <v>0</v>
      </c>
      <c r="AE31" s="113">
        <f t="shared" si="24"/>
        <v>0</v>
      </c>
      <c r="AF31" s="114">
        <f t="shared" si="25"/>
        <v>0</v>
      </c>
      <c r="AG31" s="113">
        <f t="shared" si="26"/>
        <v>0</v>
      </c>
      <c r="AH31" s="114">
        <f t="shared" si="27"/>
        <v>0</v>
      </c>
      <c r="AI31" s="12"/>
      <c r="AJ31" s="12"/>
      <c r="AK31" s="12"/>
      <c r="AL31" s="12"/>
    </row>
    <row r="32" spans="1:38" ht="16.5" thickBot="1">
      <c r="A32" s="96" t="s">
        <v>175</v>
      </c>
      <c r="B32" s="115" t="str">
        <f>IF(B24&gt;"",B24,"")</f>
        <v>Emil Rantatulkkila</v>
      </c>
      <c r="C32" s="116">
        <f>IF(B27&gt;"",B27,"")</f>
      </c>
      <c r="D32" s="91"/>
      <c r="E32" s="92"/>
      <c r="F32" s="144"/>
      <c r="G32" s="145"/>
      <c r="H32" s="144"/>
      <c r="I32" s="145"/>
      <c r="J32" s="144"/>
      <c r="K32" s="145"/>
      <c r="L32" s="144"/>
      <c r="M32" s="145"/>
      <c r="N32" s="144"/>
      <c r="O32" s="145"/>
      <c r="P32" s="100">
        <f t="shared" si="14"/>
      </c>
      <c r="Q32" s="101">
        <f t="shared" si="15"/>
      </c>
      <c r="R32" s="111"/>
      <c r="S32" s="112"/>
      <c r="U32" s="104">
        <f t="shared" si="16"/>
        <v>0</v>
      </c>
      <c r="V32" s="105">
        <f t="shared" si="16"/>
        <v>0</v>
      </c>
      <c r="W32" s="106">
        <f t="shared" si="17"/>
        <v>0</v>
      </c>
      <c r="Y32" s="113">
        <f t="shared" si="18"/>
        <v>0</v>
      </c>
      <c r="Z32" s="114">
        <f t="shared" si="19"/>
        <v>0</v>
      </c>
      <c r="AA32" s="113">
        <f t="shared" si="20"/>
        <v>0</v>
      </c>
      <c r="AB32" s="114">
        <f t="shared" si="21"/>
        <v>0</v>
      </c>
      <c r="AC32" s="113">
        <f t="shared" si="22"/>
        <v>0</v>
      </c>
      <c r="AD32" s="114">
        <f t="shared" si="23"/>
        <v>0</v>
      </c>
      <c r="AE32" s="113">
        <f t="shared" si="24"/>
        <v>0</v>
      </c>
      <c r="AF32" s="114">
        <f t="shared" si="25"/>
        <v>0</v>
      </c>
      <c r="AG32" s="113">
        <f t="shared" si="26"/>
        <v>0</v>
      </c>
      <c r="AH32" s="114">
        <f t="shared" si="27"/>
        <v>0</v>
      </c>
      <c r="AI32" s="12"/>
      <c r="AJ32" s="12"/>
      <c r="AK32" s="12"/>
      <c r="AL32" s="12"/>
    </row>
    <row r="33" spans="1:38" ht="15.75">
      <c r="A33" s="96" t="s">
        <v>176</v>
      </c>
      <c r="B33" s="97" t="str">
        <f>IF(B25&gt;"",B25,"")</f>
        <v>Kristel Treiman</v>
      </c>
      <c r="C33" s="109" t="str">
        <f>IF(B26&gt;"",B26,"")</f>
        <v>Juho Seppänen</v>
      </c>
      <c r="D33" s="83"/>
      <c r="E33" s="99"/>
      <c r="F33" s="139"/>
      <c r="G33" s="140"/>
      <c r="H33" s="139"/>
      <c r="I33" s="140"/>
      <c r="J33" s="139"/>
      <c r="K33" s="140"/>
      <c r="L33" s="139"/>
      <c r="M33" s="140"/>
      <c r="N33" s="139"/>
      <c r="O33" s="140"/>
      <c r="P33" s="100">
        <f t="shared" si="14"/>
      </c>
      <c r="Q33" s="101">
        <f t="shared" si="15"/>
      </c>
      <c r="R33" s="111"/>
      <c r="S33" s="112"/>
      <c r="U33" s="104">
        <f t="shared" si="16"/>
        <v>0</v>
      </c>
      <c r="V33" s="105">
        <f t="shared" si="16"/>
        <v>0</v>
      </c>
      <c r="W33" s="106">
        <f t="shared" si="17"/>
        <v>0</v>
      </c>
      <c r="Y33" s="113">
        <f t="shared" si="18"/>
        <v>0</v>
      </c>
      <c r="Z33" s="114">
        <f t="shared" si="19"/>
        <v>0</v>
      </c>
      <c r="AA33" s="113">
        <f t="shared" si="20"/>
        <v>0</v>
      </c>
      <c r="AB33" s="114">
        <f t="shared" si="21"/>
        <v>0</v>
      </c>
      <c r="AC33" s="113">
        <f t="shared" si="22"/>
        <v>0</v>
      </c>
      <c r="AD33" s="114">
        <f t="shared" si="23"/>
        <v>0</v>
      </c>
      <c r="AE33" s="113">
        <f t="shared" si="24"/>
        <v>0</v>
      </c>
      <c r="AF33" s="114">
        <f t="shared" si="25"/>
        <v>0</v>
      </c>
      <c r="AG33" s="113">
        <f t="shared" si="26"/>
        <v>0</v>
      </c>
      <c r="AH33" s="114">
        <f t="shared" si="27"/>
        <v>0</v>
      </c>
      <c r="AI33" s="12"/>
      <c r="AJ33" s="12"/>
      <c r="AK33" s="12"/>
      <c r="AL33" s="12"/>
    </row>
    <row r="34" spans="1:38" ht="15.75">
      <c r="A34" s="96" t="s">
        <v>177</v>
      </c>
      <c r="B34" s="97" t="str">
        <f>IF(B24&gt;"",B24,"")</f>
        <v>Emil Rantatulkkila</v>
      </c>
      <c r="C34" s="109" t="str">
        <f>IF(B25&gt;"",B25,"")</f>
        <v>Kristel Treiman</v>
      </c>
      <c r="D34" s="110"/>
      <c r="E34" s="99"/>
      <c r="F34" s="141"/>
      <c r="G34" s="142"/>
      <c r="H34" s="141"/>
      <c r="I34" s="142"/>
      <c r="J34" s="143"/>
      <c r="K34" s="142"/>
      <c r="L34" s="141"/>
      <c r="M34" s="142"/>
      <c r="N34" s="141"/>
      <c r="O34" s="142"/>
      <c r="P34" s="100">
        <f t="shared" si="14"/>
      </c>
      <c r="Q34" s="101">
        <f t="shared" si="15"/>
      </c>
      <c r="R34" s="111"/>
      <c r="S34" s="112"/>
      <c r="U34" s="104">
        <f t="shared" si="16"/>
        <v>0</v>
      </c>
      <c r="V34" s="105">
        <f t="shared" si="16"/>
        <v>0</v>
      </c>
      <c r="W34" s="106">
        <f t="shared" si="17"/>
        <v>0</v>
      </c>
      <c r="Y34" s="113">
        <f t="shared" si="18"/>
        <v>0</v>
      </c>
      <c r="Z34" s="114">
        <f t="shared" si="19"/>
        <v>0</v>
      </c>
      <c r="AA34" s="113">
        <f t="shared" si="20"/>
        <v>0</v>
      </c>
      <c r="AB34" s="114">
        <f t="shared" si="21"/>
        <v>0</v>
      </c>
      <c r="AC34" s="113">
        <f t="shared" si="22"/>
        <v>0</v>
      </c>
      <c r="AD34" s="114">
        <f t="shared" si="23"/>
        <v>0</v>
      </c>
      <c r="AE34" s="113">
        <f t="shared" si="24"/>
        <v>0</v>
      </c>
      <c r="AF34" s="114">
        <f t="shared" si="25"/>
        <v>0</v>
      </c>
      <c r="AG34" s="113">
        <f t="shared" si="26"/>
        <v>0</v>
      </c>
      <c r="AH34" s="114">
        <f t="shared" si="27"/>
        <v>0</v>
      </c>
      <c r="AI34" s="12"/>
      <c r="AJ34" s="12"/>
      <c r="AK34" s="12"/>
      <c r="AL34" s="12"/>
    </row>
    <row r="35" spans="1:38" ht="16.5" thickBot="1">
      <c r="A35" s="117" t="s">
        <v>178</v>
      </c>
      <c r="B35" s="118" t="str">
        <f>IF(B26&gt;"",B26,"")</f>
        <v>Juho Seppänen</v>
      </c>
      <c r="C35" s="119">
        <f>IF(B27&gt;"",B27,"")</f>
      </c>
      <c r="D35" s="120"/>
      <c r="E35" s="121"/>
      <c r="F35" s="137"/>
      <c r="G35" s="138"/>
      <c r="H35" s="137"/>
      <c r="I35" s="138"/>
      <c r="J35" s="137"/>
      <c r="K35" s="138"/>
      <c r="L35" s="137"/>
      <c r="M35" s="138"/>
      <c r="N35" s="137"/>
      <c r="O35" s="138"/>
      <c r="P35" s="122">
        <f t="shared" si="14"/>
      </c>
      <c r="Q35" s="123">
        <f t="shared" si="15"/>
      </c>
      <c r="R35" s="124"/>
      <c r="S35" s="125"/>
      <c r="U35" s="104">
        <f t="shared" si="16"/>
        <v>0</v>
      </c>
      <c r="V35" s="105">
        <f t="shared" si="16"/>
        <v>0</v>
      </c>
      <c r="W35" s="106">
        <f t="shared" si="17"/>
        <v>0</v>
      </c>
      <c r="Y35" s="126">
        <f t="shared" si="18"/>
        <v>0</v>
      </c>
      <c r="Z35" s="127">
        <f t="shared" si="19"/>
        <v>0</v>
      </c>
      <c r="AA35" s="126">
        <f t="shared" si="20"/>
        <v>0</v>
      </c>
      <c r="AB35" s="127">
        <f t="shared" si="21"/>
        <v>0</v>
      </c>
      <c r="AC35" s="126">
        <f t="shared" si="22"/>
        <v>0</v>
      </c>
      <c r="AD35" s="127">
        <f t="shared" si="23"/>
        <v>0</v>
      </c>
      <c r="AE35" s="126">
        <f t="shared" si="24"/>
        <v>0</v>
      </c>
      <c r="AF35" s="127">
        <f t="shared" si="25"/>
        <v>0</v>
      </c>
      <c r="AG35" s="126">
        <f t="shared" si="26"/>
        <v>0</v>
      </c>
      <c r="AH35" s="127">
        <f t="shared" si="27"/>
        <v>0</v>
      </c>
      <c r="AI35" s="12"/>
      <c r="AJ35" s="12"/>
      <c r="AK35" s="12"/>
      <c r="AL35" s="12"/>
    </row>
    <row r="36" spans="1:38" ht="13.5" thickTop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</row>
    <row r="37" spans="1:38" ht="13.5" thickBo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</row>
    <row r="38" spans="1:38" ht="16.5" thickTop="1">
      <c r="A38" s="29"/>
      <c r="B38" s="30"/>
      <c r="C38" s="31"/>
      <c r="D38" s="31"/>
      <c r="E38" s="31"/>
      <c r="F38" s="32"/>
      <c r="G38" s="31"/>
      <c r="H38" s="33" t="s">
        <v>158</v>
      </c>
      <c r="I38" s="34"/>
      <c r="J38" s="162" t="s">
        <v>23</v>
      </c>
      <c r="K38" s="163"/>
      <c r="L38" s="163"/>
      <c r="M38" s="164"/>
      <c r="N38" s="165" t="s">
        <v>159</v>
      </c>
      <c r="O38" s="166"/>
      <c r="P38" s="166"/>
      <c r="Q38" s="167" t="s">
        <v>7</v>
      </c>
      <c r="R38" s="168"/>
      <c r="S38" s="169"/>
      <c r="AI38" s="12"/>
      <c r="AJ38" s="12"/>
      <c r="AK38" s="12"/>
      <c r="AL38" s="12"/>
    </row>
    <row r="39" spans="1:38" ht="16.5" thickBot="1">
      <c r="A39" s="35"/>
      <c r="B39" s="36"/>
      <c r="C39" s="37" t="s">
        <v>160</v>
      </c>
      <c r="D39" s="172"/>
      <c r="E39" s="173"/>
      <c r="F39" s="174"/>
      <c r="G39" s="175" t="s">
        <v>161</v>
      </c>
      <c r="H39" s="176"/>
      <c r="I39" s="176"/>
      <c r="J39" s="177"/>
      <c r="K39" s="177"/>
      <c r="L39" s="177"/>
      <c r="M39" s="178"/>
      <c r="N39" s="38" t="s">
        <v>162</v>
      </c>
      <c r="O39" s="39"/>
      <c r="P39" s="39"/>
      <c r="Q39" s="170"/>
      <c r="R39" s="170"/>
      <c r="S39" s="171"/>
      <c r="AI39" s="12"/>
      <c r="AJ39" s="12"/>
      <c r="AK39" s="12"/>
      <c r="AL39" s="12"/>
    </row>
    <row r="40" spans="1:38" ht="15.75" thickTop="1">
      <c r="A40" s="40"/>
      <c r="B40" s="41" t="s">
        <v>163</v>
      </c>
      <c r="C40" s="42" t="s">
        <v>164</v>
      </c>
      <c r="D40" s="158" t="s">
        <v>114</v>
      </c>
      <c r="E40" s="159"/>
      <c r="F40" s="158" t="s">
        <v>132</v>
      </c>
      <c r="G40" s="159"/>
      <c r="H40" s="158" t="s">
        <v>165</v>
      </c>
      <c r="I40" s="159"/>
      <c r="J40" s="158" t="s">
        <v>115</v>
      </c>
      <c r="K40" s="159"/>
      <c r="L40" s="158"/>
      <c r="M40" s="159"/>
      <c r="N40" s="43" t="s">
        <v>152</v>
      </c>
      <c r="O40" s="44" t="s">
        <v>166</v>
      </c>
      <c r="P40" s="45" t="s">
        <v>167</v>
      </c>
      <c r="Q40" s="46"/>
      <c r="R40" s="160" t="s">
        <v>44</v>
      </c>
      <c r="S40" s="161"/>
      <c r="U40" s="47" t="s">
        <v>168</v>
      </c>
      <c r="V40" s="48"/>
      <c r="W40" s="49" t="s">
        <v>169</v>
      </c>
      <c r="AI40" s="12"/>
      <c r="AJ40" s="12"/>
      <c r="AK40" s="12"/>
      <c r="AL40" s="12"/>
    </row>
    <row r="41" spans="1:38" ht="12.75">
      <c r="A41" s="50" t="s">
        <v>114</v>
      </c>
      <c r="B41" s="51" t="s">
        <v>80</v>
      </c>
      <c r="C41" s="65" t="s">
        <v>41</v>
      </c>
      <c r="D41" s="53"/>
      <c r="E41" s="54"/>
      <c r="F41" s="55">
        <f>+P51</f>
      </c>
      <c r="G41" s="56">
        <f>+Q51</f>
      </c>
      <c r="H41" s="55">
        <f>P47</f>
      </c>
      <c r="I41" s="56">
        <f>Q47</f>
      </c>
      <c r="J41" s="55">
        <f>P49</f>
      </c>
      <c r="K41" s="56">
        <f>Q49</f>
      </c>
      <c r="L41" s="55"/>
      <c r="M41" s="56"/>
      <c r="N41" s="57">
        <f>IF(SUM(D41:M41)=0,"",COUNTIF(E41:E44,"3"))</f>
      </c>
      <c r="O41" s="58">
        <f>IF(SUM(E41:N41)=0,"",COUNTIF(D41:D44,"3"))</f>
      </c>
      <c r="P41" s="59">
        <f>IF(SUM(D41:M41)=0,"",SUM(E41:E44))</f>
      </c>
      <c r="Q41" s="60">
        <f>IF(SUM(D41:M41)=0,"",SUM(D41:D44))</f>
      </c>
      <c r="R41" s="152"/>
      <c r="S41" s="153"/>
      <c r="U41" s="61">
        <f>+U47+U49+U51</f>
        <v>0</v>
      </c>
      <c r="V41" s="62">
        <f>+V47+V49+V51</f>
        <v>0</v>
      </c>
      <c r="W41" s="63">
        <f>+U41-V41</f>
        <v>0</v>
      </c>
      <c r="AI41" s="12"/>
      <c r="AJ41" s="12"/>
      <c r="AK41" s="12"/>
      <c r="AL41" s="12"/>
    </row>
    <row r="42" spans="1:38" ht="12.75">
      <c r="A42" s="64" t="s">
        <v>132</v>
      </c>
      <c r="B42" s="51" t="s">
        <v>90</v>
      </c>
      <c r="C42" s="65" t="s">
        <v>31</v>
      </c>
      <c r="D42" s="66">
        <f>+Q51</f>
      </c>
      <c r="E42" s="67">
        <f>+P51</f>
      </c>
      <c r="F42" s="68"/>
      <c r="G42" s="69"/>
      <c r="H42" s="66">
        <f>P50</f>
      </c>
      <c r="I42" s="67">
        <f>Q50</f>
      </c>
      <c r="J42" s="66">
        <f>P48</f>
      </c>
      <c r="K42" s="67">
        <f>Q48</f>
      </c>
      <c r="L42" s="66"/>
      <c r="M42" s="67"/>
      <c r="N42" s="57">
        <f>IF(SUM(D42:M42)=0,"",COUNTIF(G41:G44,"3"))</f>
      </c>
      <c r="O42" s="58">
        <f>IF(SUM(E42:N42)=0,"",COUNTIF(F41:F44,"3"))</f>
      </c>
      <c r="P42" s="59">
        <f>IF(SUM(D42:M42)=0,"",SUM(G41:G44))</f>
      </c>
      <c r="Q42" s="60">
        <f>IF(SUM(D42:M42)=0,"",SUM(F41:F44))</f>
      </c>
      <c r="R42" s="152"/>
      <c r="S42" s="153"/>
      <c r="U42" s="61">
        <f>+U48+U50+V51</f>
        <v>0</v>
      </c>
      <c r="V42" s="62">
        <f>+V48+V50+U51</f>
        <v>0</v>
      </c>
      <c r="W42" s="63">
        <f>+U42-V42</f>
        <v>0</v>
      </c>
      <c r="AI42" s="12"/>
      <c r="AJ42" s="12"/>
      <c r="AK42" s="12"/>
      <c r="AL42" s="12"/>
    </row>
    <row r="43" spans="1:38" ht="12.75">
      <c r="A43" s="64" t="s">
        <v>165</v>
      </c>
      <c r="B43" s="51" t="s">
        <v>113</v>
      </c>
      <c r="C43" s="65" t="s">
        <v>143</v>
      </c>
      <c r="D43" s="66">
        <f>+Q47</f>
      </c>
      <c r="E43" s="67">
        <f>+P47</f>
      </c>
      <c r="F43" s="66">
        <f>Q50</f>
      </c>
      <c r="G43" s="67">
        <f>P50</f>
      </c>
      <c r="H43" s="68"/>
      <c r="I43" s="69"/>
      <c r="J43" s="66">
        <f>P52</f>
      </c>
      <c r="K43" s="67">
        <f>Q52</f>
      </c>
      <c r="L43" s="66"/>
      <c r="M43" s="67"/>
      <c r="N43" s="57">
        <f>IF(SUM(D43:M43)=0,"",COUNTIF(I41:I44,"3"))</f>
      </c>
      <c r="O43" s="58">
        <f>IF(SUM(E43:N43)=0,"",COUNTIF(H41:H44,"3"))</f>
      </c>
      <c r="P43" s="59">
        <f>IF(SUM(D43:M43)=0,"",SUM(I41:I44))</f>
      </c>
      <c r="Q43" s="60">
        <f>IF(SUM(D43:M43)=0,"",SUM(H41:H44))</f>
      </c>
      <c r="R43" s="152"/>
      <c r="S43" s="153"/>
      <c r="U43" s="61">
        <f>+V47+V50+U52</f>
        <v>0</v>
      </c>
      <c r="V43" s="62">
        <f>+U47+U50+V52</f>
        <v>0</v>
      </c>
      <c r="W43" s="63">
        <f>+U43-V43</f>
        <v>0</v>
      </c>
      <c r="AI43" s="12"/>
      <c r="AJ43" s="12"/>
      <c r="AK43" s="12"/>
      <c r="AL43" s="12"/>
    </row>
    <row r="44" spans="1:38" ht="13.5" thickBot="1">
      <c r="A44" s="70" t="s">
        <v>115</v>
      </c>
      <c r="B44" s="71"/>
      <c r="C44" s="72"/>
      <c r="D44" s="73">
        <f>Q49</f>
      </c>
      <c r="E44" s="74">
        <f>P49</f>
      </c>
      <c r="F44" s="73">
        <f>Q48</f>
      </c>
      <c r="G44" s="74">
        <f>P48</f>
      </c>
      <c r="H44" s="73">
        <f>Q52</f>
      </c>
      <c r="I44" s="74">
        <f>P52</f>
      </c>
      <c r="J44" s="75"/>
      <c r="K44" s="76"/>
      <c r="L44" s="73"/>
      <c r="M44" s="74"/>
      <c r="N44" s="77">
        <f>IF(SUM(D44:M44)=0,"",COUNTIF(K41:K44,"3"))</f>
      </c>
      <c r="O44" s="78">
        <f>IF(SUM(E44:N44)=0,"",COUNTIF(J41:J44,"3"))</f>
      </c>
      <c r="P44" s="79">
        <f>IF(SUM(D44:M45)=0,"",SUM(K41:K44))</f>
      </c>
      <c r="Q44" s="80">
        <f>IF(SUM(D44:M44)=0,"",SUM(J41:J44))</f>
      </c>
      <c r="R44" s="154"/>
      <c r="S44" s="155"/>
      <c r="U44" s="61">
        <f>+V48+V49+V52</f>
        <v>0</v>
      </c>
      <c r="V44" s="62">
        <f>+U48+U49+U52</f>
        <v>0</v>
      </c>
      <c r="W44" s="63">
        <f>+U44-V44</f>
        <v>0</v>
      </c>
      <c r="AI44" s="12"/>
      <c r="AJ44" s="12"/>
      <c r="AK44" s="12"/>
      <c r="AL44" s="12"/>
    </row>
    <row r="45" spans="1:38" ht="15.75" thickTop="1">
      <c r="A45" s="81"/>
      <c r="B45" s="82" t="s">
        <v>170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4"/>
      <c r="S45" s="85"/>
      <c r="U45" s="86"/>
      <c r="V45" s="87" t="s">
        <v>171</v>
      </c>
      <c r="W45" s="88">
        <f>SUM(W41:W44)</f>
        <v>0</v>
      </c>
      <c r="X45" s="87" t="str">
        <f>IF(W45=0,"OK","Virhe")</f>
        <v>OK</v>
      </c>
      <c r="AI45" s="12"/>
      <c r="AJ45" s="12"/>
      <c r="AK45" s="12"/>
      <c r="AL45" s="12"/>
    </row>
    <row r="46" spans="1:38" ht="15.75" thickBot="1">
      <c r="A46" s="89"/>
      <c r="B46" s="90" t="s">
        <v>172</v>
      </c>
      <c r="C46" s="91"/>
      <c r="D46" s="91"/>
      <c r="E46" s="92"/>
      <c r="F46" s="147" t="s">
        <v>45</v>
      </c>
      <c r="G46" s="148"/>
      <c r="H46" s="149" t="s">
        <v>46</v>
      </c>
      <c r="I46" s="148"/>
      <c r="J46" s="149" t="s">
        <v>47</v>
      </c>
      <c r="K46" s="148"/>
      <c r="L46" s="149" t="s">
        <v>54</v>
      </c>
      <c r="M46" s="148"/>
      <c r="N46" s="149" t="s">
        <v>55</v>
      </c>
      <c r="O46" s="148"/>
      <c r="P46" s="156" t="s">
        <v>43</v>
      </c>
      <c r="Q46" s="157"/>
      <c r="S46" s="93"/>
      <c r="U46" s="94" t="s">
        <v>168</v>
      </c>
      <c r="V46" s="95"/>
      <c r="W46" s="49" t="s">
        <v>169</v>
      </c>
      <c r="AI46" s="12"/>
      <c r="AJ46" s="12"/>
      <c r="AK46" s="12"/>
      <c r="AL46" s="12"/>
    </row>
    <row r="47" spans="1:38" ht="15.75">
      <c r="A47" s="96" t="s">
        <v>173</v>
      </c>
      <c r="B47" s="97" t="str">
        <f>IF(B41&gt;"",B41,"")</f>
        <v>Sami Ruohonen</v>
      </c>
      <c r="C47" s="98" t="str">
        <f>IF(B43&gt;"",B43,"")</f>
        <v>Asko Keinonen</v>
      </c>
      <c r="D47" s="83"/>
      <c r="E47" s="99"/>
      <c r="F47" s="150"/>
      <c r="G47" s="151"/>
      <c r="H47" s="139"/>
      <c r="I47" s="140"/>
      <c r="J47" s="139"/>
      <c r="K47" s="140"/>
      <c r="L47" s="139"/>
      <c r="M47" s="140"/>
      <c r="N47" s="146"/>
      <c r="O47" s="140"/>
      <c r="P47" s="100">
        <f aca="true" t="shared" si="28" ref="P47:P52">IF(COUNT(F47:N47)=0,"",COUNTIF(F47:N47,"&gt;=0"))</f>
      </c>
      <c r="Q47" s="101">
        <f aca="true" t="shared" si="29" ref="Q47:Q52">IF(COUNT(F47:N47)=0,"",(IF(LEFT(F47,1)="-",1,0)+IF(LEFT(H47,1)="-",1,0)+IF(LEFT(J47,1)="-",1,0)+IF(LEFT(L47,1)="-",1,0)+IF(LEFT(N47,1)="-",1,0)))</f>
      </c>
      <c r="R47" s="102"/>
      <c r="S47" s="103"/>
      <c r="U47" s="104">
        <f aca="true" t="shared" si="30" ref="U47:V52">+Y47+AA47+AC47+AE47+AG47</f>
        <v>0</v>
      </c>
      <c r="V47" s="105">
        <f t="shared" si="30"/>
        <v>0</v>
      </c>
      <c r="W47" s="106">
        <f aca="true" t="shared" si="31" ref="W47:W52">+U47-V47</f>
        <v>0</v>
      </c>
      <c r="Y47" s="107">
        <f aca="true" t="shared" si="32" ref="Y47:Y52">IF(F47="",0,IF(LEFT(F47,1)="-",ABS(F47),(IF(F47&gt;9,F47+2,11))))</f>
        <v>0</v>
      </c>
      <c r="Z47" s="108">
        <f aca="true" t="shared" si="33" ref="Z47:Z52">IF(F47="",0,IF(LEFT(F47,1)="-",(IF(ABS(F47)&gt;9,(ABS(F47)+2),11)),F47))</f>
        <v>0</v>
      </c>
      <c r="AA47" s="107">
        <f aca="true" t="shared" si="34" ref="AA47:AA52">IF(H47="",0,IF(LEFT(H47,1)="-",ABS(H47),(IF(H47&gt;9,H47+2,11))))</f>
        <v>0</v>
      </c>
      <c r="AB47" s="108">
        <f aca="true" t="shared" si="35" ref="AB47:AB52">IF(H47="",0,IF(LEFT(H47,1)="-",(IF(ABS(H47)&gt;9,(ABS(H47)+2),11)),H47))</f>
        <v>0</v>
      </c>
      <c r="AC47" s="107">
        <f aca="true" t="shared" si="36" ref="AC47:AC52">IF(J47="",0,IF(LEFT(J47,1)="-",ABS(J47),(IF(J47&gt;9,J47+2,11))))</f>
        <v>0</v>
      </c>
      <c r="AD47" s="108">
        <f aca="true" t="shared" si="37" ref="AD47:AD52">IF(J47="",0,IF(LEFT(J47,1)="-",(IF(ABS(J47)&gt;9,(ABS(J47)+2),11)),J47))</f>
        <v>0</v>
      </c>
      <c r="AE47" s="107">
        <f aca="true" t="shared" si="38" ref="AE47:AE52">IF(L47="",0,IF(LEFT(L47,1)="-",ABS(L47),(IF(L47&gt;9,L47+2,11))))</f>
        <v>0</v>
      </c>
      <c r="AF47" s="108">
        <f aca="true" t="shared" si="39" ref="AF47:AF52">IF(L47="",0,IF(LEFT(L47,1)="-",(IF(ABS(L47)&gt;9,(ABS(L47)+2),11)),L47))</f>
        <v>0</v>
      </c>
      <c r="AG47" s="107">
        <f aca="true" t="shared" si="40" ref="AG47:AG52">IF(N47="",0,IF(LEFT(N47,1)="-",ABS(N47),(IF(N47&gt;9,N47+2,11))))</f>
        <v>0</v>
      </c>
      <c r="AH47" s="108">
        <f aca="true" t="shared" si="41" ref="AH47:AH52">IF(N47="",0,IF(LEFT(N47,1)="-",(IF(ABS(N47)&gt;9,(ABS(N47)+2),11)),N47))</f>
        <v>0</v>
      </c>
      <c r="AI47" s="12"/>
      <c r="AJ47" s="12"/>
      <c r="AK47" s="12"/>
      <c r="AL47" s="12"/>
    </row>
    <row r="48" spans="1:38" ht="15.75">
      <c r="A48" s="96" t="s">
        <v>174</v>
      </c>
      <c r="B48" s="97" t="str">
        <f>IF(B42&gt;"",B42,"")</f>
        <v>Aleksi Mustonen</v>
      </c>
      <c r="C48" s="109">
        <f>IF(B44&gt;"",B44,"")</f>
      </c>
      <c r="D48" s="110"/>
      <c r="E48" s="99"/>
      <c r="F48" s="141"/>
      <c r="G48" s="142"/>
      <c r="H48" s="141"/>
      <c r="I48" s="142"/>
      <c r="J48" s="141"/>
      <c r="K48" s="142"/>
      <c r="L48" s="141"/>
      <c r="M48" s="142"/>
      <c r="N48" s="141"/>
      <c r="O48" s="142"/>
      <c r="P48" s="100">
        <f t="shared" si="28"/>
      </c>
      <c r="Q48" s="101">
        <f t="shared" si="29"/>
      </c>
      <c r="R48" s="111"/>
      <c r="S48" s="112"/>
      <c r="U48" s="104">
        <f t="shared" si="30"/>
        <v>0</v>
      </c>
      <c r="V48" s="105">
        <f t="shared" si="30"/>
        <v>0</v>
      </c>
      <c r="W48" s="106">
        <f t="shared" si="31"/>
        <v>0</v>
      </c>
      <c r="Y48" s="113">
        <f t="shared" si="32"/>
        <v>0</v>
      </c>
      <c r="Z48" s="114">
        <f t="shared" si="33"/>
        <v>0</v>
      </c>
      <c r="AA48" s="113">
        <f t="shared" si="34"/>
        <v>0</v>
      </c>
      <c r="AB48" s="114">
        <f t="shared" si="35"/>
        <v>0</v>
      </c>
      <c r="AC48" s="113">
        <f t="shared" si="36"/>
        <v>0</v>
      </c>
      <c r="AD48" s="114">
        <f t="shared" si="37"/>
        <v>0</v>
      </c>
      <c r="AE48" s="113">
        <f t="shared" si="38"/>
        <v>0</v>
      </c>
      <c r="AF48" s="114">
        <f t="shared" si="39"/>
        <v>0</v>
      </c>
      <c r="AG48" s="113">
        <f t="shared" si="40"/>
        <v>0</v>
      </c>
      <c r="AH48" s="114">
        <f t="shared" si="41"/>
        <v>0</v>
      </c>
      <c r="AI48" s="12"/>
      <c r="AJ48" s="12"/>
      <c r="AK48" s="12"/>
      <c r="AL48" s="12"/>
    </row>
    <row r="49" spans="1:38" ht="16.5" thickBot="1">
      <c r="A49" s="96" t="s">
        <v>175</v>
      </c>
      <c r="B49" s="115" t="str">
        <f>IF(B41&gt;"",B41,"")</f>
        <v>Sami Ruohonen</v>
      </c>
      <c r="C49" s="116">
        <f>IF(B44&gt;"",B44,"")</f>
      </c>
      <c r="D49" s="91"/>
      <c r="E49" s="92"/>
      <c r="F49" s="144"/>
      <c r="G49" s="145"/>
      <c r="H49" s="144"/>
      <c r="I49" s="145"/>
      <c r="J49" s="144"/>
      <c r="K49" s="145"/>
      <c r="L49" s="144"/>
      <c r="M49" s="145"/>
      <c r="N49" s="144"/>
      <c r="O49" s="145"/>
      <c r="P49" s="100">
        <f t="shared" si="28"/>
      </c>
      <c r="Q49" s="101">
        <f t="shared" si="29"/>
      </c>
      <c r="R49" s="111"/>
      <c r="S49" s="112"/>
      <c r="U49" s="104">
        <f t="shared" si="30"/>
        <v>0</v>
      </c>
      <c r="V49" s="105">
        <f t="shared" si="30"/>
        <v>0</v>
      </c>
      <c r="W49" s="106">
        <f t="shared" si="31"/>
        <v>0</v>
      </c>
      <c r="Y49" s="113">
        <f t="shared" si="32"/>
        <v>0</v>
      </c>
      <c r="Z49" s="114">
        <f t="shared" si="33"/>
        <v>0</v>
      </c>
      <c r="AA49" s="113">
        <f t="shared" si="34"/>
        <v>0</v>
      </c>
      <c r="AB49" s="114">
        <f t="shared" si="35"/>
        <v>0</v>
      </c>
      <c r="AC49" s="113">
        <f t="shared" si="36"/>
        <v>0</v>
      </c>
      <c r="AD49" s="114">
        <f t="shared" si="37"/>
        <v>0</v>
      </c>
      <c r="AE49" s="113">
        <f t="shared" si="38"/>
        <v>0</v>
      </c>
      <c r="AF49" s="114">
        <f t="shared" si="39"/>
        <v>0</v>
      </c>
      <c r="AG49" s="113">
        <f t="shared" si="40"/>
        <v>0</v>
      </c>
      <c r="AH49" s="114">
        <f t="shared" si="41"/>
        <v>0</v>
      </c>
      <c r="AI49" s="12"/>
      <c r="AJ49" s="12"/>
      <c r="AK49" s="12"/>
      <c r="AL49" s="12"/>
    </row>
    <row r="50" spans="1:38" ht="15.75">
      <c r="A50" s="96" t="s">
        <v>176</v>
      </c>
      <c r="B50" s="97" t="str">
        <f>IF(B42&gt;"",B42,"")</f>
        <v>Aleksi Mustonen</v>
      </c>
      <c r="C50" s="109" t="str">
        <f>IF(B43&gt;"",B43,"")</f>
        <v>Asko Keinonen</v>
      </c>
      <c r="D50" s="83"/>
      <c r="E50" s="99"/>
      <c r="F50" s="139"/>
      <c r="G50" s="140"/>
      <c r="H50" s="139"/>
      <c r="I50" s="140"/>
      <c r="J50" s="139"/>
      <c r="K50" s="140"/>
      <c r="L50" s="139"/>
      <c r="M50" s="140"/>
      <c r="N50" s="139"/>
      <c r="O50" s="140"/>
      <c r="P50" s="100">
        <f t="shared" si="28"/>
      </c>
      <c r="Q50" s="101">
        <f t="shared" si="29"/>
      </c>
      <c r="R50" s="111"/>
      <c r="S50" s="112"/>
      <c r="U50" s="104">
        <f t="shared" si="30"/>
        <v>0</v>
      </c>
      <c r="V50" s="105">
        <f t="shared" si="30"/>
        <v>0</v>
      </c>
      <c r="W50" s="106">
        <f t="shared" si="31"/>
        <v>0</v>
      </c>
      <c r="Y50" s="113">
        <f t="shared" si="32"/>
        <v>0</v>
      </c>
      <c r="Z50" s="114">
        <f t="shared" si="33"/>
        <v>0</v>
      </c>
      <c r="AA50" s="113">
        <f t="shared" si="34"/>
        <v>0</v>
      </c>
      <c r="AB50" s="114">
        <f t="shared" si="35"/>
        <v>0</v>
      </c>
      <c r="AC50" s="113">
        <f t="shared" si="36"/>
        <v>0</v>
      </c>
      <c r="AD50" s="114">
        <f t="shared" si="37"/>
        <v>0</v>
      </c>
      <c r="AE50" s="113">
        <f t="shared" si="38"/>
        <v>0</v>
      </c>
      <c r="AF50" s="114">
        <f t="shared" si="39"/>
        <v>0</v>
      </c>
      <c r="AG50" s="113">
        <f t="shared" si="40"/>
        <v>0</v>
      </c>
      <c r="AH50" s="114">
        <f t="shared" si="41"/>
        <v>0</v>
      </c>
      <c r="AI50" s="12"/>
      <c r="AJ50" s="12"/>
      <c r="AK50" s="12"/>
      <c r="AL50" s="12"/>
    </row>
    <row r="51" spans="1:38" ht="15.75">
      <c r="A51" s="96" t="s">
        <v>177</v>
      </c>
      <c r="B51" s="97" t="str">
        <f>IF(B41&gt;"",B41,"")</f>
        <v>Sami Ruohonen</v>
      </c>
      <c r="C51" s="109" t="str">
        <f>IF(B42&gt;"",B42,"")</f>
        <v>Aleksi Mustonen</v>
      </c>
      <c r="D51" s="110"/>
      <c r="E51" s="99"/>
      <c r="F51" s="141"/>
      <c r="G51" s="142"/>
      <c r="H51" s="141"/>
      <c r="I51" s="142"/>
      <c r="J51" s="143"/>
      <c r="K51" s="142"/>
      <c r="L51" s="141"/>
      <c r="M51" s="142"/>
      <c r="N51" s="141"/>
      <c r="O51" s="142"/>
      <c r="P51" s="100">
        <f t="shared" si="28"/>
      </c>
      <c r="Q51" s="101">
        <f t="shared" si="29"/>
      </c>
      <c r="R51" s="111"/>
      <c r="S51" s="112"/>
      <c r="U51" s="104">
        <f t="shared" si="30"/>
        <v>0</v>
      </c>
      <c r="V51" s="105">
        <f t="shared" si="30"/>
        <v>0</v>
      </c>
      <c r="W51" s="106">
        <f t="shared" si="31"/>
        <v>0</v>
      </c>
      <c r="Y51" s="113">
        <f t="shared" si="32"/>
        <v>0</v>
      </c>
      <c r="Z51" s="114">
        <f t="shared" si="33"/>
        <v>0</v>
      </c>
      <c r="AA51" s="113">
        <f t="shared" si="34"/>
        <v>0</v>
      </c>
      <c r="AB51" s="114">
        <f t="shared" si="35"/>
        <v>0</v>
      </c>
      <c r="AC51" s="113">
        <f t="shared" si="36"/>
        <v>0</v>
      </c>
      <c r="AD51" s="114">
        <f t="shared" si="37"/>
        <v>0</v>
      </c>
      <c r="AE51" s="113">
        <f t="shared" si="38"/>
        <v>0</v>
      </c>
      <c r="AF51" s="114">
        <f t="shared" si="39"/>
        <v>0</v>
      </c>
      <c r="AG51" s="113">
        <f t="shared" si="40"/>
        <v>0</v>
      </c>
      <c r="AH51" s="114">
        <f t="shared" si="41"/>
        <v>0</v>
      </c>
      <c r="AI51" s="12"/>
      <c r="AJ51" s="12"/>
      <c r="AK51" s="12"/>
      <c r="AL51" s="12"/>
    </row>
    <row r="52" spans="1:38" ht="16.5" thickBot="1">
      <c r="A52" s="117" t="s">
        <v>178</v>
      </c>
      <c r="B52" s="118" t="str">
        <f>IF(B43&gt;"",B43,"")</f>
        <v>Asko Keinonen</v>
      </c>
      <c r="C52" s="119">
        <f>IF(B44&gt;"",B44,"")</f>
      </c>
      <c r="D52" s="120"/>
      <c r="E52" s="121"/>
      <c r="F52" s="137"/>
      <c r="G52" s="138"/>
      <c r="H52" s="137"/>
      <c r="I52" s="138"/>
      <c r="J52" s="137"/>
      <c r="K52" s="138"/>
      <c r="L52" s="137"/>
      <c r="M52" s="138"/>
      <c r="N52" s="137"/>
      <c r="O52" s="138"/>
      <c r="P52" s="122">
        <f t="shared" si="28"/>
      </c>
      <c r="Q52" s="123">
        <f t="shared" si="29"/>
      </c>
      <c r="R52" s="124"/>
      <c r="S52" s="125"/>
      <c r="U52" s="104">
        <f t="shared" si="30"/>
        <v>0</v>
      </c>
      <c r="V52" s="105">
        <f t="shared" si="30"/>
        <v>0</v>
      </c>
      <c r="W52" s="106">
        <f t="shared" si="31"/>
        <v>0</v>
      </c>
      <c r="Y52" s="126">
        <f t="shared" si="32"/>
        <v>0</v>
      </c>
      <c r="Z52" s="127">
        <f t="shared" si="33"/>
        <v>0</v>
      </c>
      <c r="AA52" s="126">
        <f t="shared" si="34"/>
        <v>0</v>
      </c>
      <c r="AB52" s="127">
        <f t="shared" si="35"/>
        <v>0</v>
      </c>
      <c r="AC52" s="126">
        <f t="shared" si="36"/>
        <v>0</v>
      </c>
      <c r="AD52" s="127">
        <f t="shared" si="37"/>
        <v>0</v>
      </c>
      <c r="AE52" s="126">
        <f t="shared" si="38"/>
        <v>0</v>
      </c>
      <c r="AF52" s="127">
        <f t="shared" si="39"/>
        <v>0</v>
      </c>
      <c r="AG52" s="126">
        <f t="shared" si="40"/>
        <v>0</v>
      </c>
      <c r="AH52" s="127">
        <f t="shared" si="41"/>
        <v>0</v>
      </c>
      <c r="AI52" s="12"/>
      <c r="AJ52" s="12"/>
      <c r="AK52" s="12"/>
      <c r="AL52" s="12"/>
    </row>
    <row r="53" spans="1:38" ht="13.5" thickTop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</row>
    <row r="54" spans="1:38" ht="13.5" thickBo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</row>
    <row r="55" spans="1:38" ht="16.5" thickTop="1">
      <c r="A55" s="29"/>
      <c r="B55" s="30"/>
      <c r="C55" s="31"/>
      <c r="D55" s="31"/>
      <c r="E55" s="31"/>
      <c r="F55" s="32"/>
      <c r="G55" s="31"/>
      <c r="H55" s="33" t="s">
        <v>158</v>
      </c>
      <c r="I55" s="34"/>
      <c r="J55" s="162" t="s">
        <v>23</v>
      </c>
      <c r="K55" s="163"/>
      <c r="L55" s="163"/>
      <c r="M55" s="164"/>
      <c r="N55" s="165" t="s">
        <v>159</v>
      </c>
      <c r="O55" s="166"/>
      <c r="P55" s="166"/>
      <c r="Q55" s="167" t="s">
        <v>5</v>
      </c>
      <c r="R55" s="168"/>
      <c r="S55" s="169"/>
      <c r="AI55" s="12"/>
      <c r="AJ55" s="12"/>
      <c r="AK55" s="12"/>
      <c r="AL55" s="12"/>
    </row>
    <row r="56" spans="1:38" ht="16.5" thickBot="1">
      <c r="A56" s="35"/>
      <c r="B56" s="36"/>
      <c r="C56" s="37" t="s">
        <v>160</v>
      </c>
      <c r="D56" s="172"/>
      <c r="E56" s="173"/>
      <c r="F56" s="174"/>
      <c r="G56" s="175" t="s">
        <v>161</v>
      </c>
      <c r="H56" s="176"/>
      <c r="I56" s="176"/>
      <c r="J56" s="177"/>
      <c r="K56" s="177"/>
      <c r="L56" s="177"/>
      <c r="M56" s="178"/>
      <c r="N56" s="38" t="s">
        <v>162</v>
      </c>
      <c r="O56" s="39"/>
      <c r="P56" s="39"/>
      <c r="Q56" s="170"/>
      <c r="R56" s="170"/>
      <c r="S56" s="171"/>
      <c r="AI56" s="12"/>
      <c r="AJ56" s="12"/>
      <c r="AK56" s="12"/>
      <c r="AL56" s="12"/>
    </row>
    <row r="57" spans="1:38" ht="15.75" thickTop="1">
      <c r="A57" s="40"/>
      <c r="B57" s="41" t="s">
        <v>163</v>
      </c>
      <c r="C57" s="42" t="s">
        <v>164</v>
      </c>
      <c r="D57" s="158" t="s">
        <v>114</v>
      </c>
      <c r="E57" s="159"/>
      <c r="F57" s="158" t="s">
        <v>132</v>
      </c>
      <c r="G57" s="159"/>
      <c r="H57" s="158" t="s">
        <v>165</v>
      </c>
      <c r="I57" s="159"/>
      <c r="J57" s="158" t="s">
        <v>115</v>
      </c>
      <c r="K57" s="159"/>
      <c r="L57" s="158"/>
      <c r="M57" s="159"/>
      <c r="N57" s="43" t="s">
        <v>152</v>
      </c>
      <c r="O57" s="44" t="s">
        <v>166</v>
      </c>
      <c r="P57" s="45" t="s">
        <v>167</v>
      </c>
      <c r="Q57" s="46"/>
      <c r="R57" s="160" t="s">
        <v>44</v>
      </c>
      <c r="S57" s="161"/>
      <c r="U57" s="47" t="s">
        <v>168</v>
      </c>
      <c r="V57" s="48"/>
      <c r="W57" s="49" t="s">
        <v>169</v>
      </c>
      <c r="AI57" s="12"/>
      <c r="AJ57" s="12"/>
      <c r="AK57" s="12"/>
      <c r="AL57" s="12"/>
    </row>
    <row r="58" spans="1:38" ht="12.75">
      <c r="A58" s="50" t="s">
        <v>114</v>
      </c>
      <c r="B58" s="51" t="s">
        <v>206</v>
      </c>
      <c r="C58" s="65" t="s">
        <v>32</v>
      </c>
      <c r="D58" s="53"/>
      <c r="E58" s="54"/>
      <c r="F58" s="55">
        <f>+P68</f>
      </c>
      <c r="G58" s="56">
        <f>+Q68</f>
      </c>
      <c r="H58" s="55">
        <f>P64</f>
      </c>
      <c r="I58" s="56">
        <f>Q64</f>
      </c>
      <c r="J58" s="55">
        <f>P66</f>
      </c>
      <c r="K58" s="56">
        <f>Q66</f>
      </c>
      <c r="L58" s="55"/>
      <c r="M58" s="56"/>
      <c r="N58" s="57">
        <f>IF(SUM(D58:M58)=0,"",COUNTIF(E58:E61,"3"))</f>
      </c>
      <c r="O58" s="58">
        <f>IF(SUM(E58:N58)=0,"",COUNTIF(D58:D61,"3"))</f>
      </c>
      <c r="P58" s="59">
        <f>IF(SUM(D58:M58)=0,"",SUM(E58:E61))</f>
      </c>
      <c r="Q58" s="60">
        <f>IF(SUM(D58:M58)=0,"",SUM(D58:D61))</f>
      </c>
      <c r="R58" s="152"/>
      <c r="S58" s="153"/>
      <c r="U58" s="61">
        <f>+U64+U66+U68</f>
        <v>0</v>
      </c>
      <c r="V58" s="62">
        <f>+V64+V66+V68</f>
        <v>0</v>
      </c>
      <c r="W58" s="63">
        <f>+U58-V58</f>
        <v>0</v>
      </c>
      <c r="AI58" s="12"/>
      <c r="AJ58" s="12"/>
      <c r="AK58" s="12"/>
      <c r="AL58" s="12"/>
    </row>
    <row r="59" spans="1:38" ht="12.75">
      <c r="A59" s="64" t="s">
        <v>132</v>
      </c>
      <c r="B59" s="51" t="s">
        <v>93</v>
      </c>
      <c r="C59" s="65" t="s">
        <v>143</v>
      </c>
      <c r="D59" s="66">
        <f>+Q68</f>
      </c>
      <c r="E59" s="67">
        <f>+P68</f>
      </c>
      <c r="F59" s="68"/>
      <c r="G59" s="69"/>
      <c r="H59" s="66">
        <f>P67</f>
      </c>
      <c r="I59" s="67">
        <f>Q67</f>
      </c>
      <c r="J59" s="66">
        <f>P65</f>
      </c>
      <c r="K59" s="67">
        <f>Q65</f>
      </c>
      <c r="L59" s="66"/>
      <c r="M59" s="67"/>
      <c r="N59" s="57">
        <f>IF(SUM(D59:M59)=0,"",COUNTIF(G58:G61,"3"))</f>
      </c>
      <c r="O59" s="58">
        <f>IF(SUM(E59:N59)=0,"",COUNTIF(F58:F61,"3"))</f>
      </c>
      <c r="P59" s="59">
        <f>IF(SUM(D59:M59)=0,"",SUM(G58:G61))</f>
      </c>
      <c r="Q59" s="60">
        <f>IF(SUM(D59:M59)=0,"",SUM(F58:F61))</f>
      </c>
      <c r="R59" s="152"/>
      <c r="S59" s="153"/>
      <c r="U59" s="61">
        <f>+U65+U67+V68</f>
        <v>0</v>
      </c>
      <c r="V59" s="62">
        <f>+V65+V67+U68</f>
        <v>0</v>
      </c>
      <c r="W59" s="63">
        <f>+U59-V59</f>
        <v>0</v>
      </c>
      <c r="AI59" s="12"/>
      <c r="AJ59" s="12"/>
      <c r="AK59" s="12"/>
      <c r="AL59" s="12"/>
    </row>
    <row r="60" spans="1:38" ht="12.75">
      <c r="A60" s="64" t="s">
        <v>165</v>
      </c>
      <c r="B60" s="51" t="s">
        <v>231</v>
      </c>
      <c r="C60" s="65" t="s">
        <v>232</v>
      </c>
      <c r="D60" s="66">
        <f>+Q64</f>
      </c>
      <c r="E60" s="67">
        <f>+P64</f>
      </c>
      <c r="F60" s="66">
        <f>Q67</f>
      </c>
      <c r="G60" s="67">
        <f>P67</f>
      </c>
      <c r="H60" s="68"/>
      <c r="I60" s="69"/>
      <c r="J60" s="66">
        <f>P69</f>
      </c>
      <c r="K60" s="67">
        <f>Q69</f>
      </c>
      <c r="L60" s="66"/>
      <c r="M60" s="67"/>
      <c r="N60" s="57">
        <f>IF(SUM(D60:M60)=0,"",COUNTIF(I58:I61,"3"))</f>
      </c>
      <c r="O60" s="58">
        <f>IF(SUM(E60:N60)=0,"",COUNTIF(H58:H61,"3"))</f>
      </c>
      <c r="P60" s="59">
        <f>IF(SUM(D60:M60)=0,"",SUM(I58:I61))</f>
      </c>
      <c r="Q60" s="60">
        <f>IF(SUM(D60:M60)=0,"",SUM(H58:H61))</f>
      </c>
      <c r="R60" s="152"/>
      <c r="S60" s="153"/>
      <c r="U60" s="61">
        <f>+V64+V67+U69</f>
        <v>0</v>
      </c>
      <c r="V60" s="62">
        <f>+U64+U67+V69</f>
        <v>0</v>
      </c>
      <c r="W60" s="63">
        <f>+U60-V60</f>
        <v>0</v>
      </c>
      <c r="AI60" s="12"/>
      <c r="AJ60" s="12"/>
      <c r="AK60" s="12"/>
      <c r="AL60" s="12"/>
    </row>
    <row r="61" spans="1:38" ht="13.5" thickBot="1">
      <c r="A61" s="70" t="s">
        <v>115</v>
      </c>
      <c r="B61" s="71" t="s">
        <v>228</v>
      </c>
      <c r="C61" s="72" t="s">
        <v>74</v>
      </c>
      <c r="D61" s="73">
        <f>Q66</f>
      </c>
      <c r="E61" s="74">
        <f>P66</f>
      </c>
      <c r="F61" s="73">
        <f>Q65</f>
      </c>
      <c r="G61" s="74">
        <f>P65</f>
      </c>
      <c r="H61" s="73">
        <f>Q69</f>
      </c>
      <c r="I61" s="74">
        <f>P69</f>
      </c>
      <c r="J61" s="75"/>
      <c r="K61" s="76"/>
      <c r="L61" s="73"/>
      <c r="M61" s="74"/>
      <c r="N61" s="77">
        <f>IF(SUM(D61:M61)=0,"",COUNTIF(K58:K61,"3"))</f>
      </c>
      <c r="O61" s="78">
        <f>IF(SUM(E61:N61)=0,"",COUNTIF(J58:J61,"3"))</f>
      </c>
      <c r="P61" s="79">
        <f>IF(SUM(D61:M62)=0,"",SUM(K58:K61))</f>
      </c>
      <c r="Q61" s="80">
        <f>IF(SUM(D61:M61)=0,"",SUM(J58:J61))</f>
      </c>
      <c r="R61" s="154"/>
      <c r="S61" s="155"/>
      <c r="U61" s="61">
        <f>+V65+V66+V69</f>
        <v>0</v>
      </c>
      <c r="V61" s="62">
        <f>+U65+U66+U69</f>
        <v>0</v>
      </c>
      <c r="W61" s="63">
        <f>+U61-V61</f>
        <v>0</v>
      </c>
      <c r="AI61" s="12"/>
      <c r="AJ61" s="12"/>
      <c r="AK61" s="12"/>
      <c r="AL61" s="12"/>
    </row>
    <row r="62" spans="1:38" ht="15.75" thickTop="1">
      <c r="A62" s="81"/>
      <c r="B62" s="82" t="s">
        <v>170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4"/>
      <c r="S62" s="85"/>
      <c r="U62" s="86"/>
      <c r="V62" s="87" t="s">
        <v>171</v>
      </c>
      <c r="W62" s="88">
        <f>SUM(W58:W61)</f>
        <v>0</v>
      </c>
      <c r="X62" s="87" t="str">
        <f>IF(W62=0,"OK","Virhe")</f>
        <v>OK</v>
      </c>
      <c r="AI62" s="12"/>
      <c r="AJ62" s="12"/>
      <c r="AK62" s="12"/>
      <c r="AL62" s="12"/>
    </row>
    <row r="63" spans="1:38" ht="15.75" thickBot="1">
      <c r="A63" s="89"/>
      <c r="B63" s="90" t="s">
        <v>172</v>
      </c>
      <c r="C63" s="91"/>
      <c r="D63" s="91"/>
      <c r="E63" s="92"/>
      <c r="F63" s="147" t="s">
        <v>45</v>
      </c>
      <c r="G63" s="148"/>
      <c r="H63" s="149" t="s">
        <v>46</v>
      </c>
      <c r="I63" s="148"/>
      <c r="J63" s="149" t="s">
        <v>47</v>
      </c>
      <c r="K63" s="148"/>
      <c r="L63" s="149" t="s">
        <v>54</v>
      </c>
      <c r="M63" s="148"/>
      <c r="N63" s="149" t="s">
        <v>55</v>
      </c>
      <c r="O63" s="148"/>
      <c r="P63" s="156" t="s">
        <v>43</v>
      </c>
      <c r="Q63" s="157"/>
      <c r="S63" s="93"/>
      <c r="U63" s="94" t="s">
        <v>168</v>
      </c>
      <c r="V63" s="95"/>
      <c r="W63" s="49" t="s">
        <v>169</v>
      </c>
      <c r="AI63" s="12"/>
      <c r="AJ63" s="12"/>
      <c r="AK63" s="12"/>
      <c r="AL63" s="12"/>
    </row>
    <row r="64" spans="1:38" ht="15.75">
      <c r="A64" s="96" t="s">
        <v>173</v>
      </c>
      <c r="B64" s="97" t="str">
        <f>IF(B58&gt;"",B58,"")</f>
        <v>Jan Nyberg</v>
      </c>
      <c r="C64" s="98" t="str">
        <f>IF(B60&gt;"",B60,"")</f>
        <v>Vitaly Stepanov</v>
      </c>
      <c r="D64" s="83"/>
      <c r="E64" s="99"/>
      <c r="F64" s="150"/>
      <c r="G64" s="151"/>
      <c r="H64" s="139"/>
      <c r="I64" s="140"/>
      <c r="J64" s="139"/>
      <c r="K64" s="140"/>
      <c r="L64" s="139"/>
      <c r="M64" s="140"/>
      <c r="N64" s="146"/>
      <c r="O64" s="140"/>
      <c r="P64" s="100">
        <f aca="true" t="shared" si="42" ref="P64:P69">IF(COUNT(F64:N64)=0,"",COUNTIF(F64:N64,"&gt;=0"))</f>
      </c>
      <c r="Q64" s="101">
        <f aca="true" t="shared" si="43" ref="Q64:Q69">IF(COUNT(F64:N64)=0,"",(IF(LEFT(F64,1)="-",1,0)+IF(LEFT(H64,1)="-",1,0)+IF(LEFT(J64,1)="-",1,0)+IF(LEFT(L64,1)="-",1,0)+IF(LEFT(N64,1)="-",1,0)))</f>
      </c>
      <c r="R64" s="102"/>
      <c r="S64" s="103"/>
      <c r="U64" s="104">
        <f aca="true" t="shared" si="44" ref="U64:V69">+Y64+AA64+AC64+AE64+AG64</f>
        <v>0</v>
      </c>
      <c r="V64" s="105">
        <f t="shared" si="44"/>
        <v>0</v>
      </c>
      <c r="W64" s="106">
        <f aca="true" t="shared" si="45" ref="W64:W69">+U64-V64</f>
        <v>0</v>
      </c>
      <c r="Y64" s="107">
        <f aca="true" t="shared" si="46" ref="Y64:Y69">IF(F64="",0,IF(LEFT(F64,1)="-",ABS(F64),(IF(F64&gt;9,F64+2,11))))</f>
        <v>0</v>
      </c>
      <c r="Z64" s="108">
        <f aca="true" t="shared" si="47" ref="Z64:Z69">IF(F64="",0,IF(LEFT(F64,1)="-",(IF(ABS(F64)&gt;9,(ABS(F64)+2),11)),F64))</f>
        <v>0</v>
      </c>
      <c r="AA64" s="107">
        <f aca="true" t="shared" si="48" ref="AA64:AA69">IF(H64="",0,IF(LEFT(H64,1)="-",ABS(H64),(IF(H64&gt;9,H64+2,11))))</f>
        <v>0</v>
      </c>
      <c r="AB64" s="108">
        <f aca="true" t="shared" si="49" ref="AB64:AB69">IF(H64="",0,IF(LEFT(H64,1)="-",(IF(ABS(H64)&gt;9,(ABS(H64)+2),11)),H64))</f>
        <v>0</v>
      </c>
      <c r="AC64" s="107">
        <f aca="true" t="shared" si="50" ref="AC64:AC69">IF(J64="",0,IF(LEFT(J64,1)="-",ABS(J64),(IF(J64&gt;9,J64+2,11))))</f>
        <v>0</v>
      </c>
      <c r="AD64" s="108">
        <f aca="true" t="shared" si="51" ref="AD64:AD69">IF(J64="",0,IF(LEFT(J64,1)="-",(IF(ABS(J64)&gt;9,(ABS(J64)+2),11)),J64))</f>
        <v>0</v>
      </c>
      <c r="AE64" s="107">
        <f aca="true" t="shared" si="52" ref="AE64:AE69">IF(L64="",0,IF(LEFT(L64,1)="-",ABS(L64),(IF(L64&gt;9,L64+2,11))))</f>
        <v>0</v>
      </c>
      <c r="AF64" s="108">
        <f aca="true" t="shared" si="53" ref="AF64:AF69">IF(L64="",0,IF(LEFT(L64,1)="-",(IF(ABS(L64)&gt;9,(ABS(L64)+2),11)),L64))</f>
        <v>0</v>
      </c>
      <c r="AG64" s="107">
        <f aca="true" t="shared" si="54" ref="AG64:AG69">IF(N64="",0,IF(LEFT(N64,1)="-",ABS(N64),(IF(N64&gt;9,N64+2,11))))</f>
        <v>0</v>
      </c>
      <c r="AH64" s="108">
        <f aca="true" t="shared" si="55" ref="AH64:AH69">IF(N64="",0,IF(LEFT(N64,1)="-",(IF(ABS(N64)&gt;9,(ABS(N64)+2),11)),N64))</f>
        <v>0</v>
      </c>
      <c r="AI64" s="12"/>
      <c r="AJ64" s="12"/>
      <c r="AK64" s="12"/>
      <c r="AL64" s="12"/>
    </row>
    <row r="65" spans="1:38" ht="15.75">
      <c r="A65" s="96" t="s">
        <v>174</v>
      </c>
      <c r="B65" s="97" t="str">
        <f>IF(B59&gt;"",B59,"")</f>
        <v>Toni Pitkänen</v>
      </c>
      <c r="C65" s="109" t="str">
        <f>IF(B61&gt;"",B61,"")</f>
        <v>John Ancar</v>
      </c>
      <c r="D65" s="110"/>
      <c r="E65" s="99"/>
      <c r="F65" s="141"/>
      <c r="G65" s="142"/>
      <c r="H65" s="141"/>
      <c r="I65" s="142"/>
      <c r="J65" s="141"/>
      <c r="K65" s="142"/>
      <c r="L65" s="141"/>
      <c r="M65" s="142"/>
      <c r="N65" s="141"/>
      <c r="O65" s="142"/>
      <c r="P65" s="100">
        <f t="shared" si="42"/>
      </c>
      <c r="Q65" s="101">
        <f t="shared" si="43"/>
      </c>
      <c r="R65" s="111"/>
      <c r="S65" s="112"/>
      <c r="U65" s="104">
        <f t="shared" si="44"/>
        <v>0</v>
      </c>
      <c r="V65" s="105">
        <f t="shared" si="44"/>
        <v>0</v>
      </c>
      <c r="W65" s="106">
        <f t="shared" si="45"/>
        <v>0</v>
      </c>
      <c r="Y65" s="113">
        <f t="shared" si="46"/>
        <v>0</v>
      </c>
      <c r="Z65" s="114">
        <f t="shared" si="47"/>
        <v>0</v>
      </c>
      <c r="AA65" s="113">
        <f t="shared" si="48"/>
        <v>0</v>
      </c>
      <c r="AB65" s="114">
        <f t="shared" si="49"/>
        <v>0</v>
      </c>
      <c r="AC65" s="113">
        <f t="shared" si="50"/>
        <v>0</v>
      </c>
      <c r="AD65" s="114">
        <f t="shared" si="51"/>
        <v>0</v>
      </c>
      <c r="AE65" s="113">
        <f t="shared" si="52"/>
        <v>0</v>
      </c>
      <c r="AF65" s="114">
        <f t="shared" si="53"/>
        <v>0</v>
      </c>
      <c r="AG65" s="113">
        <f t="shared" si="54"/>
        <v>0</v>
      </c>
      <c r="AH65" s="114">
        <f t="shared" si="55"/>
        <v>0</v>
      </c>
      <c r="AI65" s="12"/>
      <c r="AJ65" s="12"/>
      <c r="AK65" s="12"/>
      <c r="AL65" s="12"/>
    </row>
    <row r="66" spans="1:38" ht="16.5" thickBot="1">
      <c r="A66" s="96" t="s">
        <v>175</v>
      </c>
      <c r="B66" s="115" t="str">
        <f>IF(B58&gt;"",B58,"")</f>
        <v>Jan Nyberg</v>
      </c>
      <c r="C66" s="116" t="str">
        <f>IF(B61&gt;"",B61,"")</f>
        <v>John Ancar</v>
      </c>
      <c r="D66" s="91"/>
      <c r="E66" s="92"/>
      <c r="F66" s="144"/>
      <c r="G66" s="145"/>
      <c r="H66" s="144"/>
      <c r="I66" s="145"/>
      <c r="J66" s="144"/>
      <c r="K66" s="145"/>
      <c r="L66" s="144"/>
      <c r="M66" s="145"/>
      <c r="N66" s="144"/>
      <c r="O66" s="145"/>
      <c r="P66" s="100">
        <f t="shared" si="42"/>
      </c>
      <c r="Q66" s="101">
        <f t="shared" si="43"/>
      </c>
      <c r="R66" s="111"/>
      <c r="S66" s="112"/>
      <c r="U66" s="104">
        <f t="shared" si="44"/>
        <v>0</v>
      </c>
      <c r="V66" s="105">
        <f t="shared" si="44"/>
        <v>0</v>
      </c>
      <c r="W66" s="106">
        <f t="shared" si="45"/>
        <v>0</v>
      </c>
      <c r="Y66" s="113">
        <f t="shared" si="46"/>
        <v>0</v>
      </c>
      <c r="Z66" s="114">
        <f t="shared" si="47"/>
        <v>0</v>
      </c>
      <c r="AA66" s="113">
        <f t="shared" si="48"/>
        <v>0</v>
      </c>
      <c r="AB66" s="114">
        <f t="shared" si="49"/>
        <v>0</v>
      </c>
      <c r="AC66" s="113">
        <f t="shared" si="50"/>
        <v>0</v>
      </c>
      <c r="AD66" s="114">
        <f t="shared" si="51"/>
        <v>0</v>
      </c>
      <c r="AE66" s="113">
        <f t="shared" si="52"/>
        <v>0</v>
      </c>
      <c r="AF66" s="114">
        <f t="shared" si="53"/>
        <v>0</v>
      </c>
      <c r="AG66" s="113">
        <f t="shared" si="54"/>
        <v>0</v>
      </c>
      <c r="AH66" s="114">
        <f t="shared" si="55"/>
        <v>0</v>
      </c>
      <c r="AI66" s="12"/>
      <c r="AJ66" s="12"/>
      <c r="AK66" s="12"/>
      <c r="AL66" s="12"/>
    </row>
    <row r="67" spans="1:38" ht="15.75">
      <c r="A67" s="96" t="s">
        <v>176</v>
      </c>
      <c r="B67" s="97" t="str">
        <f>IF(B59&gt;"",B59,"")</f>
        <v>Toni Pitkänen</v>
      </c>
      <c r="C67" s="109" t="str">
        <f>IF(B60&gt;"",B60,"")</f>
        <v>Vitaly Stepanov</v>
      </c>
      <c r="D67" s="83"/>
      <c r="E67" s="99"/>
      <c r="F67" s="139"/>
      <c r="G67" s="140"/>
      <c r="H67" s="139"/>
      <c r="I67" s="140"/>
      <c r="J67" s="139"/>
      <c r="K67" s="140"/>
      <c r="L67" s="139"/>
      <c r="M67" s="140"/>
      <c r="N67" s="139"/>
      <c r="O67" s="140"/>
      <c r="P67" s="100">
        <f t="shared" si="42"/>
      </c>
      <c r="Q67" s="101">
        <f t="shared" si="43"/>
      </c>
      <c r="R67" s="111"/>
      <c r="S67" s="112"/>
      <c r="U67" s="104">
        <f t="shared" si="44"/>
        <v>0</v>
      </c>
      <c r="V67" s="105">
        <f t="shared" si="44"/>
        <v>0</v>
      </c>
      <c r="W67" s="106">
        <f t="shared" si="45"/>
        <v>0</v>
      </c>
      <c r="Y67" s="113">
        <f t="shared" si="46"/>
        <v>0</v>
      </c>
      <c r="Z67" s="114">
        <f t="shared" si="47"/>
        <v>0</v>
      </c>
      <c r="AA67" s="113">
        <f t="shared" si="48"/>
        <v>0</v>
      </c>
      <c r="AB67" s="114">
        <f t="shared" si="49"/>
        <v>0</v>
      </c>
      <c r="AC67" s="113">
        <f t="shared" si="50"/>
        <v>0</v>
      </c>
      <c r="AD67" s="114">
        <f t="shared" si="51"/>
        <v>0</v>
      </c>
      <c r="AE67" s="113">
        <f t="shared" si="52"/>
        <v>0</v>
      </c>
      <c r="AF67" s="114">
        <f t="shared" si="53"/>
        <v>0</v>
      </c>
      <c r="AG67" s="113">
        <f t="shared" si="54"/>
        <v>0</v>
      </c>
      <c r="AH67" s="114">
        <f t="shared" si="55"/>
        <v>0</v>
      </c>
      <c r="AI67" s="12"/>
      <c r="AJ67" s="12"/>
      <c r="AK67" s="12"/>
      <c r="AL67" s="12"/>
    </row>
    <row r="68" spans="1:38" ht="15.75">
      <c r="A68" s="96" t="s">
        <v>177</v>
      </c>
      <c r="B68" s="97" t="str">
        <f>IF(B58&gt;"",B58,"")</f>
        <v>Jan Nyberg</v>
      </c>
      <c r="C68" s="109" t="str">
        <f>IF(B59&gt;"",B59,"")</f>
        <v>Toni Pitkänen</v>
      </c>
      <c r="D68" s="110"/>
      <c r="E68" s="99"/>
      <c r="F68" s="141"/>
      <c r="G68" s="142"/>
      <c r="H68" s="141"/>
      <c r="I68" s="142"/>
      <c r="J68" s="143"/>
      <c r="K68" s="142"/>
      <c r="L68" s="141"/>
      <c r="M68" s="142"/>
      <c r="N68" s="141"/>
      <c r="O68" s="142"/>
      <c r="P68" s="100">
        <f t="shared" si="42"/>
      </c>
      <c r="Q68" s="101">
        <f t="shared" si="43"/>
      </c>
      <c r="R68" s="111"/>
      <c r="S68" s="112"/>
      <c r="U68" s="104">
        <f t="shared" si="44"/>
        <v>0</v>
      </c>
      <c r="V68" s="105">
        <f t="shared" si="44"/>
        <v>0</v>
      </c>
      <c r="W68" s="106">
        <f t="shared" si="45"/>
        <v>0</v>
      </c>
      <c r="Y68" s="113">
        <f t="shared" si="46"/>
        <v>0</v>
      </c>
      <c r="Z68" s="114">
        <f t="shared" si="47"/>
        <v>0</v>
      </c>
      <c r="AA68" s="113">
        <f t="shared" si="48"/>
        <v>0</v>
      </c>
      <c r="AB68" s="114">
        <f t="shared" si="49"/>
        <v>0</v>
      </c>
      <c r="AC68" s="113">
        <f t="shared" si="50"/>
        <v>0</v>
      </c>
      <c r="AD68" s="114">
        <f t="shared" si="51"/>
        <v>0</v>
      </c>
      <c r="AE68" s="113">
        <f t="shared" si="52"/>
        <v>0</v>
      </c>
      <c r="AF68" s="114">
        <f t="shared" si="53"/>
        <v>0</v>
      </c>
      <c r="AG68" s="113">
        <f t="shared" si="54"/>
        <v>0</v>
      </c>
      <c r="AH68" s="114">
        <f t="shared" si="55"/>
        <v>0</v>
      </c>
      <c r="AI68" s="12"/>
      <c r="AJ68" s="12"/>
      <c r="AK68" s="12"/>
      <c r="AL68" s="12"/>
    </row>
    <row r="69" spans="1:38" ht="16.5" thickBot="1">
      <c r="A69" s="117" t="s">
        <v>178</v>
      </c>
      <c r="B69" s="118" t="str">
        <f>IF(B60&gt;"",B60,"")</f>
        <v>Vitaly Stepanov</v>
      </c>
      <c r="C69" s="119" t="str">
        <f>IF(B61&gt;"",B61,"")</f>
        <v>John Ancar</v>
      </c>
      <c r="D69" s="120"/>
      <c r="E69" s="121"/>
      <c r="F69" s="137"/>
      <c r="G69" s="138"/>
      <c r="H69" s="137"/>
      <c r="I69" s="138"/>
      <c r="J69" s="137"/>
      <c r="K69" s="138"/>
      <c r="L69" s="137"/>
      <c r="M69" s="138"/>
      <c r="N69" s="137"/>
      <c r="O69" s="138"/>
      <c r="P69" s="122">
        <f t="shared" si="42"/>
      </c>
      <c r="Q69" s="123">
        <f t="shared" si="43"/>
      </c>
      <c r="R69" s="124"/>
      <c r="S69" s="125"/>
      <c r="U69" s="104">
        <f t="shared" si="44"/>
        <v>0</v>
      </c>
      <c r="V69" s="105">
        <f t="shared" si="44"/>
        <v>0</v>
      </c>
      <c r="W69" s="106">
        <f t="shared" si="45"/>
        <v>0</v>
      </c>
      <c r="Y69" s="126">
        <f t="shared" si="46"/>
        <v>0</v>
      </c>
      <c r="Z69" s="127">
        <f t="shared" si="47"/>
        <v>0</v>
      </c>
      <c r="AA69" s="126">
        <f t="shared" si="48"/>
        <v>0</v>
      </c>
      <c r="AB69" s="127">
        <f t="shared" si="49"/>
        <v>0</v>
      </c>
      <c r="AC69" s="126">
        <f t="shared" si="50"/>
        <v>0</v>
      </c>
      <c r="AD69" s="127">
        <f t="shared" si="51"/>
        <v>0</v>
      </c>
      <c r="AE69" s="126">
        <f t="shared" si="52"/>
        <v>0</v>
      </c>
      <c r="AF69" s="127">
        <f t="shared" si="53"/>
        <v>0</v>
      </c>
      <c r="AG69" s="126">
        <f t="shared" si="54"/>
        <v>0</v>
      </c>
      <c r="AH69" s="127">
        <f t="shared" si="55"/>
        <v>0</v>
      </c>
      <c r="AI69" s="12"/>
      <c r="AJ69" s="12"/>
      <c r="AK69" s="12"/>
      <c r="AL69" s="12"/>
    </row>
    <row r="70" spans="1:38" ht="13.5" thickTop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</row>
    <row r="71" spans="1:38" ht="13.5" thickBo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</row>
    <row r="72" spans="1:38" ht="16.5" thickTop="1">
      <c r="A72" s="29"/>
      <c r="B72" s="30"/>
      <c r="C72" s="31"/>
      <c r="D72" s="31"/>
      <c r="E72" s="31"/>
      <c r="F72" s="32"/>
      <c r="G72" s="31"/>
      <c r="H72" s="33" t="s">
        <v>158</v>
      </c>
      <c r="I72" s="34"/>
      <c r="J72" s="162" t="s">
        <v>23</v>
      </c>
      <c r="K72" s="163"/>
      <c r="L72" s="163"/>
      <c r="M72" s="164"/>
      <c r="N72" s="165" t="s">
        <v>159</v>
      </c>
      <c r="O72" s="166"/>
      <c r="P72" s="166"/>
      <c r="Q72" s="167" t="s">
        <v>179</v>
      </c>
      <c r="R72" s="168"/>
      <c r="S72" s="169"/>
      <c r="AI72" s="12"/>
      <c r="AJ72" s="12"/>
      <c r="AK72" s="12"/>
      <c r="AL72" s="12"/>
    </row>
    <row r="73" spans="1:38" ht="16.5" thickBot="1">
      <c r="A73" s="35"/>
      <c r="B73" s="36"/>
      <c r="C73" s="37" t="s">
        <v>160</v>
      </c>
      <c r="D73" s="172"/>
      <c r="E73" s="173"/>
      <c r="F73" s="174"/>
      <c r="G73" s="175" t="s">
        <v>161</v>
      </c>
      <c r="H73" s="176"/>
      <c r="I73" s="176"/>
      <c r="J73" s="177"/>
      <c r="K73" s="177"/>
      <c r="L73" s="177"/>
      <c r="M73" s="178"/>
      <c r="N73" s="38" t="s">
        <v>162</v>
      </c>
      <c r="O73" s="39"/>
      <c r="P73" s="39"/>
      <c r="Q73" s="170"/>
      <c r="R73" s="170"/>
      <c r="S73" s="171"/>
      <c r="AI73" s="12"/>
      <c r="AJ73" s="12"/>
      <c r="AK73" s="12"/>
      <c r="AL73" s="12"/>
    </row>
    <row r="74" spans="1:38" ht="15.75" thickTop="1">
      <c r="A74" s="40"/>
      <c r="B74" s="41" t="s">
        <v>163</v>
      </c>
      <c r="C74" s="42" t="s">
        <v>164</v>
      </c>
      <c r="D74" s="158" t="s">
        <v>114</v>
      </c>
      <c r="E74" s="159"/>
      <c r="F74" s="158" t="s">
        <v>132</v>
      </c>
      <c r="G74" s="159"/>
      <c r="H74" s="158" t="s">
        <v>165</v>
      </c>
      <c r="I74" s="159"/>
      <c r="J74" s="158" t="s">
        <v>115</v>
      </c>
      <c r="K74" s="159"/>
      <c r="L74" s="158"/>
      <c r="M74" s="159"/>
      <c r="N74" s="43" t="s">
        <v>152</v>
      </c>
      <c r="O74" s="44" t="s">
        <v>166</v>
      </c>
      <c r="P74" s="45" t="s">
        <v>167</v>
      </c>
      <c r="Q74" s="46"/>
      <c r="R74" s="160" t="s">
        <v>44</v>
      </c>
      <c r="S74" s="161"/>
      <c r="U74" s="47" t="s">
        <v>168</v>
      </c>
      <c r="V74" s="48"/>
      <c r="W74" s="49" t="s">
        <v>169</v>
      </c>
      <c r="AI74" s="12"/>
      <c r="AJ74" s="12"/>
      <c r="AK74" s="12"/>
      <c r="AL74" s="12"/>
    </row>
    <row r="75" spans="1:38" ht="12.75">
      <c r="A75" s="50" t="s">
        <v>114</v>
      </c>
      <c r="B75" s="51" t="s">
        <v>262</v>
      </c>
      <c r="C75" s="65" t="s">
        <v>31</v>
      </c>
      <c r="D75" s="53"/>
      <c r="E75" s="54"/>
      <c r="F75" s="55">
        <f>+P85</f>
      </c>
      <c r="G75" s="56">
        <f>+Q85</f>
      </c>
      <c r="H75" s="55">
        <f>P81</f>
      </c>
      <c r="I75" s="56">
        <f>Q81</f>
      </c>
      <c r="J75" s="55">
        <f>P83</f>
      </c>
      <c r="K75" s="56">
        <f>Q83</f>
      </c>
      <c r="L75" s="55"/>
      <c r="M75" s="56"/>
      <c r="N75" s="57">
        <f>IF(SUM(D75:M75)=0,"",COUNTIF(E75:E78,"3"))</f>
      </c>
      <c r="O75" s="58">
        <f>IF(SUM(E75:N75)=0,"",COUNTIF(D75:D78,"3"))</f>
      </c>
      <c r="P75" s="59">
        <f>IF(SUM(D75:M75)=0,"",SUM(E75:E78))</f>
      </c>
      <c r="Q75" s="60">
        <f>IF(SUM(D75:M75)=0,"",SUM(D75:D78))</f>
      </c>
      <c r="R75" s="152"/>
      <c r="S75" s="153"/>
      <c r="U75" s="61">
        <f>+U81+U83+U85</f>
        <v>0</v>
      </c>
      <c r="V75" s="62">
        <f>+V81+V83+V85</f>
        <v>0</v>
      </c>
      <c r="W75" s="63">
        <f>+U75-V75</f>
        <v>0</v>
      </c>
      <c r="AI75" s="12"/>
      <c r="AJ75" s="12"/>
      <c r="AK75" s="12"/>
      <c r="AL75" s="12"/>
    </row>
    <row r="76" spans="1:38" ht="12.75">
      <c r="A76" s="64" t="s">
        <v>132</v>
      </c>
      <c r="B76" s="51" t="s">
        <v>40</v>
      </c>
      <c r="C76" s="65" t="s">
        <v>275</v>
      </c>
      <c r="D76" s="66">
        <f>+Q85</f>
      </c>
      <c r="E76" s="67">
        <f>+P85</f>
      </c>
      <c r="F76" s="68"/>
      <c r="G76" s="69"/>
      <c r="H76" s="66">
        <f>P84</f>
      </c>
      <c r="I76" s="67">
        <f>Q84</f>
      </c>
      <c r="J76" s="66">
        <f>P82</f>
      </c>
      <c r="K76" s="67">
        <f>Q82</f>
      </c>
      <c r="L76" s="66"/>
      <c r="M76" s="67"/>
      <c r="N76" s="57">
        <f>IF(SUM(D76:M76)=0,"",COUNTIF(G75:G78,"3"))</f>
      </c>
      <c r="O76" s="58">
        <f>IF(SUM(E76:N76)=0,"",COUNTIF(F75:F78,"3"))</f>
      </c>
      <c r="P76" s="59">
        <f>IF(SUM(D76:M76)=0,"",SUM(G75:G78))</f>
      </c>
      <c r="Q76" s="60">
        <f>IF(SUM(D76:M76)=0,"",SUM(F75:F78))</f>
      </c>
      <c r="R76" s="152"/>
      <c r="S76" s="153"/>
      <c r="U76" s="61">
        <f>+U82+U84+V85</f>
        <v>0</v>
      </c>
      <c r="V76" s="62">
        <f>+V82+V84+U85</f>
        <v>0</v>
      </c>
      <c r="W76" s="63">
        <f>+U76-V76</f>
        <v>0</v>
      </c>
      <c r="AI76" s="12"/>
      <c r="AJ76" s="12"/>
      <c r="AK76" s="12"/>
      <c r="AL76" s="12"/>
    </row>
    <row r="77" spans="1:38" ht="12.75">
      <c r="A77" s="64" t="s">
        <v>165</v>
      </c>
      <c r="B77" s="51" t="s">
        <v>81</v>
      </c>
      <c r="C77" s="65" t="s">
        <v>143</v>
      </c>
      <c r="D77" s="66">
        <f>+Q81</f>
      </c>
      <c r="E77" s="67">
        <f>+P81</f>
      </c>
      <c r="F77" s="66">
        <f>Q84</f>
      </c>
      <c r="G77" s="67">
        <f>P84</f>
      </c>
      <c r="H77" s="68"/>
      <c r="I77" s="69"/>
      <c r="J77" s="66">
        <f>P86</f>
      </c>
      <c r="K77" s="67">
        <f>Q86</f>
      </c>
      <c r="L77" s="66"/>
      <c r="M77" s="67"/>
      <c r="N77" s="57">
        <f>IF(SUM(D77:M77)=0,"",COUNTIF(I75:I78,"3"))</f>
      </c>
      <c r="O77" s="58">
        <f>IF(SUM(E77:N77)=0,"",COUNTIF(H75:H78,"3"))</f>
      </c>
      <c r="P77" s="59">
        <f>IF(SUM(D77:M77)=0,"",SUM(I75:I78))</f>
      </c>
      <c r="Q77" s="60">
        <f>IF(SUM(D77:M77)=0,"",SUM(H75:H78))</f>
      </c>
      <c r="R77" s="152"/>
      <c r="S77" s="153"/>
      <c r="U77" s="61">
        <f>+V81+V84+U86</f>
        <v>0</v>
      </c>
      <c r="V77" s="62">
        <f>+U81+U84+V86</f>
        <v>0</v>
      </c>
      <c r="W77" s="63">
        <f>+U77-V77</f>
        <v>0</v>
      </c>
      <c r="AI77" s="12"/>
      <c r="AJ77" s="12"/>
      <c r="AK77" s="12"/>
      <c r="AL77" s="12"/>
    </row>
    <row r="78" spans="1:38" ht="13.5" thickBot="1">
      <c r="A78" s="70" t="s">
        <v>115</v>
      </c>
      <c r="B78" s="71" t="s">
        <v>235</v>
      </c>
      <c r="C78" s="72" t="s">
        <v>232</v>
      </c>
      <c r="D78" s="73">
        <f>Q83</f>
      </c>
      <c r="E78" s="74">
        <f>P83</f>
      </c>
      <c r="F78" s="73">
        <f>Q82</f>
      </c>
      <c r="G78" s="74">
        <f>P82</f>
      </c>
      <c r="H78" s="73">
        <f>Q86</f>
      </c>
      <c r="I78" s="74">
        <f>P86</f>
      </c>
      <c r="J78" s="75"/>
      <c r="K78" s="76"/>
      <c r="L78" s="73"/>
      <c r="M78" s="74"/>
      <c r="N78" s="77">
        <f>IF(SUM(D78:M78)=0,"",COUNTIF(K75:K78,"3"))</f>
      </c>
      <c r="O78" s="78">
        <f>IF(SUM(E78:N78)=0,"",COUNTIF(J75:J78,"3"))</f>
      </c>
      <c r="P78" s="79">
        <f>IF(SUM(D78:M79)=0,"",SUM(K75:K78))</f>
      </c>
      <c r="Q78" s="80">
        <f>IF(SUM(D78:M78)=0,"",SUM(J75:J78))</f>
      </c>
      <c r="R78" s="154"/>
      <c r="S78" s="155"/>
      <c r="U78" s="61">
        <f>+V82+V83+V86</f>
        <v>0</v>
      </c>
      <c r="V78" s="62">
        <f>+U82+U83+U86</f>
        <v>0</v>
      </c>
      <c r="W78" s="63">
        <f>+U78-V78</f>
        <v>0</v>
      </c>
      <c r="AI78" s="12"/>
      <c r="AJ78" s="12"/>
      <c r="AK78" s="12"/>
      <c r="AL78" s="12"/>
    </row>
    <row r="79" spans="1:38" ht="15.75" thickTop="1">
      <c r="A79" s="81"/>
      <c r="B79" s="82" t="s">
        <v>170</v>
      </c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4"/>
      <c r="S79" s="85"/>
      <c r="U79" s="86"/>
      <c r="V79" s="87" t="s">
        <v>171</v>
      </c>
      <c r="W79" s="88">
        <f>SUM(W75:W78)</f>
        <v>0</v>
      </c>
      <c r="X79" s="87" t="str">
        <f>IF(W79=0,"OK","Virhe")</f>
        <v>OK</v>
      </c>
      <c r="AI79" s="12"/>
      <c r="AJ79" s="12"/>
      <c r="AK79" s="12"/>
      <c r="AL79" s="12"/>
    </row>
    <row r="80" spans="1:38" ht="15.75" thickBot="1">
      <c r="A80" s="89"/>
      <c r="B80" s="90" t="s">
        <v>172</v>
      </c>
      <c r="C80" s="91"/>
      <c r="D80" s="91"/>
      <c r="E80" s="92"/>
      <c r="F80" s="147" t="s">
        <v>45</v>
      </c>
      <c r="G80" s="148"/>
      <c r="H80" s="149" t="s">
        <v>46</v>
      </c>
      <c r="I80" s="148"/>
      <c r="J80" s="149" t="s">
        <v>47</v>
      </c>
      <c r="K80" s="148"/>
      <c r="L80" s="149" t="s">
        <v>54</v>
      </c>
      <c r="M80" s="148"/>
      <c r="N80" s="149" t="s">
        <v>55</v>
      </c>
      <c r="O80" s="148"/>
      <c r="P80" s="156" t="s">
        <v>43</v>
      </c>
      <c r="Q80" s="157"/>
      <c r="S80" s="93"/>
      <c r="U80" s="94" t="s">
        <v>168</v>
      </c>
      <c r="V80" s="95"/>
      <c r="W80" s="49" t="s">
        <v>169</v>
      </c>
      <c r="AI80" s="12"/>
      <c r="AJ80" s="12"/>
      <c r="AK80" s="12"/>
      <c r="AL80" s="12"/>
    </row>
    <row r="81" spans="1:38" ht="15.75">
      <c r="A81" s="96" t="s">
        <v>173</v>
      </c>
      <c r="B81" s="97" t="str">
        <f>IF(B75&gt;"",B75,"")</f>
        <v>Jannika Oksanen</v>
      </c>
      <c r="C81" s="98" t="str">
        <f>IF(B77&gt;"",B77,"")</f>
        <v>Henri Kuusjärvi</v>
      </c>
      <c r="D81" s="83"/>
      <c r="E81" s="99"/>
      <c r="F81" s="150"/>
      <c r="G81" s="151"/>
      <c r="H81" s="139"/>
      <c r="I81" s="140"/>
      <c r="J81" s="139"/>
      <c r="K81" s="140"/>
      <c r="L81" s="139"/>
      <c r="M81" s="140"/>
      <c r="N81" s="146"/>
      <c r="O81" s="140"/>
      <c r="P81" s="100">
        <f aca="true" t="shared" si="56" ref="P81:P86">IF(COUNT(F81:N81)=0,"",COUNTIF(F81:N81,"&gt;=0"))</f>
      </c>
      <c r="Q81" s="101">
        <f aca="true" t="shared" si="57" ref="Q81:Q86">IF(COUNT(F81:N81)=0,"",(IF(LEFT(F81,1)="-",1,0)+IF(LEFT(H81,1)="-",1,0)+IF(LEFT(J81,1)="-",1,0)+IF(LEFT(L81,1)="-",1,0)+IF(LEFT(N81,1)="-",1,0)))</f>
      </c>
      <c r="R81" s="102"/>
      <c r="S81" s="103"/>
      <c r="U81" s="104">
        <f aca="true" t="shared" si="58" ref="U81:V86">+Y81+AA81+AC81+AE81+AG81</f>
        <v>0</v>
      </c>
      <c r="V81" s="105">
        <f t="shared" si="58"/>
        <v>0</v>
      </c>
      <c r="W81" s="106">
        <f aca="true" t="shared" si="59" ref="W81:W86">+U81-V81</f>
        <v>0</v>
      </c>
      <c r="Y81" s="107">
        <f aca="true" t="shared" si="60" ref="Y81:Y86">IF(F81="",0,IF(LEFT(F81,1)="-",ABS(F81),(IF(F81&gt;9,F81+2,11))))</f>
        <v>0</v>
      </c>
      <c r="Z81" s="108">
        <f aca="true" t="shared" si="61" ref="Z81:Z86">IF(F81="",0,IF(LEFT(F81,1)="-",(IF(ABS(F81)&gt;9,(ABS(F81)+2),11)),F81))</f>
        <v>0</v>
      </c>
      <c r="AA81" s="107">
        <f aca="true" t="shared" si="62" ref="AA81:AA86">IF(H81="",0,IF(LEFT(H81,1)="-",ABS(H81),(IF(H81&gt;9,H81+2,11))))</f>
        <v>0</v>
      </c>
      <c r="AB81" s="108">
        <f aca="true" t="shared" si="63" ref="AB81:AB86">IF(H81="",0,IF(LEFT(H81,1)="-",(IF(ABS(H81)&gt;9,(ABS(H81)+2),11)),H81))</f>
        <v>0</v>
      </c>
      <c r="AC81" s="107">
        <f aca="true" t="shared" si="64" ref="AC81:AC86">IF(J81="",0,IF(LEFT(J81,1)="-",ABS(J81),(IF(J81&gt;9,J81+2,11))))</f>
        <v>0</v>
      </c>
      <c r="AD81" s="108">
        <f aca="true" t="shared" si="65" ref="AD81:AD86">IF(J81="",0,IF(LEFT(J81,1)="-",(IF(ABS(J81)&gt;9,(ABS(J81)+2),11)),J81))</f>
        <v>0</v>
      </c>
      <c r="AE81" s="107">
        <f aca="true" t="shared" si="66" ref="AE81:AE86">IF(L81="",0,IF(LEFT(L81,1)="-",ABS(L81),(IF(L81&gt;9,L81+2,11))))</f>
        <v>0</v>
      </c>
      <c r="AF81" s="108">
        <f aca="true" t="shared" si="67" ref="AF81:AF86">IF(L81="",0,IF(LEFT(L81,1)="-",(IF(ABS(L81)&gt;9,(ABS(L81)+2),11)),L81))</f>
        <v>0</v>
      </c>
      <c r="AG81" s="107">
        <f aca="true" t="shared" si="68" ref="AG81:AG86">IF(N81="",0,IF(LEFT(N81,1)="-",ABS(N81),(IF(N81&gt;9,N81+2,11))))</f>
        <v>0</v>
      </c>
      <c r="AH81" s="108">
        <f aca="true" t="shared" si="69" ref="AH81:AH86">IF(N81="",0,IF(LEFT(N81,1)="-",(IF(ABS(N81)&gt;9,(ABS(N81)+2),11)),N81))</f>
        <v>0</v>
      </c>
      <c r="AI81" s="12"/>
      <c r="AJ81" s="12"/>
      <c r="AK81" s="12"/>
      <c r="AL81" s="12"/>
    </row>
    <row r="82" spans="1:38" ht="15.75">
      <c r="A82" s="96" t="s">
        <v>174</v>
      </c>
      <c r="B82" s="97" t="str">
        <f>IF(B76&gt;"",B76,"")</f>
        <v>Mikael Aikio</v>
      </c>
      <c r="C82" s="109" t="str">
        <f>IF(B78&gt;"",B78,"")</f>
        <v>Egor Ljadvig</v>
      </c>
      <c r="D82" s="110"/>
      <c r="E82" s="99"/>
      <c r="F82" s="141"/>
      <c r="G82" s="142"/>
      <c r="H82" s="141"/>
      <c r="I82" s="142"/>
      <c r="J82" s="141"/>
      <c r="K82" s="142"/>
      <c r="L82" s="141"/>
      <c r="M82" s="142"/>
      <c r="N82" s="141"/>
      <c r="O82" s="142"/>
      <c r="P82" s="100">
        <f t="shared" si="56"/>
      </c>
      <c r="Q82" s="101">
        <f t="shared" si="57"/>
      </c>
      <c r="R82" s="111"/>
      <c r="S82" s="112"/>
      <c r="U82" s="104">
        <f t="shared" si="58"/>
        <v>0</v>
      </c>
      <c r="V82" s="105">
        <f t="shared" si="58"/>
        <v>0</v>
      </c>
      <c r="W82" s="106">
        <f t="shared" si="59"/>
        <v>0</v>
      </c>
      <c r="Y82" s="113">
        <f t="shared" si="60"/>
        <v>0</v>
      </c>
      <c r="Z82" s="114">
        <f t="shared" si="61"/>
        <v>0</v>
      </c>
      <c r="AA82" s="113">
        <f t="shared" si="62"/>
        <v>0</v>
      </c>
      <c r="AB82" s="114">
        <f t="shared" si="63"/>
        <v>0</v>
      </c>
      <c r="AC82" s="113">
        <f t="shared" si="64"/>
        <v>0</v>
      </c>
      <c r="AD82" s="114">
        <f t="shared" si="65"/>
        <v>0</v>
      </c>
      <c r="AE82" s="113">
        <f t="shared" si="66"/>
        <v>0</v>
      </c>
      <c r="AF82" s="114">
        <f t="shared" si="67"/>
        <v>0</v>
      </c>
      <c r="AG82" s="113">
        <f t="shared" si="68"/>
        <v>0</v>
      </c>
      <c r="AH82" s="114">
        <f t="shared" si="69"/>
        <v>0</v>
      </c>
      <c r="AI82" s="12"/>
      <c r="AJ82" s="12"/>
      <c r="AK82" s="12"/>
      <c r="AL82" s="12"/>
    </row>
    <row r="83" spans="1:38" ht="16.5" thickBot="1">
      <c r="A83" s="96" t="s">
        <v>175</v>
      </c>
      <c r="B83" s="115" t="str">
        <f>IF(B75&gt;"",B75,"")</f>
        <v>Jannika Oksanen</v>
      </c>
      <c r="C83" s="116" t="str">
        <f>IF(B78&gt;"",B78,"")</f>
        <v>Egor Ljadvig</v>
      </c>
      <c r="D83" s="91"/>
      <c r="E83" s="92"/>
      <c r="F83" s="144"/>
      <c r="G83" s="145"/>
      <c r="H83" s="144"/>
      <c r="I83" s="145"/>
      <c r="J83" s="144"/>
      <c r="K83" s="145"/>
      <c r="L83" s="144"/>
      <c r="M83" s="145"/>
      <c r="N83" s="144"/>
      <c r="O83" s="145"/>
      <c r="P83" s="100">
        <f t="shared" si="56"/>
      </c>
      <c r="Q83" s="101">
        <f t="shared" si="57"/>
      </c>
      <c r="R83" s="111"/>
      <c r="S83" s="112"/>
      <c r="U83" s="104">
        <f t="shared" si="58"/>
        <v>0</v>
      </c>
      <c r="V83" s="105">
        <f t="shared" si="58"/>
        <v>0</v>
      </c>
      <c r="W83" s="106">
        <f t="shared" si="59"/>
        <v>0</v>
      </c>
      <c r="Y83" s="113">
        <f t="shared" si="60"/>
        <v>0</v>
      </c>
      <c r="Z83" s="114">
        <f t="shared" si="61"/>
        <v>0</v>
      </c>
      <c r="AA83" s="113">
        <f t="shared" si="62"/>
        <v>0</v>
      </c>
      <c r="AB83" s="114">
        <f t="shared" si="63"/>
        <v>0</v>
      </c>
      <c r="AC83" s="113">
        <f t="shared" si="64"/>
        <v>0</v>
      </c>
      <c r="AD83" s="114">
        <f t="shared" si="65"/>
        <v>0</v>
      </c>
      <c r="AE83" s="113">
        <f t="shared" si="66"/>
        <v>0</v>
      </c>
      <c r="AF83" s="114">
        <f t="shared" si="67"/>
        <v>0</v>
      </c>
      <c r="AG83" s="113">
        <f t="shared" si="68"/>
        <v>0</v>
      </c>
      <c r="AH83" s="114">
        <f t="shared" si="69"/>
        <v>0</v>
      </c>
      <c r="AI83" s="12"/>
      <c r="AJ83" s="12"/>
      <c r="AK83" s="12"/>
      <c r="AL83" s="12"/>
    </row>
    <row r="84" spans="1:38" ht="15.75">
      <c r="A84" s="96" t="s">
        <v>176</v>
      </c>
      <c r="B84" s="97" t="str">
        <f>IF(B76&gt;"",B76,"")</f>
        <v>Mikael Aikio</v>
      </c>
      <c r="C84" s="109" t="str">
        <f>IF(B77&gt;"",B77,"")</f>
        <v>Henri Kuusjärvi</v>
      </c>
      <c r="D84" s="83"/>
      <c r="E84" s="99"/>
      <c r="F84" s="139"/>
      <c r="G84" s="140"/>
      <c r="H84" s="139"/>
      <c r="I84" s="140"/>
      <c r="J84" s="139"/>
      <c r="K84" s="140"/>
      <c r="L84" s="139"/>
      <c r="M84" s="140"/>
      <c r="N84" s="139"/>
      <c r="O84" s="140"/>
      <c r="P84" s="100">
        <f t="shared" si="56"/>
      </c>
      <c r="Q84" s="101">
        <f t="shared" si="57"/>
      </c>
      <c r="R84" s="111"/>
      <c r="S84" s="112"/>
      <c r="U84" s="104">
        <f t="shared" si="58"/>
        <v>0</v>
      </c>
      <c r="V84" s="105">
        <f t="shared" si="58"/>
        <v>0</v>
      </c>
      <c r="W84" s="106">
        <f t="shared" si="59"/>
        <v>0</v>
      </c>
      <c r="Y84" s="113">
        <f t="shared" si="60"/>
        <v>0</v>
      </c>
      <c r="Z84" s="114">
        <f t="shared" si="61"/>
        <v>0</v>
      </c>
      <c r="AA84" s="113">
        <f t="shared" si="62"/>
        <v>0</v>
      </c>
      <c r="AB84" s="114">
        <f t="shared" si="63"/>
        <v>0</v>
      </c>
      <c r="AC84" s="113">
        <f t="shared" si="64"/>
        <v>0</v>
      </c>
      <c r="AD84" s="114">
        <f t="shared" si="65"/>
        <v>0</v>
      </c>
      <c r="AE84" s="113">
        <f t="shared" si="66"/>
        <v>0</v>
      </c>
      <c r="AF84" s="114">
        <f t="shared" si="67"/>
        <v>0</v>
      </c>
      <c r="AG84" s="113">
        <f t="shared" si="68"/>
        <v>0</v>
      </c>
      <c r="AH84" s="114">
        <f t="shared" si="69"/>
        <v>0</v>
      </c>
      <c r="AI84" s="12"/>
      <c r="AJ84" s="12"/>
      <c r="AK84" s="12"/>
      <c r="AL84" s="12"/>
    </row>
    <row r="85" spans="1:38" ht="15.75">
      <c r="A85" s="96" t="s">
        <v>177</v>
      </c>
      <c r="B85" s="97" t="str">
        <f>IF(B75&gt;"",B75,"")</f>
        <v>Jannika Oksanen</v>
      </c>
      <c r="C85" s="109" t="str">
        <f>IF(B76&gt;"",B76,"")</f>
        <v>Mikael Aikio</v>
      </c>
      <c r="D85" s="110"/>
      <c r="E85" s="99"/>
      <c r="F85" s="141"/>
      <c r="G85" s="142"/>
      <c r="H85" s="141"/>
      <c r="I85" s="142"/>
      <c r="J85" s="143"/>
      <c r="K85" s="142"/>
      <c r="L85" s="141"/>
      <c r="M85" s="142"/>
      <c r="N85" s="141"/>
      <c r="O85" s="142"/>
      <c r="P85" s="100">
        <f t="shared" si="56"/>
      </c>
      <c r="Q85" s="101">
        <f t="shared" si="57"/>
      </c>
      <c r="R85" s="111"/>
      <c r="S85" s="112"/>
      <c r="U85" s="104">
        <f t="shared" si="58"/>
        <v>0</v>
      </c>
      <c r="V85" s="105">
        <f t="shared" si="58"/>
        <v>0</v>
      </c>
      <c r="W85" s="106">
        <f t="shared" si="59"/>
        <v>0</v>
      </c>
      <c r="Y85" s="113">
        <f t="shared" si="60"/>
        <v>0</v>
      </c>
      <c r="Z85" s="114">
        <f t="shared" si="61"/>
        <v>0</v>
      </c>
      <c r="AA85" s="113">
        <f t="shared" si="62"/>
        <v>0</v>
      </c>
      <c r="AB85" s="114">
        <f t="shared" si="63"/>
        <v>0</v>
      </c>
      <c r="AC85" s="113">
        <f t="shared" si="64"/>
        <v>0</v>
      </c>
      <c r="AD85" s="114">
        <f t="shared" si="65"/>
        <v>0</v>
      </c>
      <c r="AE85" s="113">
        <f t="shared" si="66"/>
        <v>0</v>
      </c>
      <c r="AF85" s="114">
        <f t="shared" si="67"/>
        <v>0</v>
      </c>
      <c r="AG85" s="113">
        <f t="shared" si="68"/>
        <v>0</v>
      </c>
      <c r="AH85" s="114">
        <f t="shared" si="69"/>
        <v>0</v>
      </c>
      <c r="AI85" s="12"/>
      <c r="AJ85" s="12"/>
      <c r="AK85" s="12"/>
      <c r="AL85" s="12"/>
    </row>
    <row r="86" spans="1:38" ht="16.5" thickBot="1">
      <c r="A86" s="117" t="s">
        <v>178</v>
      </c>
      <c r="B86" s="118" t="str">
        <f>IF(B77&gt;"",B77,"")</f>
        <v>Henri Kuusjärvi</v>
      </c>
      <c r="C86" s="119" t="str">
        <f>IF(B78&gt;"",B78,"")</f>
        <v>Egor Ljadvig</v>
      </c>
      <c r="D86" s="120"/>
      <c r="E86" s="121"/>
      <c r="F86" s="137"/>
      <c r="G86" s="138"/>
      <c r="H86" s="137"/>
      <c r="I86" s="138"/>
      <c r="J86" s="137"/>
      <c r="K86" s="138"/>
      <c r="L86" s="137"/>
      <c r="M86" s="138"/>
      <c r="N86" s="137"/>
      <c r="O86" s="138"/>
      <c r="P86" s="122">
        <f t="shared" si="56"/>
      </c>
      <c r="Q86" s="123">
        <f t="shared" si="57"/>
      </c>
      <c r="R86" s="124"/>
      <c r="S86" s="125"/>
      <c r="U86" s="104">
        <f t="shared" si="58"/>
        <v>0</v>
      </c>
      <c r="V86" s="105">
        <f t="shared" si="58"/>
        <v>0</v>
      </c>
      <c r="W86" s="106">
        <f t="shared" si="59"/>
        <v>0</v>
      </c>
      <c r="Y86" s="126">
        <f t="shared" si="60"/>
        <v>0</v>
      </c>
      <c r="Z86" s="127">
        <f t="shared" si="61"/>
        <v>0</v>
      </c>
      <c r="AA86" s="126">
        <f t="shared" si="62"/>
        <v>0</v>
      </c>
      <c r="AB86" s="127">
        <f t="shared" si="63"/>
        <v>0</v>
      </c>
      <c r="AC86" s="126">
        <f t="shared" si="64"/>
        <v>0</v>
      </c>
      <c r="AD86" s="127">
        <f t="shared" si="65"/>
        <v>0</v>
      </c>
      <c r="AE86" s="126">
        <f t="shared" si="66"/>
        <v>0</v>
      </c>
      <c r="AF86" s="127">
        <f t="shared" si="67"/>
        <v>0</v>
      </c>
      <c r="AG86" s="126">
        <f t="shared" si="68"/>
        <v>0</v>
      </c>
      <c r="AH86" s="127">
        <f t="shared" si="69"/>
        <v>0</v>
      </c>
      <c r="AI86" s="12"/>
      <c r="AJ86" s="12"/>
      <c r="AK86" s="12"/>
      <c r="AL86" s="12"/>
    </row>
    <row r="87" ht="13.5" thickTop="1"/>
    <row r="88" spans="1:38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</row>
  </sheetData>
  <mergeCells count="265">
    <mergeCell ref="J4:M4"/>
    <mergeCell ref="N4:P4"/>
    <mergeCell ref="Q4:S4"/>
    <mergeCell ref="R9:S9"/>
    <mergeCell ref="Q5:S5"/>
    <mergeCell ref="R10:S10"/>
    <mergeCell ref="L6:M6"/>
    <mergeCell ref="R6:S6"/>
    <mergeCell ref="R7:S7"/>
    <mergeCell ref="R8:S8"/>
    <mergeCell ref="F18:G18"/>
    <mergeCell ref="H18:I18"/>
    <mergeCell ref="J18:K18"/>
    <mergeCell ref="L18:M18"/>
    <mergeCell ref="D23:E23"/>
    <mergeCell ref="F23:G23"/>
    <mergeCell ref="H23:I23"/>
    <mergeCell ref="J23:K23"/>
    <mergeCell ref="D22:F22"/>
    <mergeCell ref="G22:I22"/>
    <mergeCell ref="J22:M22"/>
    <mergeCell ref="Q22:S22"/>
    <mergeCell ref="F35:G35"/>
    <mergeCell ref="H35:I35"/>
    <mergeCell ref="J35:K35"/>
    <mergeCell ref="L35:M35"/>
    <mergeCell ref="H52:I52"/>
    <mergeCell ref="J52:K52"/>
    <mergeCell ref="L52:M52"/>
    <mergeCell ref="R41:S41"/>
    <mergeCell ref="R42:S42"/>
    <mergeCell ref="L46:M46"/>
    <mergeCell ref="R43:S43"/>
    <mergeCell ref="R44:S44"/>
    <mergeCell ref="N46:O46"/>
    <mergeCell ref="P46:Q46"/>
    <mergeCell ref="R58:S58"/>
    <mergeCell ref="R59:S59"/>
    <mergeCell ref="D56:F56"/>
    <mergeCell ref="G56:I56"/>
    <mergeCell ref="J56:M56"/>
    <mergeCell ref="L86:M86"/>
    <mergeCell ref="R75:S75"/>
    <mergeCell ref="R76:S76"/>
    <mergeCell ref="D73:F73"/>
    <mergeCell ref="G73:I73"/>
    <mergeCell ref="J73:M73"/>
    <mergeCell ref="L80:M80"/>
    <mergeCell ref="Q73:S73"/>
    <mergeCell ref="D74:E74"/>
    <mergeCell ref="F74:G74"/>
    <mergeCell ref="L29:M29"/>
    <mergeCell ref="F84:G84"/>
    <mergeCell ref="H84:I84"/>
    <mergeCell ref="J84:K84"/>
    <mergeCell ref="L84:M84"/>
    <mergeCell ref="F69:G69"/>
    <mergeCell ref="H69:I69"/>
    <mergeCell ref="J69:K69"/>
    <mergeCell ref="L69:M69"/>
    <mergeCell ref="F52:G52"/>
    <mergeCell ref="L12:M12"/>
    <mergeCell ref="D5:F5"/>
    <mergeCell ref="G5:I5"/>
    <mergeCell ref="J5:M5"/>
    <mergeCell ref="D6:E6"/>
    <mergeCell ref="F6:G6"/>
    <mergeCell ref="H6:I6"/>
    <mergeCell ref="J6:K6"/>
    <mergeCell ref="N12:O12"/>
    <mergeCell ref="P12:Q12"/>
    <mergeCell ref="F13:G13"/>
    <mergeCell ref="H13:I13"/>
    <mergeCell ref="J13:K13"/>
    <mergeCell ref="L13:M13"/>
    <mergeCell ref="N13:O13"/>
    <mergeCell ref="F12:G12"/>
    <mergeCell ref="H12:I12"/>
    <mergeCell ref="J12:K12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N16:O16"/>
    <mergeCell ref="F17:G17"/>
    <mergeCell ref="H17:I17"/>
    <mergeCell ref="J17:K17"/>
    <mergeCell ref="L17:M17"/>
    <mergeCell ref="N17:O17"/>
    <mergeCell ref="F16:G16"/>
    <mergeCell ref="H16:I16"/>
    <mergeCell ref="J16:K16"/>
    <mergeCell ref="L16:M16"/>
    <mergeCell ref="N18:O18"/>
    <mergeCell ref="J21:M21"/>
    <mergeCell ref="N21:P21"/>
    <mergeCell ref="Q21:S21"/>
    <mergeCell ref="L23:M23"/>
    <mergeCell ref="R23:S23"/>
    <mergeCell ref="R26:S26"/>
    <mergeCell ref="R27:S27"/>
    <mergeCell ref="R24:S24"/>
    <mergeCell ref="R25:S25"/>
    <mergeCell ref="N29:O29"/>
    <mergeCell ref="P29:Q29"/>
    <mergeCell ref="F30:G30"/>
    <mergeCell ref="H30:I30"/>
    <mergeCell ref="J30:K30"/>
    <mergeCell ref="L30:M30"/>
    <mergeCell ref="N30:O30"/>
    <mergeCell ref="F29:G29"/>
    <mergeCell ref="H29:I29"/>
    <mergeCell ref="J29:K29"/>
    <mergeCell ref="N31:O31"/>
    <mergeCell ref="F32:G32"/>
    <mergeCell ref="H32:I32"/>
    <mergeCell ref="J32:K32"/>
    <mergeCell ref="L32:M32"/>
    <mergeCell ref="N32:O32"/>
    <mergeCell ref="F31:G31"/>
    <mergeCell ref="H31:I31"/>
    <mergeCell ref="J31:K31"/>
    <mergeCell ref="L31:M31"/>
    <mergeCell ref="N33:O33"/>
    <mergeCell ref="F34:G34"/>
    <mergeCell ref="H34:I34"/>
    <mergeCell ref="J34:K34"/>
    <mergeCell ref="L34:M34"/>
    <mergeCell ref="N34:O34"/>
    <mergeCell ref="F33:G33"/>
    <mergeCell ref="H33:I33"/>
    <mergeCell ref="J33:K33"/>
    <mergeCell ref="L33:M33"/>
    <mergeCell ref="N35:O35"/>
    <mergeCell ref="J38:M38"/>
    <mergeCell ref="N38:P38"/>
    <mergeCell ref="Q38:S38"/>
    <mergeCell ref="Q39:S39"/>
    <mergeCell ref="D40:E40"/>
    <mergeCell ref="F40:G40"/>
    <mergeCell ref="H40:I40"/>
    <mergeCell ref="J40:K40"/>
    <mergeCell ref="L40:M40"/>
    <mergeCell ref="R40:S40"/>
    <mergeCell ref="D39:F39"/>
    <mergeCell ref="G39:I39"/>
    <mergeCell ref="J39:M39"/>
    <mergeCell ref="N47:O47"/>
    <mergeCell ref="F46:G46"/>
    <mergeCell ref="H46:I46"/>
    <mergeCell ref="J46:K46"/>
    <mergeCell ref="F47:G47"/>
    <mergeCell ref="H47:I47"/>
    <mergeCell ref="J47:K47"/>
    <mergeCell ref="L47:M47"/>
    <mergeCell ref="N48:O48"/>
    <mergeCell ref="F49:G49"/>
    <mergeCell ref="H49:I49"/>
    <mergeCell ref="J49:K49"/>
    <mergeCell ref="L49:M49"/>
    <mergeCell ref="N49:O49"/>
    <mergeCell ref="F48:G48"/>
    <mergeCell ref="H48:I48"/>
    <mergeCell ref="J48:K48"/>
    <mergeCell ref="L48:M48"/>
    <mergeCell ref="N50:O50"/>
    <mergeCell ref="F51:G51"/>
    <mergeCell ref="H51:I51"/>
    <mergeCell ref="J51:K51"/>
    <mergeCell ref="L51:M51"/>
    <mergeCell ref="N51:O51"/>
    <mergeCell ref="F50:G50"/>
    <mergeCell ref="H50:I50"/>
    <mergeCell ref="J50:K50"/>
    <mergeCell ref="L50:M50"/>
    <mergeCell ref="N52:O52"/>
    <mergeCell ref="J55:M55"/>
    <mergeCell ref="N55:P55"/>
    <mergeCell ref="Q55:S55"/>
    <mergeCell ref="L63:M63"/>
    <mergeCell ref="Q56:S56"/>
    <mergeCell ref="D57:E57"/>
    <mergeCell ref="F57:G57"/>
    <mergeCell ref="H57:I57"/>
    <mergeCell ref="J57:K57"/>
    <mergeCell ref="L57:M57"/>
    <mergeCell ref="R57:S57"/>
    <mergeCell ref="R60:S60"/>
    <mergeCell ref="R61:S61"/>
    <mergeCell ref="N63:O63"/>
    <mergeCell ref="P63:Q63"/>
    <mergeCell ref="F64:G64"/>
    <mergeCell ref="H64:I64"/>
    <mergeCell ref="J64:K64"/>
    <mergeCell ref="L64:M64"/>
    <mergeCell ref="N64:O64"/>
    <mergeCell ref="F63:G63"/>
    <mergeCell ref="H63:I63"/>
    <mergeCell ref="J63:K63"/>
    <mergeCell ref="N65:O65"/>
    <mergeCell ref="F66:G66"/>
    <mergeCell ref="H66:I66"/>
    <mergeCell ref="J66:K66"/>
    <mergeCell ref="L66:M66"/>
    <mergeCell ref="N66:O66"/>
    <mergeCell ref="F65:G65"/>
    <mergeCell ref="H65:I65"/>
    <mergeCell ref="J65:K65"/>
    <mergeCell ref="L65:M65"/>
    <mergeCell ref="N67:O67"/>
    <mergeCell ref="F68:G68"/>
    <mergeCell ref="H68:I68"/>
    <mergeCell ref="J68:K68"/>
    <mergeCell ref="L68:M68"/>
    <mergeCell ref="N68:O68"/>
    <mergeCell ref="F67:G67"/>
    <mergeCell ref="H67:I67"/>
    <mergeCell ref="J67:K67"/>
    <mergeCell ref="L67:M67"/>
    <mergeCell ref="N69:O69"/>
    <mergeCell ref="J72:M72"/>
    <mergeCell ref="N72:P72"/>
    <mergeCell ref="Q72:S72"/>
    <mergeCell ref="H74:I74"/>
    <mergeCell ref="J74:K74"/>
    <mergeCell ref="L74:M74"/>
    <mergeCell ref="R74:S74"/>
    <mergeCell ref="R77:S77"/>
    <mergeCell ref="R78:S78"/>
    <mergeCell ref="N80:O80"/>
    <mergeCell ref="P80:Q80"/>
    <mergeCell ref="N81:O81"/>
    <mergeCell ref="F80:G80"/>
    <mergeCell ref="H80:I80"/>
    <mergeCell ref="J80:K80"/>
    <mergeCell ref="F81:G81"/>
    <mergeCell ref="H81:I81"/>
    <mergeCell ref="J81:K81"/>
    <mergeCell ref="L81:M81"/>
    <mergeCell ref="N82:O82"/>
    <mergeCell ref="F83:G83"/>
    <mergeCell ref="H83:I83"/>
    <mergeCell ref="J83:K83"/>
    <mergeCell ref="L83:M83"/>
    <mergeCell ref="N83:O83"/>
    <mergeCell ref="H82:I82"/>
    <mergeCell ref="J82:K82"/>
    <mergeCell ref="L82:M82"/>
    <mergeCell ref="F82:G82"/>
    <mergeCell ref="N86:O86"/>
    <mergeCell ref="N84:O84"/>
    <mergeCell ref="F85:G85"/>
    <mergeCell ref="H85:I85"/>
    <mergeCell ref="J85:K85"/>
    <mergeCell ref="L85:M85"/>
    <mergeCell ref="N85:O85"/>
    <mergeCell ref="F86:G86"/>
    <mergeCell ref="H86:I86"/>
    <mergeCell ref="J86:K86"/>
  </mergeCells>
  <printOptions/>
  <pageMargins left="0.75" right="0.75" top="1" bottom="1" header="0.5" footer="0.5"/>
  <pageSetup fitToHeight="0" horizontalDpi="600" verticalDpi="600" orientation="landscape" paperSize="9" scale="50" r:id="rId1"/>
  <rowBreaks count="1" manualBreakCount="1">
    <brk id="53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6"/>
  <sheetViews>
    <sheetView view="pageBreakPreview" zoomScale="60" zoomScaleNormal="75" workbookViewId="0" topLeftCell="A1">
      <selection activeCell="B6" sqref="B6"/>
    </sheetView>
  </sheetViews>
  <sheetFormatPr defaultColWidth="9.140625" defaultRowHeight="12.75"/>
  <cols>
    <col min="2" max="2" width="24.8515625" style="0" customWidth="1"/>
    <col min="3" max="3" width="16.00390625" style="0" customWidth="1"/>
  </cols>
  <sheetData>
    <row r="1" spans="2:9" ht="12.75">
      <c r="B1" t="s">
        <v>50</v>
      </c>
      <c r="E1" s="12"/>
      <c r="F1" s="12"/>
      <c r="G1" s="12"/>
      <c r="H1" s="12"/>
      <c r="I1" s="12"/>
    </row>
    <row r="2" spans="5:9" ht="12.75">
      <c r="E2" s="12"/>
      <c r="F2" s="12"/>
      <c r="G2" s="12"/>
      <c r="H2" s="12"/>
      <c r="I2" s="12"/>
    </row>
    <row r="3" spans="1:9" ht="12.75">
      <c r="A3" s="2">
        <v>1</v>
      </c>
      <c r="B3" s="2" t="s">
        <v>105</v>
      </c>
      <c r="C3" s="2"/>
      <c r="D3" s="12"/>
      <c r="E3" s="12"/>
      <c r="F3" s="12"/>
      <c r="G3" s="12"/>
      <c r="I3" s="12"/>
    </row>
    <row r="4" spans="1:9" s="3" customFormat="1" ht="12.75">
      <c r="A4" s="2">
        <f aca="true" t="shared" si="0" ref="A4:A18">A3+1</f>
        <v>2</v>
      </c>
      <c r="B4" s="2"/>
      <c r="C4" s="2"/>
      <c r="D4" s="13"/>
      <c r="E4" s="12"/>
      <c r="F4" s="12"/>
      <c r="G4" s="12"/>
      <c r="I4" s="10"/>
    </row>
    <row r="5" spans="1:9" s="3" customFormat="1" ht="12.75">
      <c r="A5" s="2">
        <f t="shared" si="0"/>
        <v>3</v>
      </c>
      <c r="B5" s="2"/>
      <c r="C5" s="2"/>
      <c r="D5" s="12"/>
      <c r="E5" s="13"/>
      <c r="F5" s="12"/>
      <c r="G5" s="12"/>
      <c r="I5" s="10"/>
    </row>
    <row r="6" spans="1:9" s="3" customFormat="1" ht="12.75">
      <c r="A6" s="2">
        <f t="shared" si="0"/>
        <v>4</v>
      </c>
      <c r="B6" s="2" t="s">
        <v>108</v>
      </c>
      <c r="C6" s="2"/>
      <c r="D6" s="14"/>
      <c r="E6" s="15"/>
      <c r="F6" s="12"/>
      <c r="G6" s="12"/>
      <c r="I6" s="10"/>
    </row>
    <row r="7" spans="1:9" s="3" customFormat="1" ht="12.75">
      <c r="A7" s="2">
        <f t="shared" si="0"/>
        <v>5</v>
      </c>
      <c r="B7" s="2" t="s">
        <v>116</v>
      </c>
      <c r="C7" s="2"/>
      <c r="D7" s="12"/>
      <c r="E7" s="15"/>
      <c r="F7" s="16"/>
      <c r="G7" s="12"/>
      <c r="I7" s="10"/>
    </row>
    <row r="8" spans="1:9" s="3" customFormat="1" ht="12.75">
      <c r="A8" s="2">
        <f t="shared" si="0"/>
        <v>6</v>
      </c>
      <c r="B8" s="2" t="s">
        <v>110</v>
      </c>
      <c r="C8" s="2"/>
      <c r="D8" s="13"/>
      <c r="E8" s="17"/>
      <c r="F8" s="15"/>
      <c r="G8" s="12"/>
      <c r="I8" s="10"/>
    </row>
    <row r="9" spans="1:9" s="3" customFormat="1" ht="12.75">
      <c r="A9" s="2">
        <f t="shared" si="0"/>
        <v>7</v>
      </c>
      <c r="B9" s="2"/>
      <c r="C9" s="2"/>
      <c r="D9" s="12"/>
      <c r="E9" s="14"/>
      <c r="F9" s="15"/>
      <c r="G9" s="12"/>
      <c r="I9" s="10"/>
    </row>
    <row r="10" spans="1:9" s="3" customFormat="1" ht="12.75">
      <c r="A10" s="2">
        <f t="shared" si="0"/>
        <v>8</v>
      </c>
      <c r="B10" s="2" t="s">
        <v>111</v>
      </c>
      <c r="C10" s="2"/>
      <c r="D10" s="14"/>
      <c r="E10" s="12"/>
      <c r="F10" s="15"/>
      <c r="G10" s="12"/>
      <c r="I10" s="10"/>
    </row>
    <row r="11" spans="1:9" s="3" customFormat="1" ht="12.75">
      <c r="A11" s="2">
        <f t="shared" si="0"/>
        <v>9</v>
      </c>
      <c r="B11" s="2" t="s">
        <v>107</v>
      </c>
      <c r="C11" s="2"/>
      <c r="D11" s="12"/>
      <c r="E11" s="12"/>
      <c r="F11" s="15"/>
      <c r="G11" s="20"/>
      <c r="I11" s="10"/>
    </row>
    <row r="12" spans="1:9" s="3" customFormat="1" ht="12.75">
      <c r="A12" s="2">
        <f t="shared" si="0"/>
        <v>10</v>
      </c>
      <c r="B12" s="2"/>
      <c r="C12" s="2"/>
      <c r="D12" s="13"/>
      <c r="E12" s="12"/>
      <c r="F12" s="15"/>
      <c r="G12" s="10"/>
      <c r="I12" s="10"/>
    </row>
    <row r="13" spans="1:9" s="3" customFormat="1" ht="12.75">
      <c r="A13" s="2">
        <f t="shared" si="0"/>
        <v>11</v>
      </c>
      <c r="B13" s="2" t="s">
        <v>112</v>
      </c>
      <c r="C13" s="2"/>
      <c r="D13" s="12"/>
      <c r="E13" s="13"/>
      <c r="F13" s="15"/>
      <c r="G13" s="10"/>
      <c r="I13" s="10"/>
    </row>
    <row r="14" spans="1:9" s="3" customFormat="1" ht="12.75">
      <c r="A14" s="2">
        <f t="shared" si="0"/>
        <v>12</v>
      </c>
      <c r="B14" s="8" t="s">
        <v>109</v>
      </c>
      <c r="C14" s="2"/>
      <c r="D14" s="14"/>
      <c r="E14" s="15"/>
      <c r="F14" s="17"/>
      <c r="G14" s="10"/>
      <c r="I14" s="10"/>
    </row>
    <row r="15" spans="1:9" s="3" customFormat="1" ht="12.75">
      <c r="A15" s="2">
        <f t="shared" si="0"/>
        <v>13</v>
      </c>
      <c r="B15" s="2" t="s">
        <v>124</v>
      </c>
      <c r="C15" s="2"/>
      <c r="D15" s="12"/>
      <c r="E15" s="12"/>
      <c r="F15" s="14"/>
      <c r="G15" s="10"/>
      <c r="I15" s="10"/>
    </row>
    <row r="16" spans="1:9" s="3" customFormat="1" ht="12.75">
      <c r="A16" s="2">
        <f t="shared" si="0"/>
        <v>14</v>
      </c>
      <c r="B16" s="2"/>
      <c r="C16" s="2"/>
      <c r="D16" s="13"/>
      <c r="E16" s="18"/>
      <c r="F16" s="12"/>
      <c r="G16" s="10"/>
      <c r="I16" s="10"/>
    </row>
    <row r="17" spans="1:9" s="3" customFormat="1" ht="12.75">
      <c r="A17" s="2">
        <f t="shared" si="0"/>
        <v>15</v>
      </c>
      <c r="B17" s="2"/>
      <c r="C17" s="2"/>
      <c r="D17" s="12"/>
      <c r="E17" s="14"/>
      <c r="F17" s="12"/>
      <c r="G17" s="10"/>
      <c r="I17" s="10"/>
    </row>
    <row r="18" spans="1:9" s="3" customFormat="1" ht="12.75">
      <c r="A18" s="2">
        <f t="shared" si="0"/>
        <v>16</v>
      </c>
      <c r="B18" s="2" t="s">
        <v>106</v>
      </c>
      <c r="C18" s="2"/>
      <c r="D18" s="14"/>
      <c r="E18" s="12"/>
      <c r="F18" s="12"/>
      <c r="G18" s="10"/>
      <c r="I18" s="10"/>
    </row>
    <row r="19" spans="4:9" s="3" customFormat="1" ht="12.75">
      <c r="D19" s="10"/>
      <c r="E19" s="10"/>
      <c r="F19" s="10"/>
      <c r="G19" s="10"/>
      <c r="I19" s="10"/>
    </row>
    <row r="20" spans="4:9" s="3" customFormat="1" ht="12.75">
      <c r="D20" s="10"/>
      <c r="E20" s="10"/>
      <c r="F20" s="10"/>
      <c r="G20" s="10"/>
      <c r="I20" s="10"/>
    </row>
    <row r="21" spans="4:9" s="3" customFormat="1" ht="12.75">
      <c r="D21" s="10"/>
      <c r="E21" s="10"/>
      <c r="F21" s="10"/>
      <c r="G21" s="10"/>
      <c r="I21" s="10"/>
    </row>
    <row r="22" spans="4:9" s="3" customFormat="1" ht="12.75">
      <c r="D22" s="10"/>
      <c r="E22" s="10"/>
      <c r="F22" s="10"/>
      <c r="G22" s="10"/>
      <c r="I22" s="10"/>
    </row>
    <row r="23" spans="4:9" s="3" customFormat="1" ht="12.75">
      <c r="D23" s="10"/>
      <c r="E23" s="10"/>
      <c r="F23" s="10"/>
      <c r="G23" s="10"/>
      <c r="I23" s="10"/>
    </row>
    <row r="24" spans="4:9" s="3" customFormat="1" ht="12.75">
      <c r="D24" s="10"/>
      <c r="E24" s="10"/>
      <c r="F24" s="10"/>
      <c r="G24" s="10"/>
      <c r="I24" s="10"/>
    </row>
    <row r="25" spans="4:7" s="3" customFormat="1" ht="12.75">
      <c r="D25" s="10"/>
      <c r="E25" s="10"/>
      <c r="F25" s="10"/>
      <c r="G25" s="10"/>
    </row>
    <row r="26" spans="4:7" s="3" customFormat="1" ht="12.75">
      <c r="D26" s="10"/>
      <c r="E26" s="10"/>
      <c r="F26" s="10"/>
      <c r="G26" s="10"/>
    </row>
    <row r="27" spans="4:7" s="3" customFormat="1" ht="12.75">
      <c r="D27" s="10"/>
      <c r="E27" s="10"/>
      <c r="F27" s="10"/>
      <c r="G27" s="10"/>
    </row>
    <row r="28" spans="4:7" s="3" customFormat="1" ht="12.75">
      <c r="D28" s="10"/>
      <c r="E28" s="10"/>
      <c r="F28" s="10"/>
      <c r="G28" s="10"/>
    </row>
    <row r="29" spans="4:7" s="3" customFormat="1" ht="12.75">
      <c r="D29" s="10"/>
      <c r="E29" s="10"/>
      <c r="F29" s="10"/>
      <c r="G29" s="10"/>
    </row>
    <row r="30" spans="4:7" s="3" customFormat="1" ht="12.75">
      <c r="D30" s="10"/>
      <c r="E30" s="10"/>
      <c r="F30" s="10"/>
      <c r="G30" s="10"/>
    </row>
    <row r="31" spans="4:7" s="3" customFormat="1" ht="12.75">
      <c r="D31" s="10"/>
      <c r="E31" s="10"/>
      <c r="F31" s="10"/>
      <c r="G31" s="10"/>
    </row>
    <row r="32" spans="4:7" s="3" customFormat="1" ht="12.75">
      <c r="D32" s="10"/>
      <c r="E32" s="10"/>
      <c r="F32" s="10"/>
      <c r="G32" s="10"/>
    </row>
    <row r="33" spans="4:7" s="3" customFormat="1" ht="12.75">
      <c r="D33" s="10"/>
      <c r="E33" s="10"/>
      <c r="F33" s="10"/>
      <c r="G33" s="10"/>
    </row>
    <row r="34" spans="4:7" s="3" customFormat="1" ht="12.75">
      <c r="D34" s="10"/>
      <c r="E34" s="10"/>
      <c r="F34" s="10"/>
      <c r="G34" s="10"/>
    </row>
    <row r="35" spans="4:7" s="3" customFormat="1" ht="12.75">
      <c r="D35" s="10"/>
      <c r="E35" s="10"/>
      <c r="F35" s="10"/>
      <c r="G35" s="10"/>
    </row>
    <row r="36" spans="5:8" ht="12.75">
      <c r="E36" s="12"/>
      <c r="F36" s="12"/>
      <c r="G36" s="12"/>
      <c r="H36" s="12"/>
    </row>
  </sheetData>
  <printOptions/>
  <pageMargins left="0.75" right="0.75" top="1" bottom="1" header="0.5" footer="0.5"/>
  <pageSetup fitToHeight="0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L18"/>
  <sheetViews>
    <sheetView view="pageBreakPreview" zoomScale="60" zoomScaleNormal="55" workbookViewId="0" topLeftCell="A1">
      <selection activeCell="J14" sqref="J14:K14"/>
    </sheetView>
  </sheetViews>
  <sheetFormatPr defaultColWidth="9.140625" defaultRowHeight="12.75"/>
  <cols>
    <col min="1" max="1" width="25.7109375" style="0" customWidth="1"/>
    <col min="2" max="2" width="20.140625" style="0" customWidth="1"/>
    <col min="3" max="3" width="23.140625" style="0" customWidth="1"/>
  </cols>
  <sheetData>
    <row r="1" spans="2:3" ht="18">
      <c r="B1" s="11" t="s">
        <v>51</v>
      </c>
      <c r="C1" s="11" t="s">
        <v>287</v>
      </c>
    </row>
    <row r="2" spans="2:3" ht="18">
      <c r="B2" s="11"/>
      <c r="C2" s="11"/>
    </row>
    <row r="3" spans="1:38" ht="13.5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20" ht="16.5" thickTop="1">
      <c r="A4" s="29"/>
      <c r="B4" s="30" t="str">
        <f>'[1]Kehi'!$F$10</f>
        <v>Kilpailunnimi</v>
      </c>
      <c r="C4" s="31"/>
      <c r="D4" s="31"/>
      <c r="E4" s="31"/>
      <c r="F4" s="32"/>
      <c r="G4" s="31"/>
      <c r="H4" s="33" t="s">
        <v>158</v>
      </c>
      <c r="I4" s="34"/>
      <c r="J4" s="162" t="s">
        <v>289</v>
      </c>
      <c r="K4" s="163"/>
      <c r="L4" s="163"/>
      <c r="M4" s="164"/>
      <c r="N4" s="165" t="s">
        <v>159</v>
      </c>
      <c r="O4" s="166"/>
      <c r="P4" s="166"/>
      <c r="Q4" s="179"/>
      <c r="R4" s="179"/>
      <c r="S4" s="180"/>
      <c r="T4" s="3"/>
    </row>
    <row r="5" spans="1:20" ht="16.5" thickBot="1">
      <c r="A5" s="35"/>
      <c r="B5" s="36" t="str">
        <f>'[1]Kehi'!$F$11</f>
        <v>Järjestäjä</v>
      </c>
      <c r="C5" s="37" t="s">
        <v>160</v>
      </c>
      <c r="D5" s="172"/>
      <c r="E5" s="173"/>
      <c r="F5" s="174"/>
      <c r="G5" s="175" t="s">
        <v>161</v>
      </c>
      <c r="H5" s="176"/>
      <c r="I5" s="176"/>
      <c r="J5" s="177"/>
      <c r="K5" s="177"/>
      <c r="L5" s="177"/>
      <c r="M5" s="178"/>
      <c r="N5" s="181" t="s">
        <v>162</v>
      </c>
      <c r="O5" s="182"/>
      <c r="P5" s="182"/>
      <c r="Q5" s="170"/>
      <c r="R5" s="170"/>
      <c r="S5" s="171"/>
      <c r="T5" s="3"/>
    </row>
    <row r="6" spans="1:38" ht="15.75" thickTop="1">
      <c r="A6" s="40"/>
      <c r="B6" s="41" t="s">
        <v>163</v>
      </c>
      <c r="C6" s="42" t="s">
        <v>164</v>
      </c>
      <c r="D6" s="158" t="s">
        <v>114</v>
      </c>
      <c r="E6" s="159"/>
      <c r="F6" s="158" t="s">
        <v>132</v>
      </c>
      <c r="G6" s="159"/>
      <c r="H6" s="158" t="s">
        <v>165</v>
      </c>
      <c r="I6" s="159"/>
      <c r="J6" s="158" t="s">
        <v>115</v>
      </c>
      <c r="K6" s="159"/>
      <c r="L6" s="158"/>
      <c r="M6" s="159"/>
      <c r="N6" s="43" t="s">
        <v>152</v>
      </c>
      <c r="O6" s="44" t="s">
        <v>166</v>
      </c>
      <c r="P6" s="45" t="s">
        <v>167</v>
      </c>
      <c r="Q6" s="46"/>
      <c r="R6" s="160" t="s">
        <v>44</v>
      </c>
      <c r="S6" s="161"/>
      <c r="U6" s="47" t="s">
        <v>168</v>
      </c>
      <c r="V6" s="48"/>
      <c r="W6" s="49" t="s">
        <v>169</v>
      </c>
      <c r="AI6" s="12"/>
      <c r="AJ6" s="12"/>
      <c r="AK6" s="12"/>
      <c r="AL6" s="12"/>
    </row>
    <row r="7" spans="1:38" ht="12.75">
      <c r="A7" s="50" t="s">
        <v>114</v>
      </c>
      <c r="B7" s="51" t="s">
        <v>270</v>
      </c>
      <c r="C7" s="52" t="s">
        <v>272</v>
      </c>
      <c r="D7" s="53"/>
      <c r="E7" s="54"/>
      <c r="F7" s="55">
        <f>+P17</f>
      </c>
      <c r="G7" s="56">
        <f>+Q17</f>
      </c>
      <c r="H7" s="55">
        <f>P13</f>
      </c>
      <c r="I7" s="56">
        <f>Q13</f>
      </c>
      <c r="J7" s="55">
        <f>P15</f>
      </c>
      <c r="K7" s="56">
        <f>Q15</f>
      </c>
      <c r="L7" s="55"/>
      <c r="M7" s="56"/>
      <c r="N7" s="57">
        <f>IF(SUM(D7:M7)=0,"",COUNTIF(E7:E10,"3"))</f>
      </c>
      <c r="O7" s="58">
        <f>IF(SUM(E7:N7)=0,"",COUNTIF(D7:D10,"3"))</f>
      </c>
      <c r="P7" s="59">
        <f>IF(SUM(D7:M7)=0,"",SUM(E7:E10))</f>
      </c>
      <c r="Q7" s="60">
        <f>IF(SUM(D7:M7)=0,"",SUM(D7:D10))</f>
      </c>
      <c r="R7" s="152"/>
      <c r="S7" s="153"/>
      <c r="U7" s="61">
        <f>+U13+U15+U17</f>
        <v>0</v>
      </c>
      <c r="V7" s="62">
        <f>+V13+V15+V17</f>
        <v>0</v>
      </c>
      <c r="W7" s="63">
        <f>+U7-V7</f>
        <v>0</v>
      </c>
      <c r="AI7" s="12"/>
      <c r="AJ7" s="12"/>
      <c r="AK7" s="12"/>
      <c r="AL7" s="12"/>
    </row>
    <row r="8" spans="1:38" ht="12.75">
      <c r="A8" s="64" t="s">
        <v>132</v>
      </c>
      <c r="B8" s="51" t="s">
        <v>257</v>
      </c>
      <c r="C8" s="65" t="s">
        <v>38</v>
      </c>
      <c r="D8" s="66">
        <f>+Q17</f>
      </c>
      <c r="E8" s="67">
        <f>+P17</f>
      </c>
      <c r="F8" s="68"/>
      <c r="G8" s="69"/>
      <c r="H8" s="66">
        <f>P16</f>
      </c>
      <c r="I8" s="67">
        <f>Q16</f>
      </c>
      <c r="J8" s="66">
        <f>P14</f>
      </c>
      <c r="K8" s="67">
        <f>Q14</f>
      </c>
      <c r="L8" s="66"/>
      <c r="M8" s="67"/>
      <c r="N8" s="57">
        <f>IF(SUM(D8:M8)=0,"",COUNTIF(G7:G10,"3"))</f>
      </c>
      <c r="O8" s="58">
        <f>IF(SUM(E8:N8)=0,"",COUNTIF(F7:F10,"3"))</f>
      </c>
      <c r="P8" s="59">
        <f>IF(SUM(D8:M8)=0,"",SUM(G7:G10))</f>
      </c>
      <c r="Q8" s="60">
        <f>IF(SUM(D8:M8)=0,"",SUM(F7:F10))</f>
      </c>
      <c r="R8" s="152"/>
      <c r="S8" s="153"/>
      <c r="U8" s="61">
        <f>+U14+U16+V17</f>
        <v>0</v>
      </c>
      <c r="V8" s="62">
        <f>+V14+V16+U17</f>
        <v>0</v>
      </c>
      <c r="W8" s="63">
        <f>+U8-V8</f>
        <v>0</v>
      </c>
      <c r="AI8" s="12"/>
      <c r="AJ8" s="12"/>
      <c r="AK8" s="12"/>
      <c r="AL8" s="12"/>
    </row>
    <row r="9" spans="1:38" ht="12.75">
      <c r="A9" s="64" t="s">
        <v>165</v>
      </c>
      <c r="B9" s="51" t="s">
        <v>69</v>
      </c>
      <c r="C9" s="65" t="s">
        <v>38</v>
      </c>
      <c r="D9" s="66">
        <f>+Q13</f>
      </c>
      <c r="E9" s="67">
        <f>+P13</f>
      </c>
      <c r="F9" s="66">
        <f>Q16</f>
      </c>
      <c r="G9" s="67">
        <f>P16</f>
      </c>
      <c r="H9" s="68"/>
      <c r="I9" s="69"/>
      <c r="J9" s="66">
        <f>P18</f>
      </c>
      <c r="K9" s="67">
        <f>Q18</f>
      </c>
      <c r="L9" s="66"/>
      <c r="M9" s="67"/>
      <c r="N9" s="57">
        <f>IF(SUM(D9:M9)=0,"",COUNTIF(I7:I10,"3"))</f>
      </c>
      <c r="O9" s="58">
        <f>IF(SUM(E9:N9)=0,"",COUNTIF(H7:H10,"3"))</f>
      </c>
      <c r="P9" s="59">
        <f>IF(SUM(D9:M9)=0,"",SUM(I7:I10))</f>
      </c>
      <c r="Q9" s="60">
        <f>IF(SUM(D9:M9)=0,"",SUM(H7:H10))</f>
      </c>
      <c r="R9" s="152"/>
      <c r="S9" s="153"/>
      <c r="U9" s="61">
        <f>+V13+V16+U18</f>
        <v>0</v>
      </c>
      <c r="V9" s="62">
        <f>+U13+U16+V18</f>
        <v>0</v>
      </c>
      <c r="W9" s="63">
        <f>+U9-V9</f>
        <v>0</v>
      </c>
      <c r="AI9" s="12"/>
      <c r="AJ9" s="12"/>
      <c r="AK9" s="12"/>
      <c r="AL9" s="12"/>
    </row>
    <row r="10" spans="1:38" ht="13.5" thickBot="1">
      <c r="A10" s="70" t="s">
        <v>115</v>
      </c>
      <c r="B10" s="71" t="s">
        <v>75</v>
      </c>
      <c r="C10" s="72" t="s">
        <v>38</v>
      </c>
      <c r="D10" s="73">
        <f>Q15</f>
      </c>
      <c r="E10" s="74">
        <f>P15</f>
      </c>
      <c r="F10" s="73">
        <f>Q14</f>
      </c>
      <c r="G10" s="74">
        <f>P14</f>
      </c>
      <c r="H10" s="73">
        <f>Q18</f>
      </c>
      <c r="I10" s="74">
        <f>P18</f>
      </c>
      <c r="J10" s="75"/>
      <c r="K10" s="76"/>
      <c r="L10" s="73"/>
      <c r="M10" s="74"/>
      <c r="N10" s="77">
        <f>IF(SUM(D10:M10)=0,"",COUNTIF(K7:K10,"3"))</f>
      </c>
      <c r="O10" s="78">
        <f>IF(SUM(E10:N10)=0,"",COUNTIF(J7:J10,"3"))</f>
      </c>
      <c r="P10" s="79">
        <f>IF(SUM(D10:M11)=0,"",SUM(K7:K10))</f>
      </c>
      <c r="Q10" s="80">
        <f>IF(SUM(D10:M10)=0,"",SUM(J7:J10))</f>
      </c>
      <c r="R10" s="154"/>
      <c r="S10" s="155"/>
      <c r="U10" s="61">
        <f>+V14+V15+V18</f>
        <v>0</v>
      </c>
      <c r="V10" s="62">
        <f>+U14+U15+U18</f>
        <v>0</v>
      </c>
      <c r="W10" s="63">
        <f>+U10-V10</f>
        <v>0</v>
      </c>
      <c r="AI10" s="12"/>
      <c r="AJ10" s="12"/>
      <c r="AK10" s="12"/>
      <c r="AL10" s="12"/>
    </row>
    <row r="11" spans="1:38" ht="15.75" thickTop="1">
      <c r="A11" s="81"/>
      <c r="B11" s="82" t="s">
        <v>170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4"/>
      <c r="S11" s="85"/>
      <c r="U11" s="86"/>
      <c r="V11" s="87" t="s">
        <v>171</v>
      </c>
      <c r="W11" s="88">
        <f>SUM(W7:W10)</f>
        <v>0</v>
      </c>
      <c r="X11" s="87" t="str">
        <f>IF(W11=0,"OK","Virhe")</f>
        <v>OK</v>
      </c>
      <c r="AI11" s="12"/>
      <c r="AJ11" s="12"/>
      <c r="AK11" s="12"/>
      <c r="AL11" s="12"/>
    </row>
    <row r="12" spans="1:38" ht="15.75" thickBot="1">
      <c r="A12" s="89"/>
      <c r="B12" s="90" t="s">
        <v>172</v>
      </c>
      <c r="C12" s="91"/>
      <c r="D12" s="91"/>
      <c r="E12" s="92"/>
      <c r="F12" s="147" t="s">
        <v>45</v>
      </c>
      <c r="G12" s="148"/>
      <c r="H12" s="149" t="s">
        <v>46</v>
      </c>
      <c r="I12" s="148"/>
      <c r="J12" s="149" t="s">
        <v>47</v>
      </c>
      <c r="K12" s="148"/>
      <c r="L12" s="149" t="s">
        <v>54</v>
      </c>
      <c r="M12" s="148"/>
      <c r="N12" s="149" t="s">
        <v>55</v>
      </c>
      <c r="O12" s="148"/>
      <c r="P12" s="156" t="s">
        <v>43</v>
      </c>
      <c r="Q12" s="157"/>
      <c r="S12" s="93"/>
      <c r="U12" s="94" t="s">
        <v>168</v>
      </c>
      <c r="V12" s="95"/>
      <c r="W12" s="49" t="s">
        <v>169</v>
      </c>
      <c r="AI12" s="12"/>
      <c r="AJ12" s="12"/>
      <c r="AK12" s="12"/>
      <c r="AL12" s="12"/>
    </row>
    <row r="13" spans="1:38" ht="15.75">
      <c r="A13" s="96" t="s">
        <v>173</v>
      </c>
      <c r="B13" s="97" t="str">
        <f>IF(B7&gt;"",B7,"")</f>
        <v>Kristel Treiman</v>
      </c>
      <c r="C13" s="98" t="str">
        <f>IF(B9&gt;"",B9,"")</f>
        <v>Paju Eriksson</v>
      </c>
      <c r="D13" s="83"/>
      <c r="E13" s="99"/>
      <c r="F13" s="150"/>
      <c r="G13" s="151"/>
      <c r="H13" s="139"/>
      <c r="I13" s="140"/>
      <c r="J13" s="139"/>
      <c r="K13" s="140"/>
      <c r="L13" s="139"/>
      <c r="M13" s="140"/>
      <c r="N13" s="146"/>
      <c r="O13" s="140"/>
      <c r="P13" s="100">
        <f aca="true" t="shared" si="0" ref="P13:P18">IF(COUNT(F13:N13)=0,"",COUNTIF(F13:N13,"&gt;=0"))</f>
      </c>
      <c r="Q13" s="101">
        <f aca="true" t="shared" si="1" ref="Q13:Q18">IF(COUNT(F13:N13)=0,"",(IF(LEFT(F13,1)="-",1,0)+IF(LEFT(H13,1)="-",1,0)+IF(LEFT(J13,1)="-",1,0)+IF(LEFT(L13,1)="-",1,0)+IF(LEFT(N13,1)="-",1,0)))</f>
      </c>
      <c r="R13" s="102"/>
      <c r="S13" s="103"/>
      <c r="U13" s="104">
        <f aca="true" t="shared" si="2" ref="U13:V18">+Y13+AA13+AC13+AE13+AG13</f>
        <v>0</v>
      </c>
      <c r="V13" s="105">
        <f t="shared" si="2"/>
        <v>0</v>
      </c>
      <c r="W13" s="106">
        <f aca="true" t="shared" si="3" ref="W13:W18">+U13-V13</f>
        <v>0</v>
      </c>
      <c r="Y13" s="107">
        <f aca="true" t="shared" si="4" ref="Y13:Y18">IF(F13="",0,IF(LEFT(F13,1)="-",ABS(F13),(IF(F13&gt;9,F13+2,11))))</f>
        <v>0</v>
      </c>
      <c r="Z13" s="108">
        <f aca="true" t="shared" si="5" ref="Z13:Z18">IF(F13="",0,IF(LEFT(F13,1)="-",(IF(ABS(F13)&gt;9,(ABS(F13)+2),11)),F13))</f>
        <v>0</v>
      </c>
      <c r="AA13" s="107">
        <f aca="true" t="shared" si="6" ref="AA13:AA18">IF(H13="",0,IF(LEFT(H13,1)="-",ABS(H13),(IF(H13&gt;9,H13+2,11))))</f>
        <v>0</v>
      </c>
      <c r="AB13" s="108">
        <f aca="true" t="shared" si="7" ref="AB13:AB18">IF(H13="",0,IF(LEFT(H13,1)="-",(IF(ABS(H13)&gt;9,(ABS(H13)+2),11)),H13))</f>
        <v>0</v>
      </c>
      <c r="AC13" s="107">
        <f aca="true" t="shared" si="8" ref="AC13:AC18">IF(J13="",0,IF(LEFT(J13,1)="-",ABS(J13),(IF(J13&gt;9,J13+2,11))))</f>
        <v>0</v>
      </c>
      <c r="AD13" s="108">
        <f aca="true" t="shared" si="9" ref="AD13:AD18">IF(J13="",0,IF(LEFT(J13,1)="-",(IF(ABS(J13)&gt;9,(ABS(J13)+2),11)),J13))</f>
        <v>0</v>
      </c>
      <c r="AE13" s="107">
        <f aca="true" t="shared" si="10" ref="AE13:AE18">IF(L13="",0,IF(LEFT(L13,1)="-",ABS(L13),(IF(L13&gt;9,L13+2,11))))</f>
        <v>0</v>
      </c>
      <c r="AF13" s="108">
        <f aca="true" t="shared" si="11" ref="AF13:AF18">IF(L13="",0,IF(LEFT(L13,1)="-",(IF(ABS(L13)&gt;9,(ABS(L13)+2),11)),L13))</f>
        <v>0</v>
      </c>
      <c r="AG13" s="107">
        <f aca="true" t="shared" si="12" ref="AG13:AG18">IF(N13="",0,IF(LEFT(N13,1)="-",ABS(N13),(IF(N13&gt;9,N13+2,11))))</f>
        <v>0</v>
      </c>
      <c r="AH13" s="108">
        <f aca="true" t="shared" si="13" ref="AH13:AH18">IF(N13="",0,IF(LEFT(N13,1)="-",(IF(ABS(N13)&gt;9,(ABS(N13)+2),11)),N13))</f>
        <v>0</v>
      </c>
      <c r="AI13" s="12"/>
      <c r="AJ13" s="12"/>
      <c r="AK13" s="12"/>
      <c r="AL13" s="12"/>
    </row>
    <row r="14" spans="1:38" ht="15.75">
      <c r="A14" s="96" t="s">
        <v>174</v>
      </c>
      <c r="B14" s="97" t="str">
        <f>IF(B8&gt;"",B8,"")</f>
        <v>Viivi.Mari Vastavuo</v>
      </c>
      <c r="C14" s="109" t="str">
        <f>IF(B10&gt;"",B10,"")</f>
        <v>Pihla Eriksson</v>
      </c>
      <c r="D14" s="110"/>
      <c r="E14" s="99"/>
      <c r="F14" s="141"/>
      <c r="G14" s="142"/>
      <c r="H14" s="141"/>
      <c r="I14" s="142"/>
      <c r="J14" s="141"/>
      <c r="K14" s="142"/>
      <c r="L14" s="141"/>
      <c r="M14" s="142"/>
      <c r="N14" s="141"/>
      <c r="O14" s="142"/>
      <c r="P14" s="100">
        <f t="shared" si="0"/>
      </c>
      <c r="Q14" s="101">
        <f t="shared" si="1"/>
      </c>
      <c r="R14" s="111"/>
      <c r="S14" s="112"/>
      <c r="U14" s="104">
        <f t="shared" si="2"/>
        <v>0</v>
      </c>
      <c r="V14" s="105">
        <f t="shared" si="2"/>
        <v>0</v>
      </c>
      <c r="W14" s="106">
        <f t="shared" si="3"/>
        <v>0</v>
      </c>
      <c r="Y14" s="113">
        <f t="shared" si="4"/>
        <v>0</v>
      </c>
      <c r="Z14" s="114">
        <f t="shared" si="5"/>
        <v>0</v>
      </c>
      <c r="AA14" s="113">
        <f t="shared" si="6"/>
        <v>0</v>
      </c>
      <c r="AB14" s="114">
        <f t="shared" si="7"/>
        <v>0</v>
      </c>
      <c r="AC14" s="113">
        <f t="shared" si="8"/>
        <v>0</v>
      </c>
      <c r="AD14" s="114">
        <f t="shared" si="9"/>
        <v>0</v>
      </c>
      <c r="AE14" s="113">
        <f t="shared" si="10"/>
        <v>0</v>
      </c>
      <c r="AF14" s="114">
        <f t="shared" si="11"/>
        <v>0</v>
      </c>
      <c r="AG14" s="113">
        <f t="shared" si="12"/>
        <v>0</v>
      </c>
      <c r="AH14" s="114">
        <f t="shared" si="13"/>
        <v>0</v>
      </c>
      <c r="AI14" s="12"/>
      <c r="AJ14" s="12"/>
      <c r="AK14" s="12"/>
      <c r="AL14" s="12"/>
    </row>
    <row r="15" spans="1:38" ht="16.5" thickBot="1">
      <c r="A15" s="96" t="s">
        <v>175</v>
      </c>
      <c r="B15" s="115" t="str">
        <f>IF(B7&gt;"",B7,"")</f>
        <v>Kristel Treiman</v>
      </c>
      <c r="C15" s="116" t="str">
        <f>IF(B10&gt;"",B10,"")</f>
        <v>Pihla Eriksson</v>
      </c>
      <c r="D15" s="91"/>
      <c r="E15" s="92"/>
      <c r="F15" s="144"/>
      <c r="G15" s="145"/>
      <c r="H15" s="144"/>
      <c r="I15" s="145"/>
      <c r="J15" s="144"/>
      <c r="K15" s="145"/>
      <c r="L15" s="144"/>
      <c r="M15" s="145"/>
      <c r="N15" s="144"/>
      <c r="O15" s="145"/>
      <c r="P15" s="100">
        <f t="shared" si="0"/>
      </c>
      <c r="Q15" s="101">
        <f t="shared" si="1"/>
      </c>
      <c r="R15" s="111"/>
      <c r="S15" s="112"/>
      <c r="U15" s="104">
        <f t="shared" si="2"/>
        <v>0</v>
      </c>
      <c r="V15" s="105">
        <f t="shared" si="2"/>
        <v>0</v>
      </c>
      <c r="W15" s="106">
        <f t="shared" si="3"/>
        <v>0</v>
      </c>
      <c r="Y15" s="113">
        <f t="shared" si="4"/>
        <v>0</v>
      </c>
      <c r="Z15" s="114">
        <f t="shared" si="5"/>
        <v>0</v>
      </c>
      <c r="AA15" s="113">
        <f t="shared" si="6"/>
        <v>0</v>
      </c>
      <c r="AB15" s="114">
        <f t="shared" si="7"/>
        <v>0</v>
      </c>
      <c r="AC15" s="113">
        <f t="shared" si="8"/>
        <v>0</v>
      </c>
      <c r="AD15" s="114">
        <f t="shared" si="9"/>
        <v>0</v>
      </c>
      <c r="AE15" s="113">
        <f t="shared" si="10"/>
        <v>0</v>
      </c>
      <c r="AF15" s="114">
        <f t="shared" si="11"/>
        <v>0</v>
      </c>
      <c r="AG15" s="113">
        <f t="shared" si="12"/>
        <v>0</v>
      </c>
      <c r="AH15" s="114">
        <f t="shared" si="13"/>
        <v>0</v>
      </c>
      <c r="AI15" s="12"/>
      <c r="AJ15" s="12"/>
      <c r="AK15" s="12"/>
      <c r="AL15" s="12"/>
    </row>
    <row r="16" spans="1:38" ht="15.75">
      <c r="A16" s="96" t="s">
        <v>176</v>
      </c>
      <c r="B16" s="97" t="str">
        <f>IF(B8&gt;"",B8,"")</f>
        <v>Viivi.Mari Vastavuo</v>
      </c>
      <c r="C16" s="109" t="str">
        <f>IF(B9&gt;"",B9,"")</f>
        <v>Paju Eriksson</v>
      </c>
      <c r="D16" s="83"/>
      <c r="E16" s="99"/>
      <c r="F16" s="139"/>
      <c r="G16" s="140"/>
      <c r="H16" s="139"/>
      <c r="I16" s="140"/>
      <c r="J16" s="139"/>
      <c r="K16" s="140"/>
      <c r="L16" s="139"/>
      <c r="M16" s="140"/>
      <c r="N16" s="139"/>
      <c r="O16" s="140"/>
      <c r="P16" s="100">
        <f t="shared" si="0"/>
      </c>
      <c r="Q16" s="101">
        <f t="shared" si="1"/>
      </c>
      <c r="R16" s="111"/>
      <c r="S16" s="112"/>
      <c r="U16" s="104">
        <f t="shared" si="2"/>
        <v>0</v>
      </c>
      <c r="V16" s="105">
        <f t="shared" si="2"/>
        <v>0</v>
      </c>
      <c r="W16" s="106">
        <f t="shared" si="3"/>
        <v>0</v>
      </c>
      <c r="Y16" s="113">
        <f t="shared" si="4"/>
        <v>0</v>
      </c>
      <c r="Z16" s="114">
        <f t="shared" si="5"/>
        <v>0</v>
      </c>
      <c r="AA16" s="113">
        <f t="shared" si="6"/>
        <v>0</v>
      </c>
      <c r="AB16" s="114">
        <f t="shared" si="7"/>
        <v>0</v>
      </c>
      <c r="AC16" s="113">
        <f t="shared" si="8"/>
        <v>0</v>
      </c>
      <c r="AD16" s="114">
        <f t="shared" si="9"/>
        <v>0</v>
      </c>
      <c r="AE16" s="113">
        <f t="shared" si="10"/>
        <v>0</v>
      </c>
      <c r="AF16" s="114">
        <f t="shared" si="11"/>
        <v>0</v>
      </c>
      <c r="AG16" s="113">
        <f t="shared" si="12"/>
        <v>0</v>
      </c>
      <c r="AH16" s="114">
        <f t="shared" si="13"/>
        <v>0</v>
      </c>
      <c r="AI16" s="12"/>
      <c r="AJ16" s="12"/>
      <c r="AK16" s="12"/>
      <c r="AL16" s="12"/>
    </row>
    <row r="17" spans="1:38" ht="15.75">
      <c r="A17" s="96" t="s">
        <v>177</v>
      </c>
      <c r="B17" s="97" t="str">
        <f>IF(B7&gt;"",B7,"")</f>
        <v>Kristel Treiman</v>
      </c>
      <c r="C17" s="109" t="str">
        <f>IF(B8&gt;"",B8,"")</f>
        <v>Viivi.Mari Vastavuo</v>
      </c>
      <c r="D17" s="110"/>
      <c r="E17" s="99"/>
      <c r="F17" s="141"/>
      <c r="G17" s="142"/>
      <c r="H17" s="141"/>
      <c r="I17" s="142"/>
      <c r="J17" s="143"/>
      <c r="K17" s="142"/>
      <c r="L17" s="141"/>
      <c r="M17" s="142"/>
      <c r="N17" s="141"/>
      <c r="O17" s="142"/>
      <c r="P17" s="100">
        <f t="shared" si="0"/>
      </c>
      <c r="Q17" s="101">
        <f t="shared" si="1"/>
      </c>
      <c r="R17" s="111"/>
      <c r="S17" s="112"/>
      <c r="U17" s="104">
        <f t="shared" si="2"/>
        <v>0</v>
      </c>
      <c r="V17" s="105">
        <f t="shared" si="2"/>
        <v>0</v>
      </c>
      <c r="W17" s="106">
        <f t="shared" si="3"/>
        <v>0</v>
      </c>
      <c r="Y17" s="113">
        <f t="shared" si="4"/>
        <v>0</v>
      </c>
      <c r="Z17" s="114">
        <f t="shared" si="5"/>
        <v>0</v>
      </c>
      <c r="AA17" s="113">
        <f t="shared" si="6"/>
        <v>0</v>
      </c>
      <c r="AB17" s="114">
        <f t="shared" si="7"/>
        <v>0</v>
      </c>
      <c r="AC17" s="113">
        <f t="shared" si="8"/>
        <v>0</v>
      </c>
      <c r="AD17" s="114">
        <f t="shared" si="9"/>
        <v>0</v>
      </c>
      <c r="AE17" s="113">
        <f t="shared" si="10"/>
        <v>0</v>
      </c>
      <c r="AF17" s="114">
        <f t="shared" si="11"/>
        <v>0</v>
      </c>
      <c r="AG17" s="113">
        <f t="shared" si="12"/>
        <v>0</v>
      </c>
      <c r="AH17" s="114">
        <f t="shared" si="13"/>
        <v>0</v>
      </c>
      <c r="AI17" s="12"/>
      <c r="AJ17" s="12"/>
      <c r="AK17" s="12"/>
      <c r="AL17" s="12"/>
    </row>
    <row r="18" spans="1:38" ht="16.5" thickBot="1">
      <c r="A18" s="117" t="s">
        <v>178</v>
      </c>
      <c r="B18" s="118" t="str">
        <f>IF(B9&gt;"",B9,"")</f>
        <v>Paju Eriksson</v>
      </c>
      <c r="C18" s="119" t="str">
        <f>IF(B10&gt;"",B10,"")</f>
        <v>Pihla Eriksson</v>
      </c>
      <c r="D18" s="120"/>
      <c r="E18" s="121"/>
      <c r="F18" s="137"/>
      <c r="G18" s="138"/>
      <c r="H18" s="137"/>
      <c r="I18" s="138"/>
      <c r="J18" s="137"/>
      <c r="K18" s="138"/>
      <c r="L18" s="137"/>
      <c r="M18" s="138"/>
      <c r="N18" s="137"/>
      <c r="O18" s="138"/>
      <c r="P18" s="122">
        <f t="shared" si="0"/>
      </c>
      <c r="Q18" s="123">
        <f t="shared" si="1"/>
      </c>
      <c r="R18" s="124"/>
      <c r="S18" s="125"/>
      <c r="U18" s="104">
        <f t="shared" si="2"/>
        <v>0</v>
      </c>
      <c r="V18" s="105">
        <f t="shared" si="2"/>
        <v>0</v>
      </c>
      <c r="W18" s="106">
        <f t="shared" si="3"/>
        <v>0</v>
      </c>
      <c r="Y18" s="126">
        <f t="shared" si="4"/>
        <v>0</v>
      </c>
      <c r="Z18" s="127">
        <f t="shared" si="5"/>
        <v>0</v>
      </c>
      <c r="AA18" s="126">
        <f t="shared" si="6"/>
        <v>0</v>
      </c>
      <c r="AB18" s="127">
        <f t="shared" si="7"/>
        <v>0</v>
      </c>
      <c r="AC18" s="126">
        <f t="shared" si="8"/>
        <v>0</v>
      </c>
      <c r="AD18" s="127">
        <f t="shared" si="9"/>
        <v>0</v>
      </c>
      <c r="AE18" s="126">
        <f t="shared" si="10"/>
        <v>0</v>
      </c>
      <c r="AF18" s="127">
        <f t="shared" si="11"/>
        <v>0</v>
      </c>
      <c r="AG18" s="126">
        <f t="shared" si="12"/>
        <v>0</v>
      </c>
      <c r="AH18" s="127">
        <f t="shared" si="13"/>
        <v>0</v>
      </c>
      <c r="AI18" s="12"/>
      <c r="AJ18" s="12"/>
      <c r="AK18" s="12"/>
      <c r="AL18" s="12"/>
    </row>
    <row r="19" ht="13.5" thickTop="1"/>
  </sheetData>
  <mergeCells count="54">
    <mergeCell ref="J4:M4"/>
    <mergeCell ref="N4:P4"/>
    <mergeCell ref="Q4:S4"/>
    <mergeCell ref="D5:F5"/>
    <mergeCell ref="G5:I5"/>
    <mergeCell ref="J5:M5"/>
    <mergeCell ref="N5:P5"/>
    <mergeCell ref="Q5:S5"/>
    <mergeCell ref="D6:E6"/>
    <mergeCell ref="F6:G6"/>
    <mergeCell ref="H6:I6"/>
    <mergeCell ref="J6:K6"/>
    <mergeCell ref="L6:M6"/>
    <mergeCell ref="R6:S6"/>
    <mergeCell ref="R7:S7"/>
    <mergeCell ref="R8:S8"/>
    <mergeCell ref="R9:S9"/>
    <mergeCell ref="R10:S10"/>
    <mergeCell ref="F12:G12"/>
    <mergeCell ref="H12:I12"/>
    <mergeCell ref="J12:K12"/>
    <mergeCell ref="L12:M12"/>
    <mergeCell ref="N12:O12"/>
    <mergeCell ref="P12:Q12"/>
    <mergeCell ref="N13:O13"/>
    <mergeCell ref="F14:G14"/>
    <mergeCell ref="H14:I14"/>
    <mergeCell ref="J14:K14"/>
    <mergeCell ref="L14:M14"/>
    <mergeCell ref="N14:O14"/>
    <mergeCell ref="F13:G13"/>
    <mergeCell ref="H13:I13"/>
    <mergeCell ref="J13:K13"/>
    <mergeCell ref="L13:M13"/>
    <mergeCell ref="N15:O15"/>
    <mergeCell ref="F16:G16"/>
    <mergeCell ref="H16:I16"/>
    <mergeCell ref="J16:K16"/>
    <mergeCell ref="L16:M16"/>
    <mergeCell ref="N16:O16"/>
    <mergeCell ref="F15:G15"/>
    <mergeCell ref="H15:I15"/>
    <mergeCell ref="J15:K15"/>
    <mergeCell ref="L15:M15"/>
    <mergeCell ref="N17:O17"/>
    <mergeCell ref="F18:G18"/>
    <mergeCell ref="H18:I18"/>
    <mergeCell ref="J18:K18"/>
    <mergeCell ref="L18:M18"/>
    <mergeCell ref="N18:O18"/>
    <mergeCell ref="F17:G17"/>
    <mergeCell ref="H17:I17"/>
    <mergeCell ref="J17:K17"/>
    <mergeCell ref="L17:M17"/>
  </mergeCells>
  <printOptions/>
  <pageMargins left="0.75" right="0.75" top="1" bottom="1" header="0.5" footer="0.5"/>
  <pageSetup fitToHeight="46" fitToWidth="1" horizontalDpi="600" verticalDpi="600" orientation="landscape" paperSize="9" scale="61" r:id="rId1"/>
  <colBreaks count="1" manualBreakCount="1">
    <brk id="1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34"/>
  <sheetViews>
    <sheetView view="pageBreakPreview" zoomScale="75" zoomScaleNormal="75" zoomScaleSheetLayoutView="75" workbookViewId="0" topLeftCell="A1">
      <selection activeCell="D15" sqref="D15"/>
    </sheetView>
  </sheetViews>
  <sheetFormatPr defaultColWidth="9.140625" defaultRowHeight="12.75"/>
  <cols>
    <col min="2" max="2" width="4.00390625" style="0" customWidth="1"/>
    <col min="3" max="3" width="20.7109375" style="0" customWidth="1"/>
    <col min="4" max="4" width="10.57421875" style="0" customWidth="1"/>
    <col min="8" max="8" width="9.140625" style="12" customWidth="1"/>
  </cols>
  <sheetData>
    <row r="1" ht="12.75">
      <c r="A1" t="s">
        <v>290</v>
      </c>
    </row>
    <row r="3" spans="1:7" ht="12.75">
      <c r="A3" s="2">
        <v>1</v>
      </c>
      <c r="B3" s="2"/>
      <c r="C3" s="2" t="s">
        <v>145</v>
      </c>
      <c r="D3" s="2" t="s">
        <v>38</v>
      </c>
      <c r="E3" s="12"/>
      <c r="F3" s="12"/>
      <c r="G3" s="12"/>
    </row>
    <row r="4" spans="1:7" ht="12.75">
      <c r="A4" s="2">
        <f aca="true" t="shared" si="0" ref="A4:A34">A3+1</f>
        <v>2</v>
      </c>
      <c r="B4" s="2"/>
      <c r="C4" s="2"/>
      <c r="D4" s="2"/>
      <c r="E4" s="13"/>
      <c r="F4" s="12"/>
      <c r="G4" s="12"/>
    </row>
    <row r="5" spans="1:7" ht="12.75">
      <c r="A5" s="2">
        <f t="shared" si="0"/>
        <v>3</v>
      </c>
      <c r="B5" s="2"/>
      <c r="C5" s="2" t="s">
        <v>230</v>
      </c>
      <c r="D5" s="2" t="s">
        <v>143</v>
      </c>
      <c r="E5" s="12"/>
      <c r="F5" s="13"/>
      <c r="G5" s="12"/>
    </row>
    <row r="6" spans="1:7" ht="12.75">
      <c r="A6" s="2">
        <f t="shared" si="0"/>
        <v>4</v>
      </c>
      <c r="B6" s="2"/>
      <c r="C6" s="2" t="s">
        <v>90</v>
      </c>
      <c r="D6" s="2" t="s">
        <v>31</v>
      </c>
      <c r="E6" s="14"/>
      <c r="F6" s="15"/>
      <c r="G6" s="12"/>
    </row>
    <row r="7" spans="1:7" ht="12.75">
      <c r="A7" s="2">
        <f t="shared" si="0"/>
        <v>5</v>
      </c>
      <c r="B7" s="2"/>
      <c r="C7" s="2" t="s">
        <v>253</v>
      </c>
      <c r="D7" s="2" t="s">
        <v>222</v>
      </c>
      <c r="E7" s="12"/>
      <c r="F7" s="15"/>
      <c r="G7" s="16"/>
    </row>
    <row r="8" spans="1:7" ht="12.75">
      <c r="A8" s="2">
        <f t="shared" si="0"/>
        <v>6</v>
      </c>
      <c r="B8" s="2"/>
      <c r="C8" s="2" t="s">
        <v>72</v>
      </c>
      <c r="D8" s="2" t="s">
        <v>38</v>
      </c>
      <c r="E8" s="13"/>
      <c r="F8" s="17"/>
      <c r="G8" s="15"/>
    </row>
    <row r="9" spans="1:7" ht="12.75">
      <c r="A9" s="2">
        <f t="shared" si="0"/>
        <v>7</v>
      </c>
      <c r="B9" s="2"/>
      <c r="C9" s="2"/>
      <c r="D9" s="2"/>
      <c r="E9" s="12"/>
      <c r="F9" s="14"/>
      <c r="G9" s="15"/>
    </row>
    <row r="10" spans="1:7" ht="12.75">
      <c r="A10" s="2">
        <f t="shared" si="0"/>
        <v>8</v>
      </c>
      <c r="B10" s="2"/>
      <c r="C10" s="2" t="s">
        <v>206</v>
      </c>
      <c r="D10" s="2" t="s">
        <v>32</v>
      </c>
      <c r="E10" s="14"/>
      <c r="F10" s="12"/>
      <c r="G10" s="15"/>
    </row>
    <row r="11" spans="1:8" ht="12.75">
      <c r="A11" s="2">
        <f t="shared" si="0"/>
        <v>9</v>
      </c>
      <c r="B11" s="2"/>
      <c r="C11" s="2" t="s">
        <v>83</v>
      </c>
      <c r="D11" s="2" t="s">
        <v>281</v>
      </c>
      <c r="E11" s="12"/>
      <c r="F11" s="12"/>
      <c r="G11" s="15"/>
      <c r="H11" s="16"/>
    </row>
    <row r="12" spans="1:8" ht="12.75">
      <c r="A12" s="2">
        <f t="shared" si="0"/>
        <v>10</v>
      </c>
      <c r="B12" s="2"/>
      <c r="C12" s="2" t="s">
        <v>84</v>
      </c>
      <c r="D12" s="2" t="s">
        <v>143</v>
      </c>
      <c r="E12" s="13"/>
      <c r="F12" s="12"/>
      <c r="G12" s="15"/>
      <c r="H12" s="15"/>
    </row>
    <row r="13" spans="1:8" ht="12.75">
      <c r="A13" s="2">
        <f t="shared" si="0"/>
        <v>11</v>
      </c>
      <c r="B13" s="2"/>
      <c r="C13" s="2" t="s">
        <v>220</v>
      </c>
      <c r="D13" s="2" t="s">
        <v>276</v>
      </c>
      <c r="E13" s="12"/>
      <c r="F13" s="13"/>
      <c r="G13" s="15"/>
      <c r="H13" s="15"/>
    </row>
    <row r="14" spans="1:8" ht="12.75">
      <c r="A14" s="2">
        <f t="shared" si="0"/>
        <v>12</v>
      </c>
      <c r="B14" s="2"/>
      <c r="C14" s="2" t="s">
        <v>150</v>
      </c>
      <c r="D14" s="2" t="s">
        <v>143</v>
      </c>
      <c r="E14" s="14"/>
      <c r="F14" s="15"/>
      <c r="G14" s="17"/>
      <c r="H14" s="15"/>
    </row>
    <row r="15" spans="1:8" ht="12.75">
      <c r="A15" s="2">
        <f t="shared" si="0"/>
        <v>13</v>
      </c>
      <c r="B15" s="2"/>
      <c r="C15" s="2" t="s">
        <v>85</v>
      </c>
      <c r="D15" s="2" t="s">
        <v>38</v>
      </c>
      <c r="E15" s="12"/>
      <c r="F15" s="12"/>
      <c r="G15" s="14"/>
      <c r="H15" s="15"/>
    </row>
    <row r="16" spans="1:8" ht="12.75">
      <c r="A16" s="2">
        <f t="shared" si="0"/>
        <v>14</v>
      </c>
      <c r="B16" s="2"/>
      <c r="C16" s="2" t="s">
        <v>81</v>
      </c>
      <c r="D16" s="2" t="s">
        <v>143</v>
      </c>
      <c r="E16" s="13"/>
      <c r="F16" s="18"/>
      <c r="G16" s="12"/>
      <c r="H16" s="15"/>
    </row>
    <row r="17" spans="1:8" ht="12.75">
      <c r="A17" s="2">
        <f t="shared" si="0"/>
        <v>15</v>
      </c>
      <c r="B17" s="2"/>
      <c r="C17" s="2"/>
      <c r="D17" s="2"/>
      <c r="E17" s="12"/>
      <c r="F17" s="14"/>
      <c r="G17" s="12"/>
      <c r="H17" s="15"/>
    </row>
    <row r="18" spans="1:8" ht="12.75">
      <c r="A18" s="2">
        <f t="shared" si="0"/>
        <v>16</v>
      </c>
      <c r="B18" s="2"/>
      <c r="C18" s="2" t="s">
        <v>80</v>
      </c>
      <c r="D18" s="2" t="s">
        <v>41</v>
      </c>
      <c r="E18" s="14"/>
      <c r="F18" s="12"/>
      <c r="G18" s="12"/>
      <c r="H18" s="15"/>
    </row>
    <row r="19" spans="1:9" ht="12.75">
      <c r="A19" s="2">
        <f t="shared" si="0"/>
        <v>17</v>
      </c>
      <c r="B19" s="2"/>
      <c r="C19" s="2" t="s">
        <v>182</v>
      </c>
      <c r="D19" s="2" t="s">
        <v>222</v>
      </c>
      <c r="E19" s="12"/>
      <c r="F19" s="12"/>
      <c r="G19" s="12"/>
      <c r="H19" s="15"/>
      <c r="I19" s="129"/>
    </row>
    <row r="20" spans="1:10" ht="12.75">
      <c r="A20" s="2">
        <f t="shared" si="0"/>
        <v>18</v>
      </c>
      <c r="B20" s="2"/>
      <c r="C20" s="2"/>
      <c r="D20" s="2"/>
      <c r="E20" s="13"/>
      <c r="F20" s="28"/>
      <c r="G20" s="10"/>
      <c r="H20" s="15"/>
      <c r="I20" s="133"/>
      <c r="J20" s="3"/>
    </row>
    <row r="21" spans="1:10" ht="12.75">
      <c r="A21" s="2">
        <f t="shared" si="0"/>
        <v>19</v>
      </c>
      <c r="B21" s="2"/>
      <c r="C21" s="2" t="s">
        <v>263</v>
      </c>
      <c r="D21" s="2" t="s">
        <v>38</v>
      </c>
      <c r="E21" s="12"/>
      <c r="F21" s="13"/>
      <c r="G21" s="12"/>
      <c r="H21" s="15"/>
      <c r="I21" s="3"/>
      <c r="J21" s="3"/>
    </row>
    <row r="22" spans="1:10" ht="12.75">
      <c r="A22" s="2">
        <f t="shared" si="0"/>
        <v>20</v>
      </c>
      <c r="B22" s="2"/>
      <c r="C22" s="2" t="s">
        <v>258</v>
      </c>
      <c r="D22" s="2" t="s">
        <v>259</v>
      </c>
      <c r="E22" s="14"/>
      <c r="F22" s="15"/>
      <c r="G22" s="12"/>
      <c r="H22" s="15"/>
      <c r="I22" s="3"/>
      <c r="J22" s="3"/>
    </row>
    <row r="23" spans="1:10" ht="12.75">
      <c r="A23" s="2">
        <f t="shared" si="0"/>
        <v>21</v>
      </c>
      <c r="B23" s="2"/>
      <c r="C23" s="2" t="s">
        <v>205</v>
      </c>
      <c r="D23" s="2" t="s">
        <v>32</v>
      </c>
      <c r="E23" s="12"/>
      <c r="F23" s="12"/>
      <c r="G23" s="13"/>
      <c r="H23" s="15"/>
      <c r="I23" s="3"/>
      <c r="J23" s="3"/>
    </row>
    <row r="24" spans="1:10" ht="12.75">
      <c r="A24" s="2">
        <f t="shared" si="0"/>
        <v>22</v>
      </c>
      <c r="B24" s="2"/>
      <c r="C24" s="2" t="s">
        <v>98</v>
      </c>
      <c r="D24" s="2" t="s">
        <v>38</v>
      </c>
      <c r="E24" s="13"/>
      <c r="F24" s="18"/>
      <c r="G24" s="15"/>
      <c r="H24" s="15"/>
      <c r="I24" s="3"/>
      <c r="J24" s="3"/>
    </row>
    <row r="25" spans="1:10" ht="12.75">
      <c r="A25" s="2">
        <f t="shared" si="0"/>
        <v>23</v>
      </c>
      <c r="B25" s="2"/>
      <c r="C25" s="2" t="s">
        <v>93</v>
      </c>
      <c r="D25" s="2" t="s">
        <v>143</v>
      </c>
      <c r="E25" s="12"/>
      <c r="F25" s="19"/>
      <c r="G25" s="15"/>
      <c r="H25" s="15"/>
      <c r="I25" s="3"/>
      <c r="J25" s="3"/>
    </row>
    <row r="26" spans="1:10" ht="12.75">
      <c r="A26" s="2">
        <f t="shared" si="0"/>
        <v>24</v>
      </c>
      <c r="B26" s="2"/>
      <c r="C26" s="2" t="s">
        <v>262</v>
      </c>
      <c r="D26" s="2" t="s">
        <v>31</v>
      </c>
      <c r="E26" s="14"/>
      <c r="F26" s="12"/>
      <c r="G26" s="15"/>
      <c r="H26" s="17"/>
      <c r="I26" s="3"/>
      <c r="J26" s="3"/>
    </row>
    <row r="27" spans="1:10" ht="12.75">
      <c r="A27" s="2">
        <f t="shared" si="0"/>
        <v>25</v>
      </c>
      <c r="B27" s="2"/>
      <c r="C27" s="2" t="s">
        <v>33</v>
      </c>
      <c r="D27" s="2" t="s">
        <v>143</v>
      </c>
      <c r="E27" s="12"/>
      <c r="F27" s="12"/>
      <c r="G27" s="15"/>
      <c r="H27" s="20"/>
      <c r="I27" s="3"/>
      <c r="J27" s="3"/>
    </row>
    <row r="28" spans="1:10" ht="12.75">
      <c r="A28" s="2">
        <f t="shared" si="0"/>
        <v>26</v>
      </c>
      <c r="B28" s="2"/>
      <c r="C28" s="2" t="s">
        <v>40</v>
      </c>
      <c r="D28" s="2" t="s">
        <v>275</v>
      </c>
      <c r="E28" s="13"/>
      <c r="F28" s="12"/>
      <c r="G28" s="15"/>
      <c r="I28" s="3"/>
      <c r="J28" s="3"/>
    </row>
    <row r="29" spans="1:10" ht="12.75">
      <c r="A29" s="2">
        <f t="shared" si="0"/>
        <v>27</v>
      </c>
      <c r="B29" s="2"/>
      <c r="C29" s="2" t="s">
        <v>94</v>
      </c>
      <c r="D29" s="2" t="s">
        <v>32</v>
      </c>
      <c r="E29" s="12"/>
      <c r="F29" s="13"/>
      <c r="G29" s="15"/>
      <c r="I29" s="3"/>
      <c r="J29" s="3"/>
    </row>
    <row r="30" spans="1:10" ht="12.75">
      <c r="A30" s="2">
        <f t="shared" si="0"/>
        <v>28</v>
      </c>
      <c r="B30" s="2"/>
      <c r="C30" s="2" t="s">
        <v>134</v>
      </c>
      <c r="D30" s="2" t="s">
        <v>37</v>
      </c>
      <c r="E30" s="14"/>
      <c r="F30" s="15"/>
      <c r="G30" s="17"/>
      <c r="I30" s="3"/>
      <c r="J30" s="3"/>
    </row>
    <row r="31" spans="1:10" ht="12.75">
      <c r="A31" s="2">
        <f t="shared" si="0"/>
        <v>29</v>
      </c>
      <c r="B31" s="2"/>
      <c r="C31" s="2" t="s">
        <v>225</v>
      </c>
      <c r="D31" s="2" t="s">
        <v>226</v>
      </c>
      <c r="E31" s="12"/>
      <c r="F31" s="12"/>
      <c r="G31" s="14"/>
      <c r="I31" s="3"/>
      <c r="J31" s="3"/>
    </row>
    <row r="32" spans="1:10" ht="12.75">
      <c r="A32" s="2">
        <f t="shared" si="0"/>
        <v>30</v>
      </c>
      <c r="B32" s="2"/>
      <c r="C32" s="2" t="s">
        <v>231</v>
      </c>
      <c r="D32" s="2" t="s">
        <v>232</v>
      </c>
      <c r="E32" s="13"/>
      <c r="F32" s="18"/>
      <c r="G32" s="12"/>
      <c r="I32" s="3"/>
      <c r="J32" s="3"/>
    </row>
    <row r="33" spans="1:10" ht="12.75">
      <c r="A33" s="2">
        <f t="shared" si="0"/>
        <v>31</v>
      </c>
      <c r="B33" s="2"/>
      <c r="C33" s="2"/>
      <c r="D33" s="2"/>
      <c r="E33" s="12"/>
      <c r="F33" s="19"/>
      <c r="G33" s="12"/>
      <c r="I33" s="3"/>
      <c r="J33" s="3"/>
    </row>
    <row r="34" spans="1:10" ht="12.75">
      <c r="A34" s="2">
        <f t="shared" si="0"/>
        <v>32</v>
      </c>
      <c r="B34" s="2"/>
      <c r="C34" s="2" t="s">
        <v>151</v>
      </c>
      <c r="D34" s="2" t="s">
        <v>32</v>
      </c>
      <c r="E34" s="14"/>
      <c r="F34" s="12"/>
      <c r="G34" s="12"/>
      <c r="I34" s="3"/>
      <c r="J34" s="3"/>
    </row>
  </sheetData>
  <printOptions/>
  <pageMargins left="0.75" right="0.75" top="1" bottom="1" header="0.5" footer="0.5"/>
  <pageSetup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L70"/>
  <sheetViews>
    <sheetView view="pageBreakPreview" zoomScale="60" zoomScaleNormal="60" workbookViewId="0" topLeftCell="A1">
      <selection activeCell="A19" sqref="A19"/>
    </sheetView>
  </sheetViews>
  <sheetFormatPr defaultColWidth="9.140625" defaultRowHeight="12.75"/>
  <cols>
    <col min="1" max="1" width="22.7109375" style="0" customWidth="1"/>
    <col min="2" max="2" width="17.140625" style="0" customWidth="1"/>
  </cols>
  <sheetData>
    <row r="1" spans="1:9" ht="12.75">
      <c r="A1" t="s">
        <v>332</v>
      </c>
      <c r="B1" s="3"/>
      <c r="C1" s="3"/>
      <c r="D1" s="10"/>
      <c r="E1" s="10"/>
      <c r="F1" s="10"/>
      <c r="G1" s="10"/>
      <c r="H1" s="10"/>
      <c r="I1" s="10"/>
    </row>
    <row r="2" ht="13.5" thickBot="1"/>
    <row r="3" spans="1:38" ht="16.5" thickTop="1">
      <c r="A3" s="29"/>
      <c r="B3" s="30"/>
      <c r="C3" s="31"/>
      <c r="D3" s="31"/>
      <c r="E3" s="31"/>
      <c r="F3" s="32"/>
      <c r="G3" s="31"/>
      <c r="H3" s="33" t="s">
        <v>158</v>
      </c>
      <c r="I3" s="34"/>
      <c r="J3" s="162" t="s">
        <v>181</v>
      </c>
      <c r="K3" s="163"/>
      <c r="L3" s="163"/>
      <c r="M3" s="164"/>
      <c r="N3" s="165" t="s">
        <v>159</v>
      </c>
      <c r="O3" s="166"/>
      <c r="P3" s="166"/>
      <c r="Q3" s="167" t="s">
        <v>4</v>
      </c>
      <c r="R3" s="168"/>
      <c r="S3" s="169"/>
      <c r="AI3" s="12"/>
      <c r="AJ3" s="12"/>
      <c r="AK3" s="12"/>
      <c r="AL3" s="12"/>
    </row>
    <row r="4" spans="1:38" ht="16.5" thickBot="1">
      <c r="A4" s="35"/>
      <c r="B4" s="36"/>
      <c r="C4" s="37" t="s">
        <v>160</v>
      </c>
      <c r="D4" s="172"/>
      <c r="E4" s="173"/>
      <c r="F4" s="174"/>
      <c r="G4" s="175" t="s">
        <v>161</v>
      </c>
      <c r="H4" s="176"/>
      <c r="I4" s="176"/>
      <c r="J4" s="177"/>
      <c r="K4" s="177"/>
      <c r="L4" s="177"/>
      <c r="M4" s="178"/>
      <c r="N4" s="38" t="s">
        <v>162</v>
      </c>
      <c r="O4" s="39"/>
      <c r="P4" s="39"/>
      <c r="Q4" s="170"/>
      <c r="R4" s="170"/>
      <c r="S4" s="171"/>
      <c r="AI4" s="12"/>
      <c r="AJ4" s="12"/>
      <c r="AK4" s="12"/>
      <c r="AL4" s="12"/>
    </row>
    <row r="5" spans="1:38" ht="15.75" thickTop="1">
      <c r="A5" s="40"/>
      <c r="B5" s="41" t="s">
        <v>163</v>
      </c>
      <c r="C5" s="42" t="s">
        <v>164</v>
      </c>
      <c r="D5" s="158" t="s">
        <v>114</v>
      </c>
      <c r="E5" s="159"/>
      <c r="F5" s="158" t="s">
        <v>132</v>
      </c>
      <c r="G5" s="159"/>
      <c r="H5" s="158" t="s">
        <v>165</v>
      </c>
      <c r="I5" s="159"/>
      <c r="J5" s="158" t="s">
        <v>115</v>
      </c>
      <c r="K5" s="159"/>
      <c r="L5" s="158"/>
      <c r="M5" s="159"/>
      <c r="N5" s="43" t="s">
        <v>152</v>
      </c>
      <c r="O5" s="44" t="s">
        <v>166</v>
      </c>
      <c r="P5" s="45" t="s">
        <v>167</v>
      </c>
      <c r="Q5" s="46"/>
      <c r="R5" s="160" t="s">
        <v>44</v>
      </c>
      <c r="S5" s="161"/>
      <c r="U5" s="47" t="s">
        <v>168</v>
      </c>
      <c r="V5" s="48"/>
      <c r="W5" s="49" t="s">
        <v>169</v>
      </c>
      <c r="AI5" s="12"/>
      <c r="AJ5" s="12"/>
      <c r="AK5" s="12"/>
      <c r="AL5" s="12"/>
    </row>
    <row r="6" spans="1:38" ht="12.75">
      <c r="A6" s="50" t="s">
        <v>114</v>
      </c>
      <c r="B6" s="51" t="s">
        <v>102</v>
      </c>
      <c r="C6" s="52" t="s">
        <v>41</v>
      </c>
      <c r="D6" s="53"/>
      <c r="E6" s="54"/>
      <c r="F6" s="55">
        <f>+P16</f>
      </c>
      <c r="G6" s="56">
        <f>+Q16</f>
      </c>
      <c r="H6" s="55">
        <f>P12</f>
      </c>
      <c r="I6" s="56">
        <f>Q12</f>
      </c>
      <c r="J6" s="55">
        <f>P14</f>
      </c>
      <c r="K6" s="56">
        <f>Q14</f>
      </c>
      <c r="L6" s="55"/>
      <c r="M6" s="56"/>
      <c r="N6" s="57">
        <f>IF(SUM(D6:M6)=0,"",COUNTIF(E6:E9,"3"))</f>
      </c>
      <c r="O6" s="58">
        <f>IF(SUM(E6:N6)=0,"",COUNTIF(D6:D9,"3"))</f>
      </c>
      <c r="P6" s="59">
        <f>IF(SUM(D6:M6)=0,"",SUM(E6:E9))</f>
      </c>
      <c r="Q6" s="60">
        <f>IF(SUM(D6:M6)=0,"",SUM(D6:D9))</f>
      </c>
      <c r="R6" s="152"/>
      <c r="S6" s="153"/>
      <c r="U6" s="61">
        <f>+U12+U14+U16</f>
        <v>0</v>
      </c>
      <c r="V6" s="62">
        <f>+V12+V14+V16</f>
        <v>0</v>
      </c>
      <c r="W6" s="63">
        <f>+U6-V6</f>
        <v>0</v>
      </c>
      <c r="AI6" s="12"/>
      <c r="AJ6" s="12"/>
      <c r="AK6" s="12"/>
      <c r="AL6" s="12"/>
    </row>
    <row r="7" spans="1:38" ht="12.75">
      <c r="A7" s="64" t="s">
        <v>132</v>
      </c>
      <c r="B7" s="51" t="s">
        <v>236</v>
      </c>
      <c r="C7" s="65" t="s">
        <v>232</v>
      </c>
      <c r="D7" s="66">
        <f>+Q16</f>
      </c>
      <c r="E7" s="67">
        <f>+P16</f>
      </c>
      <c r="F7" s="68"/>
      <c r="G7" s="69"/>
      <c r="H7" s="66">
        <f>P15</f>
      </c>
      <c r="I7" s="67">
        <f>Q15</f>
      </c>
      <c r="J7" s="66">
        <f>P13</f>
      </c>
      <c r="K7" s="67">
        <f>Q13</f>
      </c>
      <c r="L7" s="66"/>
      <c r="M7" s="67"/>
      <c r="N7" s="57">
        <f>IF(SUM(D7:M7)=0,"",COUNTIF(G6:G9,"3"))</f>
      </c>
      <c r="O7" s="58">
        <f>IF(SUM(E7:N7)=0,"",COUNTIF(F6:F9,"3"))</f>
      </c>
      <c r="P7" s="59">
        <f>IF(SUM(D7:M7)=0,"",SUM(G6:G9))</f>
      </c>
      <c r="Q7" s="60">
        <f>IF(SUM(D7:M7)=0,"",SUM(F6:F9))</f>
      </c>
      <c r="R7" s="152"/>
      <c r="S7" s="153"/>
      <c r="U7" s="61">
        <f>+U13+U15+V16</f>
        <v>0</v>
      </c>
      <c r="V7" s="62">
        <f>+V13+V15+U16</f>
        <v>0</v>
      </c>
      <c r="W7" s="63">
        <f>+U7-V7</f>
        <v>0</v>
      </c>
      <c r="AI7" s="12"/>
      <c r="AJ7" s="12"/>
      <c r="AK7" s="12"/>
      <c r="AL7" s="12"/>
    </row>
    <row r="8" spans="1:38" ht="12.75">
      <c r="A8" s="64" t="s">
        <v>165</v>
      </c>
      <c r="B8" s="51" t="s">
        <v>244</v>
      </c>
      <c r="C8" s="65" t="s">
        <v>222</v>
      </c>
      <c r="D8" s="66">
        <f>+Q12</f>
      </c>
      <c r="E8" s="67">
        <f>+P12</f>
      </c>
      <c r="F8" s="66">
        <f>Q15</f>
      </c>
      <c r="G8" s="67">
        <f>P15</f>
      </c>
      <c r="H8" s="68"/>
      <c r="I8" s="69"/>
      <c r="J8" s="66">
        <f>P17</f>
      </c>
      <c r="K8" s="67">
        <f>Q17</f>
      </c>
      <c r="L8" s="66"/>
      <c r="M8" s="67"/>
      <c r="N8" s="57">
        <f>IF(SUM(D8:M8)=0,"",COUNTIF(I6:I9,"3"))</f>
      </c>
      <c r="O8" s="58">
        <f>IF(SUM(E8:N8)=0,"",COUNTIF(H6:H9,"3"))</f>
      </c>
      <c r="P8" s="59">
        <f>IF(SUM(D8:M8)=0,"",SUM(I6:I9))</f>
      </c>
      <c r="Q8" s="60">
        <f>IF(SUM(D8:M8)=0,"",SUM(H6:H9))</f>
      </c>
      <c r="R8" s="152"/>
      <c r="S8" s="153"/>
      <c r="U8" s="61">
        <f>+V12+V15+U17</f>
        <v>0</v>
      </c>
      <c r="V8" s="62">
        <f>+U12+U15+V17</f>
        <v>0</v>
      </c>
      <c r="W8" s="63">
        <f>+U8-V8</f>
        <v>0</v>
      </c>
      <c r="AI8" s="12"/>
      <c r="AJ8" s="12"/>
      <c r="AK8" s="12"/>
      <c r="AL8" s="12"/>
    </row>
    <row r="9" spans="1:38" ht="13.5" thickBot="1">
      <c r="A9" s="70" t="s">
        <v>115</v>
      </c>
      <c r="B9" s="71"/>
      <c r="C9" s="72"/>
      <c r="D9" s="73">
        <f>Q14</f>
      </c>
      <c r="E9" s="74">
        <f>P14</f>
      </c>
      <c r="F9" s="73">
        <f>Q13</f>
      </c>
      <c r="G9" s="74">
        <f>P13</f>
      </c>
      <c r="H9" s="73">
        <f>Q17</f>
      </c>
      <c r="I9" s="74">
        <f>P17</f>
      </c>
      <c r="J9" s="75"/>
      <c r="K9" s="76"/>
      <c r="L9" s="73"/>
      <c r="M9" s="74"/>
      <c r="N9" s="77">
        <f>IF(SUM(D9:M9)=0,"",COUNTIF(K6:K9,"3"))</f>
      </c>
      <c r="O9" s="78">
        <f>IF(SUM(E9:N9)=0,"",COUNTIF(J6:J9,"3"))</f>
      </c>
      <c r="P9" s="79">
        <f>IF(SUM(D9:M10)=0,"",SUM(K6:K9))</f>
      </c>
      <c r="Q9" s="80">
        <f>IF(SUM(D9:M9)=0,"",SUM(J6:J9))</f>
      </c>
      <c r="R9" s="154"/>
      <c r="S9" s="155"/>
      <c r="U9" s="61">
        <f>+V13+V14+V17</f>
        <v>0</v>
      </c>
      <c r="V9" s="62">
        <f>+U13+U14+U17</f>
        <v>0</v>
      </c>
      <c r="W9" s="63">
        <f>+U9-V9</f>
        <v>0</v>
      </c>
      <c r="AI9" s="12"/>
      <c r="AJ9" s="12"/>
      <c r="AK9" s="12"/>
      <c r="AL9" s="12"/>
    </row>
    <row r="10" spans="1:38" ht="15.75" thickTop="1">
      <c r="A10" s="81"/>
      <c r="B10" s="82" t="s">
        <v>170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4"/>
      <c r="S10" s="85"/>
      <c r="U10" s="86"/>
      <c r="V10" s="87" t="s">
        <v>171</v>
      </c>
      <c r="W10" s="88">
        <f>SUM(W6:W9)</f>
        <v>0</v>
      </c>
      <c r="X10" s="87" t="str">
        <f>IF(W10=0,"OK","Virhe")</f>
        <v>OK</v>
      </c>
      <c r="AI10" s="12"/>
      <c r="AJ10" s="12"/>
      <c r="AK10" s="12"/>
      <c r="AL10" s="12"/>
    </row>
    <row r="11" spans="1:38" ht="15.75" thickBot="1">
      <c r="A11" s="89"/>
      <c r="B11" s="90" t="s">
        <v>172</v>
      </c>
      <c r="C11" s="91"/>
      <c r="D11" s="91"/>
      <c r="E11" s="92"/>
      <c r="F11" s="147" t="s">
        <v>45</v>
      </c>
      <c r="G11" s="148"/>
      <c r="H11" s="149" t="s">
        <v>46</v>
      </c>
      <c r="I11" s="148"/>
      <c r="J11" s="149" t="s">
        <v>47</v>
      </c>
      <c r="K11" s="148"/>
      <c r="L11" s="149" t="s">
        <v>54</v>
      </c>
      <c r="M11" s="148"/>
      <c r="N11" s="149" t="s">
        <v>55</v>
      </c>
      <c r="O11" s="148"/>
      <c r="P11" s="156" t="s">
        <v>43</v>
      </c>
      <c r="Q11" s="157"/>
      <c r="S11" s="93"/>
      <c r="U11" s="94" t="s">
        <v>168</v>
      </c>
      <c r="V11" s="95"/>
      <c r="W11" s="49" t="s">
        <v>169</v>
      </c>
      <c r="AI11" s="12"/>
      <c r="AJ11" s="12"/>
      <c r="AK11" s="12"/>
      <c r="AL11" s="12"/>
    </row>
    <row r="12" spans="1:38" ht="15.75">
      <c r="A12" s="96" t="s">
        <v>173</v>
      </c>
      <c r="B12" s="97" t="str">
        <f>IF(B6&gt;"",B6,"")</f>
        <v>Veikka Flemming</v>
      </c>
      <c r="C12" s="98" t="str">
        <f>IF(B8&gt;"",B8,"")</f>
        <v>Max Lotto</v>
      </c>
      <c r="D12" s="83"/>
      <c r="E12" s="99"/>
      <c r="F12" s="150"/>
      <c r="G12" s="151"/>
      <c r="H12" s="139"/>
      <c r="I12" s="140"/>
      <c r="J12" s="139"/>
      <c r="K12" s="140"/>
      <c r="L12" s="139"/>
      <c r="M12" s="140"/>
      <c r="N12" s="146"/>
      <c r="O12" s="140"/>
      <c r="P12" s="100">
        <f aca="true" t="shared" si="0" ref="P12:P17">IF(COUNT(F12:N12)=0,"",COUNTIF(F12:N12,"&gt;=0"))</f>
      </c>
      <c r="Q12" s="101">
        <f aca="true" t="shared" si="1" ref="Q12:Q17">IF(COUNT(F12:N12)=0,"",(IF(LEFT(F12,1)="-",1,0)+IF(LEFT(H12,1)="-",1,0)+IF(LEFT(J12,1)="-",1,0)+IF(LEFT(L12,1)="-",1,0)+IF(LEFT(N12,1)="-",1,0)))</f>
      </c>
      <c r="R12" s="102"/>
      <c r="S12" s="103"/>
      <c r="U12" s="104">
        <f aca="true" t="shared" si="2" ref="U12:V17">+Y12+AA12+AC12+AE12+AG12</f>
        <v>0</v>
      </c>
      <c r="V12" s="105">
        <f t="shared" si="2"/>
        <v>0</v>
      </c>
      <c r="W12" s="106">
        <f aca="true" t="shared" si="3" ref="W12:W17">+U12-V12</f>
        <v>0</v>
      </c>
      <c r="Y12" s="107">
        <f aca="true" t="shared" si="4" ref="Y12:Y17">IF(F12="",0,IF(LEFT(F12,1)="-",ABS(F12),(IF(F12&gt;9,F12+2,11))))</f>
        <v>0</v>
      </c>
      <c r="Z12" s="108">
        <f aca="true" t="shared" si="5" ref="Z12:Z17">IF(F12="",0,IF(LEFT(F12,1)="-",(IF(ABS(F12)&gt;9,(ABS(F12)+2),11)),F12))</f>
        <v>0</v>
      </c>
      <c r="AA12" s="107">
        <f aca="true" t="shared" si="6" ref="AA12:AA17">IF(H12="",0,IF(LEFT(H12,1)="-",ABS(H12),(IF(H12&gt;9,H12+2,11))))</f>
        <v>0</v>
      </c>
      <c r="AB12" s="108">
        <f aca="true" t="shared" si="7" ref="AB12:AB17">IF(H12="",0,IF(LEFT(H12,1)="-",(IF(ABS(H12)&gt;9,(ABS(H12)+2),11)),H12))</f>
        <v>0</v>
      </c>
      <c r="AC12" s="107">
        <f aca="true" t="shared" si="8" ref="AC12:AC17">IF(J12="",0,IF(LEFT(J12,1)="-",ABS(J12),(IF(J12&gt;9,J12+2,11))))</f>
        <v>0</v>
      </c>
      <c r="AD12" s="108">
        <f aca="true" t="shared" si="9" ref="AD12:AD17">IF(J12="",0,IF(LEFT(J12,1)="-",(IF(ABS(J12)&gt;9,(ABS(J12)+2),11)),J12))</f>
        <v>0</v>
      </c>
      <c r="AE12" s="107">
        <f aca="true" t="shared" si="10" ref="AE12:AE17">IF(L12="",0,IF(LEFT(L12,1)="-",ABS(L12),(IF(L12&gt;9,L12+2,11))))</f>
        <v>0</v>
      </c>
      <c r="AF12" s="108">
        <f aca="true" t="shared" si="11" ref="AF12:AF17">IF(L12="",0,IF(LEFT(L12,1)="-",(IF(ABS(L12)&gt;9,(ABS(L12)+2),11)),L12))</f>
        <v>0</v>
      </c>
      <c r="AG12" s="107">
        <f aca="true" t="shared" si="12" ref="AG12:AG17">IF(N12="",0,IF(LEFT(N12,1)="-",ABS(N12),(IF(N12&gt;9,N12+2,11))))</f>
        <v>0</v>
      </c>
      <c r="AH12" s="108">
        <f aca="true" t="shared" si="13" ref="AH12:AH17">IF(N12="",0,IF(LEFT(N12,1)="-",(IF(ABS(N12)&gt;9,(ABS(N12)+2),11)),N12))</f>
        <v>0</v>
      </c>
      <c r="AI12" s="12"/>
      <c r="AJ12" s="12"/>
      <c r="AK12" s="12"/>
      <c r="AL12" s="12"/>
    </row>
    <row r="13" spans="1:38" ht="15.75">
      <c r="A13" s="96" t="s">
        <v>174</v>
      </c>
      <c r="B13" s="97" t="str">
        <f>IF(B7&gt;"",B7,"")</f>
        <v>Pavel Lebedev</v>
      </c>
      <c r="C13" s="109">
        <f>IF(B9&gt;"",B9,"")</f>
      </c>
      <c r="D13" s="110"/>
      <c r="E13" s="99"/>
      <c r="F13" s="141"/>
      <c r="G13" s="142"/>
      <c r="H13" s="141"/>
      <c r="I13" s="142"/>
      <c r="J13" s="141"/>
      <c r="K13" s="142"/>
      <c r="L13" s="141"/>
      <c r="M13" s="142"/>
      <c r="N13" s="141"/>
      <c r="O13" s="142"/>
      <c r="P13" s="100">
        <f t="shared" si="0"/>
      </c>
      <c r="Q13" s="101">
        <f t="shared" si="1"/>
      </c>
      <c r="R13" s="111"/>
      <c r="S13" s="112"/>
      <c r="U13" s="104">
        <f t="shared" si="2"/>
        <v>0</v>
      </c>
      <c r="V13" s="105">
        <f t="shared" si="2"/>
        <v>0</v>
      </c>
      <c r="W13" s="106">
        <f t="shared" si="3"/>
        <v>0</v>
      </c>
      <c r="Y13" s="113">
        <f t="shared" si="4"/>
        <v>0</v>
      </c>
      <c r="Z13" s="114">
        <f t="shared" si="5"/>
        <v>0</v>
      </c>
      <c r="AA13" s="113">
        <f t="shared" si="6"/>
        <v>0</v>
      </c>
      <c r="AB13" s="114">
        <f t="shared" si="7"/>
        <v>0</v>
      </c>
      <c r="AC13" s="113">
        <f t="shared" si="8"/>
        <v>0</v>
      </c>
      <c r="AD13" s="114">
        <f t="shared" si="9"/>
        <v>0</v>
      </c>
      <c r="AE13" s="113">
        <f t="shared" si="10"/>
        <v>0</v>
      </c>
      <c r="AF13" s="114">
        <f t="shared" si="11"/>
        <v>0</v>
      </c>
      <c r="AG13" s="113">
        <f t="shared" si="12"/>
        <v>0</v>
      </c>
      <c r="AH13" s="114">
        <f t="shared" si="13"/>
        <v>0</v>
      </c>
      <c r="AI13" s="12"/>
      <c r="AJ13" s="12"/>
      <c r="AK13" s="12"/>
      <c r="AL13" s="12"/>
    </row>
    <row r="14" spans="1:38" ht="16.5" thickBot="1">
      <c r="A14" s="96" t="s">
        <v>175</v>
      </c>
      <c r="B14" s="115" t="str">
        <f>IF(B6&gt;"",B6,"")</f>
        <v>Veikka Flemming</v>
      </c>
      <c r="C14" s="116">
        <f>IF(B9&gt;"",B9,"")</f>
      </c>
      <c r="D14" s="91"/>
      <c r="E14" s="92"/>
      <c r="F14" s="144"/>
      <c r="G14" s="145"/>
      <c r="H14" s="144"/>
      <c r="I14" s="145"/>
      <c r="J14" s="144"/>
      <c r="K14" s="145"/>
      <c r="L14" s="144"/>
      <c r="M14" s="145"/>
      <c r="N14" s="144"/>
      <c r="O14" s="145"/>
      <c r="P14" s="100">
        <f t="shared" si="0"/>
      </c>
      <c r="Q14" s="101">
        <f t="shared" si="1"/>
      </c>
      <c r="R14" s="111"/>
      <c r="S14" s="112"/>
      <c r="U14" s="104">
        <f t="shared" si="2"/>
        <v>0</v>
      </c>
      <c r="V14" s="105">
        <f t="shared" si="2"/>
        <v>0</v>
      </c>
      <c r="W14" s="106">
        <f t="shared" si="3"/>
        <v>0</v>
      </c>
      <c r="Y14" s="113">
        <f t="shared" si="4"/>
        <v>0</v>
      </c>
      <c r="Z14" s="114">
        <f t="shared" si="5"/>
        <v>0</v>
      </c>
      <c r="AA14" s="113">
        <f t="shared" si="6"/>
        <v>0</v>
      </c>
      <c r="AB14" s="114">
        <f t="shared" si="7"/>
        <v>0</v>
      </c>
      <c r="AC14" s="113">
        <f t="shared" si="8"/>
        <v>0</v>
      </c>
      <c r="AD14" s="114">
        <f t="shared" si="9"/>
        <v>0</v>
      </c>
      <c r="AE14" s="113">
        <f t="shared" si="10"/>
        <v>0</v>
      </c>
      <c r="AF14" s="114">
        <f t="shared" si="11"/>
        <v>0</v>
      </c>
      <c r="AG14" s="113">
        <f t="shared" si="12"/>
        <v>0</v>
      </c>
      <c r="AH14" s="114">
        <f t="shared" si="13"/>
        <v>0</v>
      </c>
      <c r="AI14" s="12"/>
      <c r="AJ14" s="12"/>
      <c r="AK14" s="12"/>
      <c r="AL14" s="12"/>
    </row>
    <row r="15" spans="1:38" ht="15.75">
      <c r="A15" s="96" t="s">
        <v>176</v>
      </c>
      <c r="B15" s="97" t="str">
        <f>IF(B7&gt;"",B7,"")</f>
        <v>Pavel Lebedev</v>
      </c>
      <c r="C15" s="109" t="str">
        <f>IF(B8&gt;"",B8,"")</f>
        <v>Max Lotto</v>
      </c>
      <c r="D15" s="83"/>
      <c r="E15" s="99"/>
      <c r="F15" s="139"/>
      <c r="G15" s="140"/>
      <c r="H15" s="139"/>
      <c r="I15" s="140"/>
      <c r="J15" s="139"/>
      <c r="K15" s="140"/>
      <c r="L15" s="139"/>
      <c r="M15" s="140"/>
      <c r="N15" s="139"/>
      <c r="O15" s="140"/>
      <c r="P15" s="100">
        <f t="shared" si="0"/>
      </c>
      <c r="Q15" s="101">
        <f t="shared" si="1"/>
      </c>
      <c r="R15" s="111"/>
      <c r="S15" s="112"/>
      <c r="U15" s="104">
        <f t="shared" si="2"/>
        <v>0</v>
      </c>
      <c r="V15" s="105">
        <f t="shared" si="2"/>
        <v>0</v>
      </c>
      <c r="W15" s="106">
        <f t="shared" si="3"/>
        <v>0</v>
      </c>
      <c r="Y15" s="113">
        <f t="shared" si="4"/>
        <v>0</v>
      </c>
      <c r="Z15" s="114">
        <f t="shared" si="5"/>
        <v>0</v>
      </c>
      <c r="AA15" s="113">
        <f t="shared" si="6"/>
        <v>0</v>
      </c>
      <c r="AB15" s="114">
        <f t="shared" si="7"/>
        <v>0</v>
      </c>
      <c r="AC15" s="113">
        <f t="shared" si="8"/>
        <v>0</v>
      </c>
      <c r="AD15" s="114">
        <f t="shared" si="9"/>
        <v>0</v>
      </c>
      <c r="AE15" s="113">
        <f t="shared" si="10"/>
        <v>0</v>
      </c>
      <c r="AF15" s="114">
        <f t="shared" si="11"/>
        <v>0</v>
      </c>
      <c r="AG15" s="113">
        <f t="shared" si="12"/>
        <v>0</v>
      </c>
      <c r="AH15" s="114">
        <f t="shared" si="13"/>
        <v>0</v>
      </c>
      <c r="AI15" s="12"/>
      <c r="AJ15" s="12"/>
      <c r="AK15" s="12"/>
      <c r="AL15" s="12"/>
    </row>
    <row r="16" spans="1:38" ht="15.75">
      <c r="A16" s="96" t="s">
        <v>177</v>
      </c>
      <c r="B16" s="97" t="str">
        <f>IF(B6&gt;"",B6,"")</f>
        <v>Veikka Flemming</v>
      </c>
      <c r="C16" s="109" t="str">
        <f>IF(B7&gt;"",B7,"")</f>
        <v>Pavel Lebedev</v>
      </c>
      <c r="D16" s="110"/>
      <c r="E16" s="99"/>
      <c r="F16" s="141"/>
      <c r="G16" s="142"/>
      <c r="H16" s="141"/>
      <c r="I16" s="142"/>
      <c r="J16" s="143"/>
      <c r="K16" s="142"/>
      <c r="L16" s="141"/>
      <c r="M16" s="142"/>
      <c r="N16" s="141"/>
      <c r="O16" s="142"/>
      <c r="P16" s="100">
        <f t="shared" si="0"/>
      </c>
      <c r="Q16" s="101">
        <f t="shared" si="1"/>
      </c>
      <c r="R16" s="111"/>
      <c r="S16" s="112"/>
      <c r="U16" s="104">
        <f t="shared" si="2"/>
        <v>0</v>
      </c>
      <c r="V16" s="105">
        <f t="shared" si="2"/>
        <v>0</v>
      </c>
      <c r="W16" s="106">
        <f t="shared" si="3"/>
        <v>0</v>
      </c>
      <c r="Y16" s="113">
        <f t="shared" si="4"/>
        <v>0</v>
      </c>
      <c r="Z16" s="114">
        <f t="shared" si="5"/>
        <v>0</v>
      </c>
      <c r="AA16" s="113">
        <f t="shared" si="6"/>
        <v>0</v>
      </c>
      <c r="AB16" s="114">
        <f t="shared" si="7"/>
        <v>0</v>
      </c>
      <c r="AC16" s="113">
        <f t="shared" si="8"/>
        <v>0</v>
      </c>
      <c r="AD16" s="114">
        <f t="shared" si="9"/>
        <v>0</v>
      </c>
      <c r="AE16" s="113">
        <f t="shared" si="10"/>
        <v>0</v>
      </c>
      <c r="AF16" s="114">
        <f t="shared" si="11"/>
        <v>0</v>
      </c>
      <c r="AG16" s="113">
        <f t="shared" si="12"/>
        <v>0</v>
      </c>
      <c r="AH16" s="114">
        <f t="shared" si="13"/>
        <v>0</v>
      </c>
      <c r="AI16" s="12"/>
      <c r="AJ16" s="12"/>
      <c r="AK16" s="12"/>
      <c r="AL16" s="12"/>
    </row>
    <row r="17" spans="1:38" ht="16.5" thickBot="1">
      <c r="A17" s="117" t="s">
        <v>178</v>
      </c>
      <c r="B17" s="118" t="str">
        <f>IF(B8&gt;"",B8,"")</f>
        <v>Max Lotto</v>
      </c>
      <c r="C17" s="119">
        <f>IF(B9&gt;"",B9,"")</f>
      </c>
      <c r="D17" s="120"/>
      <c r="E17" s="121"/>
      <c r="F17" s="137"/>
      <c r="G17" s="138"/>
      <c r="H17" s="137"/>
      <c r="I17" s="138"/>
      <c r="J17" s="137"/>
      <c r="K17" s="138"/>
      <c r="L17" s="137"/>
      <c r="M17" s="138"/>
      <c r="N17" s="137"/>
      <c r="O17" s="138"/>
      <c r="P17" s="122">
        <f t="shared" si="0"/>
      </c>
      <c r="Q17" s="123">
        <f t="shared" si="1"/>
      </c>
      <c r="R17" s="124"/>
      <c r="S17" s="125"/>
      <c r="U17" s="104">
        <f t="shared" si="2"/>
        <v>0</v>
      </c>
      <c r="V17" s="105">
        <f t="shared" si="2"/>
        <v>0</v>
      </c>
      <c r="W17" s="106">
        <f t="shared" si="3"/>
        <v>0</v>
      </c>
      <c r="Y17" s="126">
        <f t="shared" si="4"/>
        <v>0</v>
      </c>
      <c r="Z17" s="127">
        <f t="shared" si="5"/>
        <v>0</v>
      </c>
      <c r="AA17" s="126">
        <f t="shared" si="6"/>
        <v>0</v>
      </c>
      <c r="AB17" s="127">
        <f t="shared" si="7"/>
        <v>0</v>
      </c>
      <c r="AC17" s="126">
        <f t="shared" si="8"/>
        <v>0</v>
      </c>
      <c r="AD17" s="127">
        <f t="shared" si="9"/>
        <v>0</v>
      </c>
      <c r="AE17" s="126">
        <f t="shared" si="10"/>
        <v>0</v>
      </c>
      <c r="AF17" s="127">
        <f t="shared" si="11"/>
        <v>0</v>
      </c>
      <c r="AG17" s="126">
        <f t="shared" si="12"/>
        <v>0</v>
      </c>
      <c r="AH17" s="127">
        <f t="shared" si="13"/>
        <v>0</v>
      </c>
      <c r="AI17" s="12"/>
      <c r="AJ17" s="12"/>
      <c r="AK17" s="12"/>
      <c r="AL17" s="12"/>
    </row>
    <row r="18" spans="1:38" ht="13.5" thickTop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</row>
    <row r="19" spans="1:38" ht="13.5" thickBo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</row>
    <row r="20" spans="1:38" ht="16.5" thickTop="1">
      <c r="A20" s="29"/>
      <c r="B20" s="30"/>
      <c r="C20" s="31"/>
      <c r="D20" s="31"/>
      <c r="E20" s="31"/>
      <c r="F20" s="32"/>
      <c r="G20" s="31"/>
      <c r="H20" s="33" t="s">
        <v>158</v>
      </c>
      <c r="I20" s="34"/>
      <c r="J20" s="162" t="s">
        <v>181</v>
      </c>
      <c r="K20" s="163"/>
      <c r="L20" s="163"/>
      <c r="M20" s="164"/>
      <c r="N20" s="165" t="s">
        <v>159</v>
      </c>
      <c r="O20" s="166"/>
      <c r="P20" s="166"/>
      <c r="Q20" s="167" t="s">
        <v>8</v>
      </c>
      <c r="R20" s="168"/>
      <c r="S20" s="169"/>
      <c r="AI20" s="12"/>
      <c r="AJ20" s="12"/>
      <c r="AK20" s="12"/>
      <c r="AL20" s="12"/>
    </row>
    <row r="21" spans="1:38" ht="16.5" thickBot="1">
      <c r="A21" s="35"/>
      <c r="B21" s="36"/>
      <c r="C21" s="37" t="s">
        <v>160</v>
      </c>
      <c r="D21" s="172"/>
      <c r="E21" s="173"/>
      <c r="F21" s="174"/>
      <c r="G21" s="175" t="s">
        <v>161</v>
      </c>
      <c r="H21" s="176"/>
      <c r="I21" s="176"/>
      <c r="J21" s="177"/>
      <c r="K21" s="177"/>
      <c r="L21" s="177"/>
      <c r="M21" s="178"/>
      <c r="N21" s="38" t="s">
        <v>162</v>
      </c>
      <c r="O21" s="39"/>
      <c r="P21" s="39"/>
      <c r="Q21" s="170"/>
      <c r="R21" s="170"/>
      <c r="S21" s="171"/>
      <c r="AI21" s="12"/>
      <c r="AJ21" s="12"/>
      <c r="AK21" s="12"/>
      <c r="AL21" s="12"/>
    </row>
    <row r="22" spans="1:38" ht="15.75" thickTop="1">
      <c r="A22" s="40"/>
      <c r="B22" s="41" t="s">
        <v>163</v>
      </c>
      <c r="C22" s="42" t="s">
        <v>164</v>
      </c>
      <c r="D22" s="158" t="s">
        <v>114</v>
      </c>
      <c r="E22" s="159"/>
      <c r="F22" s="158" t="s">
        <v>132</v>
      </c>
      <c r="G22" s="159"/>
      <c r="H22" s="158" t="s">
        <v>165</v>
      </c>
      <c r="I22" s="159"/>
      <c r="J22" s="158" t="s">
        <v>115</v>
      </c>
      <c r="K22" s="159"/>
      <c r="L22" s="158"/>
      <c r="M22" s="159"/>
      <c r="N22" s="43" t="s">
        <v>152</v>
      </c>
      <c r="O22" s="44" t="s">
        <v>166</v>
      </c>
      <c r="P22" s="45" t="s">
        <v>167</v>
      </c>
      <c r="Q22" s="46"/>
      <c r="R22" s="160" t="s">
        <v>44</v>
      </c>
      <c r="S22" s="161"/>
      <c r="U22" s="47" t="s">
        <v>168</v>
      </c>
      <c r="V22" s="48"/>
      <c r="W22" s="49" t="s">
        <v>169</v>
      </c>
      <c r="AI22" s="12"/>
      <c r="AJ22" s="12"/>
      <c r="AK22" s="12"/>
      <c r="AL22" s="12"/>
    </row>
    <row r="23" spans="1:38" ht="12.75">
      <c r="A23" s="50" t="s">
        <v>114</v>
      </c>
      <c r="B23" s="51" t="s">
        <v>243</v>
      </c>
      <c r="C23" s="52" t="s">
        <v>222</v>
      </c>
      <c r="D23" s="53"/>
      <c r="E23" s="54"/>
      <c r="F23" s="55">
        <f>+P33</f>
      </c>
      <c r="G23" s="56">
        <f>+Q33</f>
      </c>
      <c r="H23" s="55">
        <f>P29</f>
      </c>
      <c r="I23" s="56">
        <f>Q29</f>
      </c>
      <c r="J23" s="55">
        <f>P31</f>
      </c>
      <c r="K23" s="56">
        <f>Q31</f>
      </c>
      <c r="L23" s="55"/>
      <c r="M23" s="56"/>
      <c r="N23" s="57">
        <f>IF(SUM(D23:M23)=0,"",COUNTIF(E23:E26,"3"))</f>
      </c>
      <c r="O23" s="58">
        <f>IF(SUM(E23:N23)=0,"",COUNTIF(D23:D26,"3"))</f>
      </c>
      <c r="P23" s="59">
        <f>IF(SUM(D23:M23)=0,"",SUM(E23:E26))</f>
      </c>
      <c r="Q23" s="60">
        <f>IF(SUM(D23:M23)=0,"",SUM(D23:D26))</f>
      </c>
      <c r="R23" s="152"/>
      <c r="S23" s="153"/>
      <c r="U23" s="61">
        <f>+U29+U31+U33</f>
        <v>0</v>
      </c>
      <c r="V23" s="62">
        <f>+V29+V31+V33</f>
        <v>0</v>
      </c>
      <c r="W23" s="63">
        <f>+U23-V23</f>
        <v>0</v>
      </c>
      <c r="AI23" s="12"/>
      <c r="AJ23" s="12"/>
      <c r="AK23" s="12"/>
      <c r="AL23" s="12"/>
    </row>
    <row r="24" spans="1:38" ht="12.75">
      <c r="A24" s="64" t="s">
        <v>132</v>
      </c>
      <c r="B24" s="51" t="s">
        <v>238</v>
      </c>
      <c r="C24" s="65" t="s">
        <v>232</v>
      </c>
      <c r="D24" s="66">
        <f>+Q33</f>
      </c>
      <c r="E24" s="67">
        <f>+P33</f>
      </c>
      <c r="F24" s="68"/>
      <c r="G24" s="69"/>
      <c r="H24" s="66">
        <f>P32</f>
      </c>
      <c r="I24" s="67">
        <f>Q32</f>
      </c>
      <c r="J24" s="66">
        <f>P30</f>
      </c>
      <c r="K24" s="67">
        <f>Q30</f>
      </c>
      <c r="L24" s="66"/>
      <c r="M24" s="67"/>
      <c r="N24" s="57">
        <f>IF(SUM(D24:M24)=0,"",COUNTIF(G23:G26,"3"))</f>
      </c>
      <c r="O24" s="58">
        <f>IF(SUM(E24:N24)=0,"",COUNTIF(F23:F26,"3"))</f>
      </c>
      <c r="P24" s="59">
        <f>IF(SUM(D24:M24)=0,"",SUM(G23:G26))</f>
      </c>
      <c r="Q24" s="60">
        <f>IF(SUM(D24:M24)=0,"",SUM(F23:F26))</f>
      </c>
      <c r="R24" s="152"/>
      <c r="S24" s="153"/>
      <c r="U24" s="61">
        <f>+U30+U32+V33</f>
        <v>0</v>
      </c>
      <c r="V24" s="62">
        <f>+V30+V32+U33</f>
        <v>0</v>
      </c>
      <c r="W24" s="63">
        <f>+U24-V24</f>
        <v>0</v>
      </c>
      <c r="AI24" s="12"/>
      <c r="AJ24" s="12"/>
      <c r="AK24" s="12"/>
      <c r="AL24" s="12"/>
    </row>
    <row r="25" spans="1:38" ht="13.5" thickBot="1">
      <c r="A25" s="64" t="s">
        <v>165</v>
      </c>
      <c r="B25" s="71" t="s">
        <v>207</v>
      </c>
      <c r="C25" s="72" t="s">
        <v>74</v>
      </c>
      <c r="D25" s="66">
        <f>+Q29</f>
      </c>
      <c r="E25" s="67">
        <f>+P29</f>
      </c>
      <c r="F25" s="66">
        <f>Q32</f>
      </c>
      <c r="G25" s="67">
        <f>P32</f>
      </c>
      <c r="H25" s="68"/>
      <c r="I25" s="69"/>
      <c r="J25" s="66">
        <f>P34</f>
      </c>
      <c r="K25" s="67">
        <f>Q34</f>
      </c>
      <c r="L25" s="66"/>
      <c r="M25" s="67"/>
      <c r="N25" s="57">
        <f>IF(SUM(D25:M25)=0,"",COUNTIF(I23:I26,"3"))</f>
      </c>
      <c r="O25" s="58">
        <f>IF(SUM(E25:N25)=0,"",COUNTIF(H23:H26,"3"))</f>
      </c>
      <c r="P25" s="59">
        <f>IF(SUM(D25:M25)=0,"",SUM(I23:I26))</f>
      </c>
      <c r="Q25" s="60">
        <f>IF(SUM(D25:M25)=0,"",SUM(H23:H26))</f>
      </c>
      <c r="R25" s="152"/>
      <c r="S25" s="153"/>
      <c r="U25" s="61">
        <f>+V29+V32+U34</f>
        <v>0</v>
      </c>
      <c r="V25" s="62">
        <f>+U29+U32+V34</f>
        <v>0</v>
      </c>
      <c r="W25" s="63">
        <f>+U25-V25</f>
        <v>0</v>
      </c>
      <c r="AI25" s="12"/>
      <c r="AJ25" s="12"/>
      <c r="AK25" s="12"/>
      <c r="AL25" s="12"/>
    </row>
    <row r="26" spans="1:38" ht="14.25" thickBot="1" thickTop="1">
      <c r="A26" s="70" t="s">
        <v>115</v>
      </c>
      <c r="B26" s="71"/>
      <c r="C26" s="72"/>
      <c r="D26" s="73">
        <f>Q31</f>
      </c>
      <c r="E26" s="74">
        <f>P31</f>
      </c>
      <c r="F26" s="73">
        <f>Q30</f>
      </c>
      <c r="G26" s="74">
        <f>P30</f>
      </c>
      <c r="H26" s="73">
        <f>Q34</f>
      </c>
      <c r="I26" s="74">
        <f>P34</f>
      </c>
      <c r="J26" s="75"/>
      <c r="K26" s="76"/>
      <c r="L26" s="73"/>
      <c r="M26" s="74"/>
      <c r="N26" s="77">
        <f>IF(SUM(D26:M26)=0,"",COUNTIF(K23:K26,"3"))</f>
      </c>
      <c r="O26" s="78">
        <f>IF(SUM(E26:N26)=0,"",COUNTIF(J23:J26,"3"))</f>
      </c>
      <c r="P26" s="79">
        <f>IF(SUM(D26:M27)=0,"",SUM(K23:K26))</f>
      </c>
      <c r="Q26" s="80">
        <f>IF(SUM(D26:M26)=0,"",SUM(J23:J26))</f>
      </c>
      <c r="R26" s="154"/>
      <c r="S26" s="155"/>
      <c r="U26" s="61">
        <f>+V30+V31+V34</f>
        <v>0</v>
      </c>
      <c r="V26" s="62">
        <f>+U30+U31+U34</f>
        <v>0</v>
      </c>
      <c r="W26" s="63">
        <f>+U26-V26</f>
        <v>0</v>
      </c>
      <c r="AI26" s="12"/>
      <c r="AJ26" s="12"/>
      <c r="AK26" s="12"/>
      <c r="AL26" s="12"/>
    </row>
    <row r="27" spans="1:38" ht="15.75" thickTop="1">
      <c r="A27" s="81"/>
      <c r="B27" s="82" t="s">
        <v>170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4"/>
      <c r="S27" s="85"/>
      <c r="U27" s="86"/>
      <c r="V27" s="87" t="s">
        <v>171</v>
      </c>
      <c r="W27" s="88">
        <f>SUM(W23:W26)</f>
        <v>0</v>
      </c>
      <c r="X27" s="87" t="str">
        <f>IF(W27=0,"OK","Virhe")</f>
        <v>OK</v>
      </c>
      <c r="AI27" s="12"/>
      <c r="AJ27" s="12"/>
      <c r="AK27" s="12"/>
      <c r="AL27" s="12"/>
    </row>
    <row r="28" spans="1:38" ht="15.75" thickBot="1">
      <c r="A28" s="89"/>
      <c r="B28" s="90" t="s">
        <v>172</v>
      </c>
      <c r="C28" s="91"/>
      <c r="D28" s="91"/>
      <c r="E28" s="92"/>
      <c r="F28" s="147" t="s">
        <v>45</v>
      </c>
      <c r="G28" s="148"/>
      <c r="H28" s="149" t="s">
        <v>46</v>
      </c>
      <c r="I28" s="148"/>
      <c r="J28" s="149" t="s">
        <v>47</v>
      </c>
      <c r="K28" s="148"/>
      <c r="L28" s="149" t="s">
        <v>54</v>
      </c>
      <c r="M28" s="148"/>
      <c r="N28" s="149" t="s">
        <v>55</v>
      </c>
      <c r="O28" s="148"/>
      <c r="P28" s="156" t="s">
        <v>43</v>
      </c>
      <c r="Q28" s="157"/>
      <c r="S28" s="93"/>
      <c r="U28" s="94" t="s">
        <v>168</v>
      </c>
      <c r="V28" s="95"/>
      <c r="W28" s="49" t="s">
        <v>169</v>
      </c>
      <c r="AI28" s="12"/>
      <c r="AJ28" s="12"/>
      <c r="AK28" s="12"/>
      <c r="AL28" s="12"/>
    </row>
    <row r="29" spans="1:38" ht="15.75">
      <c r="A29" s="96" t="s">
        <v>173</v>
      </c>
      <c r="B29" s="97" t="str">
        <f>IF(B23&gt;"",B23,"")</f>
        <v>Rolands Jansons</v>
      </c>
      <c r="C29" s="98" t="str">
        <f>IF(B25&gt;"",B25,"")</f>
        <v>Carina Englund</v>
      </c>
      <c r="D29" s="83"/>
      <c r="E29" s="99"/>
      <c r="F29" s="150"/>
      <c r="G29" s="151"/>
      <c r="H29" s="139"/>
      <c r="I29" s="140"/>
      <c r="J29" s="139"/>
      <c r="K29" s="140"/>
      <c r="L29" s="139"/>
      <c r="M29" s="140"/>
      <c r="N29" s="146"/>
      <c r="O29" s="140"/>
      <c r="P29" s="100">
        <f aca="true" t="shared" si="14" ref="P29:P34">IF(COUNT(F29:N29)=0,"",COUNTIF(F29:N29,"&gt;=0"))</f>
      </c>
      <c r="Q29" s="101">
        <f aca="true" t="shared" si="15" ref="Q29:Q34">IF(COUNT(F29:N29)=0,"",(IF(LEFT(F29,1)="-",1,0)+IF(LEFT(H29,1)="-",1,0)+IF(LEFT(J29,1)="-",1,0)+IF(LEFT(L29,1)="-",1,0)+IF(LEFT(N29,1)="-",1,0)))</f>
      </c>
      <c r="R29" s="102"/>
      <c r="S29" s="103"/>
      <c r="U29" s="104">
        <f aca="true" t="shared" si="16" ref="U29:V34">+Y29+AA29+AC29+AE29+AG29</f>
        <v>0</v>
      </c>
      <c r="V29" s="105">
        <f t="shared" si="16"/>
        <v>0</v>
      </c>
      <c r="W29" s="106">
        <f aca="true" t="shared" si="17" ref="W29:W34">+U29-V29</f>
        <v>0</v>
      </c>
      <c r="Y29" s="107">
        <f aca="true" t="shared" si="18" ref="Y29:Y34">IF(F29="",0,IF(LEFT(F29,1)="-",ABS(F29),(IF(F29&gt;9,F29+2,11))))</f>
        <v>0</v>
      </c>
      <c r="Z29" s="108">
        <f aca="true" t="shared" si="19" ref="Z29:Z34">IF(F29="",0,IF(LEFT(F29,1)="-",(IF(ABS(F29)&gt;9,(ABS(F29)+2),11)),F29))</f>
        <v>0</v>
      </c>
      <c r="AA29" s="107">
        <f aca="true" t="shared" si="20" ref="AA29:AA34">IF(H29="",0,IF(LEFT(H29,1)="-",ABS(H29),(IF(H29&gt;9,H29+2,11))))</f>
        <v>0</v>
      </c>
      <c r="AB29" s="108">
        <f aca="true" t="shared" si="21" ref="AB29:AB34">IF(H29="",0,IF(LEFT(H29,1)="-",(IF(ABS(H29)&gt;9,(ABS(H29)+2),11)),H29))</f>
        <v>0</v>
      </c>
      <c r="AC29" s="107">
        <f aca="true" t="shared" si="22" ref="AC29:AC34">IF(J29="",0,IF(LEFT(J29,1)="-",ABS(J29),(IF(J29&gt;9,J29+2,11))))</f>
        <v>0</v>
      </c>
      <c r="AD29" s="108">
        <f aca="true" t="shared" si="23" ref="AD29:AD34">IF(J29="",0,IF(LEFT(J29,1)="-",(IF(ABS(J29)&gt;9,(ABS(J29)+2),11)),J29))</f>
        <v>0</v>
      </c>
      <c r="AE29" s="107">
        <f aca="true" t="shared" si="24" ref="AE29:AE34">IF(L29="",0,IF(LEFT(L29,1)="-",ABS(L29),(IF(L29&gt;9,L29+2,11))))</f>
        <v>0</v>
      </c>
      <c r="AF29" s="108">
        <f aca="true" t="shared" si="25" ref="AF29:AF34">IF(L29="",0,IF(LEFT(L29,1)="-",(IF(ABS(L29)&gt;9,(ABS(L29)+2),11)),L29))</f>
        <v>0</v>
      </c>
      <c r="AG29" s="107">
        <f aca="true" t="shared" si="26" ref="AG29:AG34">IF(N29="",0,IF(LEFT(N29,1)="-",ABS(N29),(IF(N29&gt;9,N29+2,11))))</f>
        <v>0</v>
      </c>
      <c r="AH29" s="108">
        <f aca="true" t="shared" si="27" ref="AH29:AH34">IF(N29="",0,IF(LEFT(N29,1)="-",(IF(ABS(N29)&gt;9,(ABS(N29)+2),11)),N29))</f>
        <v>0</v>
      </c>
      <c r="AI29" s="12"/>
      <c r="AJ29" s="12"/>
      <c r="AK29" s="12"/>
      <c r="AL29" s="12"/>
    </row>
    <row r="30" spans="1:38" ht="15.75">
      <c r="A30" s="96" t="s">
        <v>174</v>
      </c>
      <c r="B30" s="97" t="str">
        <f>IF(B24&gt;"",B24,"")</f>
        <v>Pavel Stafeev</v>
      </c>
      <c r="C30" s="109">
        <f>IF(B26&gt;"",B26,"")</f>
      </c>
      <c r="D30" s="110"/>
      <c r="E30" s="99"/>
      <c r="F30" s="141"/>
      <c r="G30" s="142"/>
      <c r="H30" s="141"/>
      <c r="I30" s="142"/>
      <c r="J30" s="141"/>
      <c r="K30" s="142"/>
      <c r="L30" s="141"/>
      <c r="M30" s="142"/>
      <c r="N30" s="141"/>
      <c r="O30" s="142"/>
      <c r="P30" s="100">
        <f t="shared" si="14"/>
      </c>
      <c r="Q30" s="101">
        <f t="shared" si="15"/>
      </c>
      <c r="R30" s="111"/>
      <c r="S30" s="112"/>
      <c r="U30" s="104">
        <f t="shared" si="16"/>
        <v>0</v>
      </c>
      <c r="V30" s="105">
        <f t="shared" si="16"/>
        <v>0</v>
      </c>
      <c r="W30" s="106">
        <f t="shared" si="17"/>
        <v>0</v>
      </c>
      <c r="Y30" s="113">
        <f t="shared" si="18"/>
        <v>0</v>
      </c>
      <c r="Z30" s="114">
        <f t="shared" si="19"/>
        <v>0</v>
      </c>
      <c r="AA30" s="113">
        <f t="shared" si="20"/>
        <v>0</v>
      </c>
      <c r="AB30" s="114">
        <f t="shared" si="21"/>
        <v>0</v>
      </c>
      <c r="AC30" s="113">
        <f t="shared" si="22"/>
        <v>0</v>
      </c>
      <c r="AD30" s="114">
        <f t="shared" si="23"/>
        <v>0</v>
      </c>
      <c r="AE30" s="113">
        <f t="shared" si="24"/>
        <v>0</v>
      </c>
      <c r="AF30" s="114">
        <f t="shared" si="25"/>
        <v>0</v>
      </c>
      <c r="AG30" s="113">
        <f t="shared" si="26"/>
        <v>0</v>
      </c>
      <c r="AH30" s="114">
        <f t="shared" si="27"/>
        <v>0</v>
      </c>
      <c r="AI30" s="12"/>
      <c r="AJ30" s="12"/>
      <c r="AK30" s="12"/>
      <c r="AL30" s="12"/>
    </row>
    <row r="31" spans="1:38" ht="16.5" thickBot="1">
      <c r="A31" s="96" t="s">
        <v>175</v>
      </c>
      <c r="B31" s="115" t="str">
        <f>IF(B23&gt;"",B23,"")</f>
        <v>Rolands Jansons</v>
      </c>
      <c r="C31" s="116">
        <f>IF(B26&gt;"",B26,"")</f>
      </c>
      <c r="D31" s="91"/>
      <c r="E31" s="92"/>
      <c r="F31" s="144"/>
      <c r="G31" s="145"/>
      <c r="H31" s="144"/>
      <c r="I31" s="145"/>
      <c r="J31" s="144"/>
      <c r="K31" s="145"/>
      <c r="L31" s="144"/>
      <c r="M31" s="145"/>
      <c r="N31" s="144"/>
      <c r="O31" s="145"/>
      <c r="P31" s="100">
        <f t="shared" si="14"/>
      </c>
      <c r="Q31" s="101">
        <f t="shared" si="15"/>
      </c>
      <c r="R31" s="111"/>
      <c r="S31" s="112"/>
      <c r="U31" s="104">
        <f t="shared" si="16"/>
        <v>0</v>
      </c>
      <c r="V31" s="105">
        <f t="shared" si="16"/>
        <v>0</v>
      </c>
      <c r="W31" s="106">
        <f t="shared" si="17"/>
        <v>0</v>
      </c>
      <c r="Y31" s="113">
        <f t="shared" si="18"/>
        <v>0</v>
      </c>
      <c r="Z31" s="114">
        <f t="shared" si="19"/>
        <v>0</v>
      </c>
      <c r="AA31" s="113">
        <f t="shared" si="20"/>
        <v>0</v>
      </c>
      <c r="AB31" s="114">
        <f t="shared" si="21"/>
        <v>0</v>
      </c>
      <c r="AC31" s="113">
        <f t="shared" si="22"/>
        <v>0</v>
      </c>
      <c r="AD31" s="114">
        <f t="shared" si="23"/>
        <v>0</v>
      </c>
      <c r="AE31" s="113">
        <f t="shared" si="24"/>
        <v>0</v>
      </c>
      <c r="AF31" s="114">
        <f t="shared" si="25"/>
        <v>0</v>
      </c>
      <c r="AG31" s="113">
        <f t="shared" si="26"/>
        <v>0</v>
      </c>
      <c r="AH31" s="114">
        <f t="shared" si="27"/>
        <v>0</v>
      </c>
      <c r="AI31" s="12"/>
      <c r="AJ31" s="12"/>
      <c r="AK31" s="12"/>
      <c r="AL31" s="12"/>
    </row>
    <row r="32" spans="1:38" ht="15.75">
      <c r="A32" s="96" t="s">
        <v>176</v>
      </c>
      <c r="B32" s="97" t="str">
        <f>IF(B24&gt;"",B24,"")</f>
        <v>Pavel Stafeev</v>
      </c>
      <c r="C32" s="109" t="str">
        <f>IF(B25&gt;"",B25,"")</f>
        <v>Carina Englund</v>
      </c>
      <c r="D32" s="83"/>
      <c r="E32" s="99"/>
      <c r="F32" s="139"/>
      <c r="G32" s="140"/>
      <c r="H32" s="139"/>
      <c r="I32" s="140"/>
      <c r="J32" s="139"/>
      <c r="K32" s="140"/>
      <c r="L32" s="139"/>
      <c r="M32" s="140"/>
      <c r="N32" s="139"/>
      <c r="O32" s="140"/>
      <c r="P32" s="100">
        <f t="shared" si="14"/>
      </c>
      <c r="Q32" s="101">
        <f t="shared" si="15"/>
      </c>
      <c r="R32" s="111"/>
      <c r="S32" s="112"/>
      <c r="U32" s="104">
        <f t="shared" si="16"/>
        <v>0</v>
      </c>
      <c r="V32" s="105">
        <f t="shared" si="16"/>
        <v>0</v>
      </c>
      <c r="W32" s="106">
        <f t="shared" si="17"/>
        <v>0</v>
      </c>
      <c r="Y32" s="113">
        <f t="shared" si="18"/>
        <v>0</v>
      </c>
      <c r="Z32" s="114">
        <f t="shared" si="19"/>
        <v>0</v>
      </c>
      <c r="AA32" s="113">
        <f t="shared" si="20"/>
        <v>0</v>
      </c>
      <c r="AB32" s="114">
        <f t="shared" si="21"/>
        <v>0</v>
      </c>
      <c r="AC32" s="113">
        <f t="shared" si="22"/>
        <v>0</v>
      </c>
      <c r="AD32" s="114">
        <f t="shared" si="23"/>
        <v>0</v>
      </c>
      <c r="AE32" s="113">
        <f t="shared" si="24"/>
        <v>0</v>
      </c>
      <c r="AF32" s="114">
        <f t="shared" si="25"/>
        <v>0</v>
      </c>
      <c r="AG32" s="113">
        <f t="shared" si="26"/>
        <v>0</v>
      </c>
      <c r="AH32" s="114">
        <f t="shared" si="27"/>
        <v>0</v>
      </c>
      <c r="AI32" s="12"/>
      <c r="AJ32" s="12"/>
      <c r="AK32" s="12"/>
      <c r="AL32" s="12"/>
    </row>
    <row r="33" spans="1:38" ht="15.75">
      <c r="A33" s="96" t="s">
        <v>177</v>
      </c>
      <c r="B33" s="97" t="str">
        <f>IF(B23&gt;"",B23,"")</f>
        <v>Rolands Jansons</v>
      </c>
      <c r="C33" s="109" t="str">
        <f>IF(B24&gt;"",B24,"")</f>
        <v>Pavel Stafeev</v>
      </c>
      <c r="D33" s="110"/>
      <c r="E33" s="99"/>
      <c r="F33" s="141"/>
      <c r="G33" s="142"/>
      <c r="H33" s="141"/>
      <c r="I33" s="142"/>
      <c r="J33" s="143"/>
      <c r="K33" s="142"/>
      <c r="L33" s="141"/>
      <c r="M33" s="142"/>
      <c r="N33" s="141"/>
      <c r="O33" s="142"/>
      <c r="P33" s="100">
        <f t="shared" si="14"/>
      </c>
      <c r="Q33" s="101">
        <f t="shared" si="15"/>
      </c>
      <c r="R33" s="111"/>
      <c r="S33" s="112"/>
      <c r="U33" s="104">
        <f t="shared" si="16"/>
        <v>0</v>
      </c>
      <c r="V33" s="105">
        <f t="shared" si="16"/>
        <v>0</v>
      </c>
      <c r="W33" s="106">
        <f t="shared" si="17"/>
        <v>0</v>
      </c>
      <c r="Y33" s="113">
        <f t="shared" si="18"/>
        <v>0</v>
      </c>
      <c r="Z33" s="114">
        <f t="shared" si="19"/>
        <v>0</v>
      </c>
      <c r="AA33" s="113">
        <f t="shared" si="20"/>
        <v>0</v>
      </c>
      <c r="AB33" s="114">
        <f t="shared" si="21"/>
        <v>0</v>
      </c>
      <c r="AC33" s="113">
        <f t="shared" si="22"/>
        <v>0</v>
      </c>
      <c r="AD33" s="114">
        <f t="shared" si="23"/>
        <v>0</v>
      </c>
      <c r="AE33" s="113">
        <f t="shared" si="24"/>
        <v>0</v>
      </c>
      <c r="AF33" s="114">
        <f t="shared" si="25"/>
        <v>0</v>
      </c>
      <c r="AG33" s="113">
        <f t="shared" si="26"/>
        <v>0</v>
      </c>
      <c r="AH33" s="114">
        <f t="shared" si="27"/>
        <v>0</v>
      </c>
      <c r="AI33" s="12"/>
      <c r="AJ33" s="12"/>
      <c r="AK33" s="12"/>
      <c r="AL33" s="12"/>
    </row>
    <row r="34" spans="1:38" ht="16.5" thickBot="1">
      <c r="A34" s="117" t="s">
        <v>178</v>
      </c>
      <c r="B34" s="118" t="str">
        <f>IF(B25&gt;"",B25,"")</f>
        <v>Carina Englund</v>
      </c>
      <c r="C34" s="119">
        <f>IF(B26&gt;"",B26,"")</f>
      </c>
      <c r="D34" s="120"/>
      <c r="E34" s="121"/>
      <c r="F34" s="137"/>
      <c r="G34" s="138"/>
      <c r="H34" s="137"/>
      <c r="I34" s="138"/>
      <c r="J34" s="137"/>
      <c r="K34" s="138"/>
      <c r="L34" s="137"/>
      <c r="M34" s="138"/>
      <c r="N34" s="137"/>
      <c r="O34" s="138"/>
      <c r="P34" s="122">
        <f t="shared" si="14"/>
      </c>
      <c r="Q34" s="123">
        <f t="shared" si="15"/>
      </c>
      <c r="R34" s="124"/>
      <c r="S34" s="125"/>
      <c r="U34" s="104">
        <f t="shared" si="16"/>
        <v>0</v>
      </c>
      <c r="V34" s="105">
        <f t="shared" si="16"/>
        <v>0</v>
      </c>
      <c r="W34" s="106">
        <f t="shared" si="17"/>
        <v>0</v>
      </c>
      <c r="Y34" s="126">
        <f t="shared" si="18"/>
        <v>0</v>
      </c>
      <c r="Z34" s="127">
        <f t="shared" si="19"/>
        <v>0</v>
      </c>
      <c r="AA34" s="126">
        <f t="shared" si="20"/>
        <v>0</v>
      </c>
      <c r="AB34" s="127">
        <f t="shared" si="21"/>
        <v>0</v>
      </c>
      <c r="AC34" s="126">
        <f t="shared" si="22"/>
        <v>0</v>
      </c>
      <c r="AD34" s="127">
        <f t="shared" si="23"/>
        <v>0</v>
      </c>
      <c r="AE34" s="126">
        <f t="shared" si="24"/>
        <v>0</v>
      </c>
      <c r="AF34" s="127">
        <f t="shared" si="25"/>
        <v>0</v>
      </c>
      <c r="AG34" s="126">
        <f t="shared" si="26"/>
        <v>0</v>
      </c>
      <c r="AH34" s="127">
        <f t="shared" si="27"/>
        <v>0</v>
      </c>
      <c r="AI34" s="12"/>
      <c r="AJ34" s="12"/>
      <c r="AK34" s="12"/>
      <c r="AL34" s="12"/>
    </row>
    <row r="35" spans="1:38" ht="13.5" thickTop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</row>
    <row r="36" spans="1:38" ht="13.5" thickBo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</row>
    <row r="37" spans="1:38" ht="16.5" thickTop="1">
      <c r="A37" s="29"/>
      <c r="B37" s="30"/>
      <c r="C37" s="31"/>
      <c r="D37" s="31"/>
      <c r="E37" s="31"/>
      <c r="F37" s="32"/>
      <c r="G37" s="31"/>
      <c r="H37" s="33" t="s">
        <v>158</v>
      </c>
      <c r="I37" s="34"/>
      <c r="J37" s="162" t="s">
        <v>181</v>
      </c>
      <c r="K37" s="163"/>
      <c r="L37" s="163"/>
      <c r="M37" s="164"/>
      <c r="N37" s="165" t="s">
        <v>159</v>
      </c>
      <c r="O37" s="166"/>
      <c r="P37" s="166"/>
      <c r="Q37" s="167" t="s">
        <v>7</v>
      </c>
      <c r="R37" s="168"/>
      <c r="S37" s="169"/>
      <c r="AI37" s="12"/>
      <c r="AJ37" s="12"/>
      <c r="AK37" s="12"/>
      <c r="AL37" s="12"/>
    </row>
    <row r="38" spans="1:38" ht="16.5" thickBot="1">
      <c r="A38" s="35"/>
      <c r="B38" s="36"/>
      <c r="C38" s="37" t="s">
        <v>160</v>
      </c>
      <c r="D38" s="172"/>
      <c r="E38" s="173"/>
      <c r="F38" s="174"/>
      <c r="G38" s="175" t="s">
        <v>161</v>
      </c>
      <c r="H38" s="176"/>
      <c r="I38" s="176"/>
      <c r="J38" s="177"/>
      <c r="K38" s="177"/>
      <c r="L38" s="177"/>
      <c r="M38" s="178"/>
      <c r="N38" s="38" t="s">
        <v>162</v>
      </c>
      <c r="O38" s="39"/>
      <c r="P38" s="39"/>
      <c r="Q38" s="170"/>
      <c r="R38" s="170"/>
      <c r="S38" s="171"/>
      <c r="AI38" s="12"/>
      <c r="AJ38" s="12"/>
      <c r="AK38" s="12"/>
      <c r="AL38" s="12"/>
    </row>
    <row r="39" spans="1:38" ht="15.75" thickTop="1">
      <c r="A39" s="40"/>
      <c r="B39" s="41" t="s">
        <v>163</v>
      </c>
      <c r="C39" s="42" t="s">
        <v>164</v>
      </c>
      <c r="D39" s="158" t="s">
        <v>114</v>
      </c>
      <c r="E39" s="159"/>
      <c r="F39" s="158" t="s">
        <v>132</v>
      </c>
      <c r="G39" s="159"/>
      <c r="H39" s="158" t="s">
        <v>165</v>
      </c>
      <c r="I39" s="159"/>
      <c r="J39" s="158" t="s">
        <v>115</v>
      </c>
      <c r="K39" s="159"/>
      <c r="L39" s="158"/>
      <c r="M39" s="159"/>
      <c r="N39" s="43" t="s">
        <v>152</v>
      </c>
      <c r="O39" s="44" t="s">
        <v>166</v>
      </c>
      <c r="P39" s="45" t="s">
        <v>167</v>
      </c>
      <c r="Q39" s="46"/>
      <c r="R39" s="160" t="s">
        <v>44</v>
      </c>
      <c r="S39" s="161"/>
      <c r="U39" s="47" t="s">
        <v>168</v>
      </c>
      <c r="V39" s="48"/>
      <c r="W39" s="49" t="s">
        <v>169</v>
      </c>
      <c r="AI39" s="12"/>
      <c r="AJ39" s="12"/>
      <c r="AK39" s="12"/>
      <c r="AL39" s="12"/>
    </row>
    <row r="40" spans="1:38" ht="12.75">
      <c r="A40" s="50" t="s">
        <v>114</v>
      </c>
      <c r="B40" s="51" t="s">
        <v>279</v>
      </c>
      <c r="C40" s="52" t="s">
        <v>143</v>
      </c>
      <c r="D40" s="53"/>
      <c r="E40" s="54"/>
      <c r="F40" s="55">
        <f>+P50</f>
      </c>
      <c r="G40" s="56">
        <f>+Q50</f>
      </c>
      <c r="H40" s="55">
        <f>P46</f>
      </c>
      <c r="I40" s="56">
        <f>Q46</f>
      </c>
      <c r="J40" s="55">
        <f>P48</f>
      </c>
      <c r="K40" s="56">
        <f>Q48</f>
      </c>
      <c r="L40" s="55"/>
      <c r="M40" s="56"/>
      <c r="N40" s="57">
        <f>IF(SUM(D40:M40)=0,"",COUNTIF(E40:E43,"3"))</f>
      </c>
      <c r="O40" s="58">
        <f>IF(SUM(E40:N40)=0,"",COUNTIF(D40:D43,"3"))</f>
      </c>
      <c r="P40" s="59">
        <f>IF(SUM(D40:M40)=0,"",SUM(E40:E43))</f>
      </c>
      <c r="Q40" s="60">
        <f>IF(SUM(D40:M40)=0,"",SUM(D40:D43))</f>
      </c>
      <c r="R40" s="152"/>
      <c r="S40" s="153"/>
      <c r="U40" s="61">
        <f>+U46+U48+U50</f>
        <v>0</v>
      </c>
      <c r="V40" s="62">
        <f>+V46+V48+V50</f>
        <v>0</v>
      </c>
      <c r="W40" s="63">
        <f>+U40-V40</f>
        <v>0</v>
      </c>
      <c r="AI40" s="12"/>
      <c r="AJ40" s="12"/>
      <c r="AK40" s="12"/>
      <c r="AL40" s="12"/>
    </row>
    <row r="41" spans="1:38" ht="12.75">
      <c r="A41" s="64" t="s">
        <v>132</v>
      </c>
      <c r="B41" s="51" t="s">
        <v>245</v>
      </c>
      <c r="C41" s="65" t="s">
        <v>222</v>
      </c>
      <c r="D41" s="66">
        <f>+Q50</f>
      </c>
      <c r="E41" s="67">
        <f>+P50</f>
      </c>
      <c r="F41" s="68"/>
      <c r="G41" s="69"/>
      <c r="H41" s="66">
        <f>P49</f>
      </c>
      <c r="I41" s="67">
        <f>Q49</f>
      </c>
      <c r="J41" s="66">
        <f>P47</f>
      </c>
      <c r="K41" s="67">
        <f>Q47</f>
      </c>
      <c r="L41" s="66"/>
      <c r="M41" s="67"/>
      <c r="N41" s="57">
        <f>IF(SUM(D41:M41)=0,"",COUNTIF(G40:G43,"3"))</f>
      </c>
      <c r="O41" s="58">
        <f>IF(SUM(E41:N41)=0,"",COUNTIF(F40:F43,"3"))</f>
      </c>
      <c r="P41" s="59">
        <f>IF(SUM(D41:M41)=0,"",SUM(G40:G43))</f>
      </c>
      <c r="Q41" s="60">
        <f>IF(SUM(D41:M41)=0,"",SUM(F40:F43))</f>
      </c>
      <c r="R41" s="152"/>
      <c r="S41" s="153"/>
      <c r="U41" s="61">
        <f>+U47+U49+V50</f>
        <v>0</v>
      </c>
      <c r="V41" s="62">
        <f>+V47+V49+U50</f>
        <v>0</v>
      </c>
      <c r="W41" s="63">
        <f>+U41-V41</f>
        <v>0</v>
      </c>
      <c r="AI41" s="12"/>
      <c r="AJ41" s="12"/>
      <c r="AK41" s="12"/>
      <c r="AL41" s="12"/>
    </row>
    <row r="42" spans="1:38" ht="12.75">
      <c r="A42" s="64" t="s">
        <v>165</v>
      </c>
      <c r="B42" s="51" t="s">
        <v>223</v>
      </c>
      <c r="C42" s="65" t="s">
        <v>41</v>
      </c>
      <c r="D42" s="66">
        <f>+Q46</f>
      </c>
      <c r="E42" s="67">
        <f>+P46</f>
      </c>
      <c r="F42" s="66">
        <f>Q49</f>
      </c>
      <c r="G42" s="67">
        <f>P49</f>
      </c>
      <c r="H42" s="68"/>
      <c r="I42" s="69"/>
      <c r="J42" s="66">
        <f>P51</f>
      </c>
      <c r="K42" s="67">
        <f>Q51</f>
      </c>
      <c r="L42" s="66"/>
      <c r="M42" s="67"/>
      <c r="N42" s="57">
        <f>IF(SUM(D42:M42)=0,"",COUNTIF(I40:I43,"3"))</f>
      </c>
      <c r="O42" s="58">
        <f>IF(SUM(E42:N42)=0,"",COUNTIF(H40:H43,"3"))</f>
      </c>
      <c r="P42" s="59">
        <f>IF(SUM(D42:M42)=0,"",SUM(I40:I43))</f>
      </c>
      <c r="Q42" s="60">
        <f>IF(SUM(D42:M42)=0,"",SUM(H40:H43))</f>
      </c>
      <c r="R42" s="152"/>
      <c r="S42" s="153"/>
      <c r="U42" s="61">
        <f>+V46+V49+U51</f>
        <v>0</v>
      </c>
      <c r="V42" s="62">
        <f>+U46+U49+V51</f>
        <v>0</v>
      </c>
      <c r="W42" s="63">
        <f>+U42-V42</f>
        <v>0</v>
      </c>
      <c r="AI42" s="12"/>
      <c r="AJ42" s="12"/>
      <c r="AK42" s="12"/>
      <c r="AL42" s="12"/>
    </row>
    <row r="43" spans="1:38" ht="13.5" thickBot="1">
      <c r="A43" s="70" t="s">
        <v>115</v>
      </c>
      <c r="B43" s="71" t="s">
        <v>240</v>
      </c>
      <c r="C43" s="72" t="s">
        <v>232</v>
      </c>
      <c r="D43" s="73">
        <f>Q48</f>
      </c>
      <c r="E43" s="74">
        <f>P48</f>
      </c>
      <c r="F43" s="73">
        <f>Q47</f>
      </c>
      <c r="G43" s="74">
        <f>P47</f>
      </c>
      <c r="H43" s="73">
        <f>Q51</f>
      </c>
      <c r="I43" s="74">
        <f>P51</f>
      </c>
      <c r="J43" s="75"/>
      <c r="K43" s="76"/>
      <c r="L43" s="73"/>
      <c r="M43" s="74"/>
      <c r="N43" s="77">
        <f>IF(SUM(D43:M43)=0,"",COUNTIF(K40:K43,"3"))</f>
      </c>
      <c r="O43" s="78">
        <f>IF(SUM(E43:N43)=0,"",COUNTIF(J40:J43,"3"))</f>
      </c>
      <c r="P43" s="79">
        <f>IF(SUM(D43:M44)=0,"",SUM(K40:K43))</f>
      </c>
      <c r="Q43" s="80">
        <f>IF(SUM(D43:M43)=0,"",SUM(J40:J43))</f>
      </c>
      <c r="R43" s="154"/>
      <c r="S43" s="155"/>
      <c r="U43" s="61">
        <f>+V47+V48+V51</f>
        <v>0</v>
      </c>
      <c r="V43" s="62">
        <f>+U47+U48+U51</f>
        <v>0</v>
      </c>
      <c r="W43" s="63">
        <f>+U43-V43</f>
        <v>0</v>
      </c>
      <c r="AI43" s="12"/>
      <c r="AJ43" s="12"/>
      <c r="AK43" s="12"/>
      <c r="AL43" s="12"/>
    </row>
    <row r="44" spans="1:38" ht="15.75" thickTop="1">
      <c r="A44" s="81"/>
      <c r="B44" s="82" t="s">
        <v>170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4"/>
      <c r="S44" s="85"/>
      <c r="U44" s="86"/>
      <c r="V44" s="87" t="s">
        <v>171</v>
      </c>
      <c r="W44" s="88">
        <f>SUM(W40:W43)</f>
        <v>0</v>
      </c>
      <c r="X44" s="87" t="str">
        <f>IF(W44=0,"OK","Virhe")</f>
        <v>OK</v>
      </c>
      <c r="AI44" s="12"/>
      <c r="AJ44" s="12"/>
      <c r="AK44" s="12"/>
      <c r="AL44" s="12"/>
    </row>
    <row r="45" spans="1:38" ht="15.75" thickBot="1">
      <c r="A45" s="89"/>
      <c r="B45" s="90" t="s">
        <v>172</v>
      </c>
      <c r="C45" s="91"/>
      <c r="D45" s="91"/>
      <c r="E45" s="92"/>
      <c r="F45" s="147" t="s">
        <v>45</v>
      </c>
      <c r="G45" s="148"/>
      <c r="H45" s="149" t="s">
        <v>46</v>
      </c>
      <c r="I45" s="148"/>
      <c r="J45" s="149" t="s">
        <v>47</v>
      </c>
      <c r="K45" s="148"/>
      <c r="L45" s="149" t="s">
        <v>54</v>
      </c>
      <c r="M45" s="148"/>
      <c r="N45" s="149" t="s">
        <v>55</v>
      </c>
      <c r="O45" s="148"/>
      <c r="P45" s="156" t="s">
        <v>43</v>
      </c>
      <c r="Q45" s="157"/>
      <c r="S45" s="93"/>
      <c r="U45" s="94" t="s">
        <v>168</v>
      </c>
      <c r="V45" s="95"/>
      <c r="W45" s="49" t="s">
        <v>169</v>
      </c>
      <c r="AI45" s="12"/>
      <c r="AJ45" s="12"/>
      <c r="AK45" s="12"/>
      <c r="AL45" s="12"/>
    </row>
    <row r="46" spans="1:38" ht="15.75">
      <c r="A46" s="96" t="s">
        <v>173</v>
      </c>
      <c r="B46" s="97" t="str">
        <f>IF(B40&gt;"",B40,"")</f>
        <v>Tatu Pitkänen</v>
      </c>
      <c r="C46" s="98" t="str">
        <f>IF(B42&gt;"",B42,"")</f>
        <v>Miro Seitz</v>
      </c>
      <c r="D46" s="83"/>
      <c r="E46" s="99"/>
      <c r="F46" s="150"/>
      <c r="G46" s="151"/>
      <c r="H46" s="139"/>
      <c r="I46" s="140"/>
      <c r="J46" s="139"/>
      <c r="K46" s="140"/>
      <c r="L46" s="139"/>
      <c r="M46" s="140"/>
      <c r="N46" s="146"/>
      <c r="O46" s="140"/>
      <c r="P46" s="100">
        <f aca="true" t="shared" si="28" ref="P46:P51">IF(COUNT(F46:N46)=0,"",COUNTIF(F46:N46,"&gt;=0"))</f>
      </c>
      <c r="Q46" s="101">
        <f aca="true" t="shared" si="29" ref="Q46:Q51">IF(COUNT(F46:N46)=0,"",(IF(LEFT(F46,1)="-",1,0)+IF(LEFT(H46,1)="-",1,0)+IF(LEFT(J46,1)="-",1,0)+IF(LEFT(L46,1)="-",1,0)+IF(LEFT(N46,1)="-",1,0)))</f>
      </c>
      <c r="R46" s="102"/>
      <c r="S46" s="103"/>
      <c r="U46" s="104">
        <f aca="true" t="shared" si="30" ref="U46:V51">+Y46+AA46+AC46+AE46+AG46</f>
        <v>0</v>
      </c>
      <c r="V46" s="105">
        <f t="shared" si="30"/>
        <v>0</v>
      </c>
      <c r="W46" s="106">
        <f aca="true" t="shared" si="31" ref="W46:W51">+U46-V46</f>
        <v>0</v>
      </c>
      <c r="Y46" s="107">
        <f aca="true" t="shared" si="32" ref="Y46:Y51">IF(F46="",0,IF(LEFT(F46,1)="-",ABS(F46),(IF(F46&gt;9,F46+2,11))))</f>
        <v>0</v>
      </c>
      <c r="Z46" s="108">
        <f aca="true" t="shared" si="33" ref="Z46:Z51">IF(F46="",0,IF(LEFT(F46,1)="-",(IF(ABS(F46)&gt;9,(ABS(F46)+2),11)),F46))</f>
        <v>0</v>
      </c>
      <c r="AA46" s="107">
        <f aca="true" t="shared" si="34" ref="AA46:AA51">IF(H46="",0,IF(LEFT(H46,1)="-",ABS(H46),(IF(H46&gt;9,H46+2,11))))</f>
        <v>0</v>
      </c>
      <c r="AB46" s="108">
        <f aca="true" t="shared" si="35" ref="AB46:AB51">IF(H46="",0,IF(LEFT(H46,1)="-",(IF(ABS(H46)&gt;9,(ABS(H46)+2),11)),H46))</f>
        <v>0</v>
      </c>
      <c r="AC46" s="107">
        <f aca="true" t="shared" si="36" ref="AC46:AC51">IF(J46="",0,IF(LEFT(J46,1)="-",ABS(J46),(IF(J46&gt;9,J46+2,11))))</f>
        <v>0</v>
      </c>
      <c r="AD46" s="108">
        <f aca="true" t="shared" si="37" ref="AD46:AD51">IF(J46="",0,IF(LEFT(J46,1)="-",(IF(ABS(J46)&gt;9,(ABS(J46)+2),11)),J46))</f>
        <v>0</v>
      </c>
      <c r="AE46" s="107">
        <f aca="true" t="shared" si="38" ref="AE46:AE51">IF(L46="",0,IF(LEFT(L46,1)="-",ABS(L46),(IF(L46&gt;9,L46+2,11))))</f>
        <v>0</v>
      </c>
      <c r="AF46" s="108">
        <f aca="true" t="shared" si="39" ref="AF46:AF51">IF(L46="",0,IF(LEFT(L46,1)="-",(IF(ABS(L46)&gt;9,(ABS(L46)+2),11)),L46))</f>
        <v>0</v>
      </c>
      <c r="AG46" s="107">
        <f aca="true" t="shared" si="40" ref="AG46:AG51">IF(N46="",0,IF(LEFT(N46,1)="-",ABS(N46),(IF(N46&gt;9,N46+2,11))))</f>
        <v>0</v>
      </c>
      <c r="AH46" s="108">
        <f aca="true" t="shared" si="41" ref="AH46:AH51">IF(N46="",0,IF(LEFT(N46,1)="-",(IF(ABS(N46)&gt;9,(ABS(N46)+2),11)),N46))</f>
        <v>0</v>
      </c>
      <c r="AI46" s="12"/>
      <c r="AJ46" s="12"/>
      <c r="AK46" s="12"/>
      <c r="AL46" s="12"/>
    </row>
    <row r="47" spans="1:38" ht="15.75">
      <c r="A47" s="96" t="s">
        <v>174</v>
      </c>
      <c r="B47" s="97" t="str">
        <f>IF(B41&gt;"",B41,"")</f>
        <v>Erik Kemppainen</v>
      </c>
      <c r="C47" s="109" t="str">
        <f>IF(B43&gt;"",B43,"")</f>
        <v>Nikita Zabrodin</v>
      </c>
      <c r="D47" s="110"/>
      <c r="E47" s="99"/>
      <c r="F47" s="141"/>
      <c r="G47" s="142"/>
      <c r="H47" s="141"/>
      <c r="I47" s="142"/>
      <c r="J47" s="141"/>
      <c r="K47" s="142"/>
      <c r="L47" s="141"/>
      <c r="M47" s="142"/>
      <c r="N47" s="141"/>
      <c r="O47" s="142"/>
      <c r="P47" s="100">
        <f t="shared" si="28"/>
      </c>
      <c r="Q47" s="101">
        <f t="shared" si="29"/>
      </c>
      <c r="R47" s="111"/>
      <c r="S47" s="112"/>
      <c r="U47" s="104">
        <f t="shared" si="30"/>
        <v>0</v>
      </c>
      <c r="V47" s="105">
        <f t="shared" si="30"/>
        <v>0</v>
      </c>
      <c r="W47" s="106">
        <f t="shared" si="31"/>
        <v>0</v>
      </c>
      <c r="Y47" s="113">
        <f t="shared" si="32"/>
        <v>0</v>
      </c>
      <c r="Z47" s="114">
        <f t="shared" si="33"/>
        <v>0</v>
      </c>
      <c r="AA47" s="113">
        <f t="shared" si="34"/>
        <v>0</v>
      </c>
      <c r="AB47" s="114">
        <f t="shared" si="35"/>
        <v>0</v>
      </c>
      <c r="AC47" s="113">
        <f t="shared" si="36"/>
        <v>0</v>
      </c>
      <c r="AD47" s="114">
        <f t="shared" si="37"/>
        <v>0</v>
      </c>
      <c r="AE47" s="113">
        <f t="shared" si="38"/>
        <v>0</v>
      </c>
      <c r="AF47" s="114">
        <f t="shared" si="39"/>
        <v>0</v>
      </c>
      <c r="AG47" s="113">
        <f t="shared" si="40"/>
        <v>0</v>
      </c>
      <c r="AH47" s="114">
        <f t="shared" si="41"/>
        <v>0</v>
      </c>
      <c r="AI47" s="12"/>
      <c r="AJ47" s="12"/>
      <c r="AK47" s="12"/>
      <c r="AL47" s="12"/>
    </row>
    <row r="48" spans="1:38" ht="16.5" thickBot="1">
      <c r="A48" s="96" t="s">
        <v>175</v>
      </c>
      <c r="B48" s="115" t="str">
        <f>IF(B40&gt;"",B40,"")</f>
        <v>Tatu Pitkänen</v>
      </c>
      <c r="C48" s="116" t="str">
        <f>IF(B43&gt;"",B43,"")</f>
        <v>Nikita Zabrodin</v>
      </c>
      <c r="D48" s="91"/>
      <c r="E48" s="92"/>
      <c r="F48" s="144"/>
      <c r="G48" s="145"/>
      <c r="H48" s="144"/>
      <c r="I48" s="145"/>
      <c r="J48" s="144"/>
      <c r="K48" s="145"/>
      <c r="L48" s="144"/>
      <c r="M48" s="145"/>
      <c r="N48" s="144"/>
      <c r="O48" s="145"/>
      <c r="P48" s="100">
        <f t="shared" si="28"/>
      </c>
      <c r="Q48" s="101">
        <f t="shared" si="29"/>
      </c>
      <c r="R48" s="111"/>
      <c r="S48" s="112"/>
      <c r="U48" s="104">
        <f t="shared" si="30"/>
        <v>0</v>
      </c>
      <c r="V48" s="105">
        <f t="shared" si="30"/>
        <v>0</v>
      </c>
      <c r="W48" s="106">
        <f t="shared" si="31"/>
        <v>0</v>
      </c>
      <c r="Y48" s="113">
        <f t="shared" si="32"/>
        <v>0</v>
      </c>
      <c r="Z48" s="114">
        <f t="shared" si="33"/>
        <v>0</v>
      </c>
      <c r="AA48" s="113">
        <f t="shared" si="34"/>
        <v>0</v>
      </c>
      <c r="AB48" s="114">
        <f t="shared" si="35"/>
        <v>0</v>
      </c>
      <c r="AC48" s="113">
        <f t="shared" si="36"/>
        <v>0</v>
      </c>
      <c r="AD48" s="114">
        <f t="shared" si="37"/>
        <v>0</v>
      </c>
      <c r="AE48" s="113">
        <f t="shared" si="38"/>
        <v>0</v>
      </c>
      <c r="AF48" s="114">
        <f t="shared" si="39"/>
        <v>0</v>
      </c>
      <c r="AG48" s="113">
        <f t="shared" si="40"/>
        <v>0</v>
      </c>
      <c r="AH48" s="114">
        <f t="shared" si="41"/>
        <v>0</v>
      </c>
      <c r="AI48" s="12"/>
      <c r="AJ48" s="12"/>
      <c r="AK48" s="12"/>
      <c r="AL48" s="12"/>
    </row>
    <row r="49" spans="1:38" ht="15.75">
      <c r="A49" s="96" t="s">
        <v>176</v>
      </c>
      <c r="B49" s="97" t="str">
        <f>IF(B41&gt;"",B41,"")</f>
        <v>Erik Kemppainen</v>
      </c>
      <c r="C49" s="109" t="str">
        <f>IF(B42&gt;"",B42,"")</f>
        <v>Miro Seitz</v>
      </c>
      <c r="D49" s="83"/>
      <c r="E49" s="99"/>
      <c r="F49" s="139"/>
      <c r="G49" s="140"/>
      <c r="H49" s="139"/>
      <c r="I49" s="140"/>
      <c r="J49" s="139"/>
      <c r="K49" s="140"/>
      <c r="L49" s="139"/>
      <c r="M49" s="140"/>
      <c r="N49" s="139"/>
      <c r="O49" s="140"/>
      <c r="P49" s="100">
        <f t="shared" si="28"/>
      </c>
      <c r="Q49" s="101">
        <f t="shared" si="29"/>
      </c>
      <c r="R49" s="111"/>
      <c r="S49" s="112"/>
      <c r="U49" s="104">
        <f t="shared" si="30"/>
        <v>0</v>
      </c>
      <c r="V49" s="105">
        <f t="shared" si="30"/>
        <v>0</v>
      </c>
      <c r="W49" s="106">
        <f t="shared" si="31"/>
        <v>0</v>
      </c>
      <c r="Y49" s="113">
        <f t="shared" si="32"/>
        <v>0</v>
      </c>
      <c r="Z49" s="114">
        <f t="shared" si="33"/>
        <v>0</v>
      </c>
      <c r="AA49" s="113">
        <f t="shared" si="34"/>
        <v>0</v>
      </c>
      <c r="AB49" s="114">
        <f t="shared" si="35"/>
        <v>0</v>
      </c>
      <c r="AC49" s="113">
        <f t="shared" si="36"/>
        <v>0</v>
      </c>
      <c r="AD49" s="114">
        <f t="shared" si="37"/>
        <v>0</v>
      </c>
      <c r="AE49" s="113">
        <f t="shared" si="38"/>
        <v>0</v>
      </c>
      <c r="AF49" s="114">
        <f t="shared" si="39"/>
        <v>0</v>
      </c>
      <c r="AG49" s="113">
        <f t="shared" si="40"/>
        <v>0</v>
      </c>
      <c r="AH49" s="114">
        <f t="shared" si="41"/>
        <v>0</v>
      </c>
      <c r="AI49" s="12"/>
      <c r="AJ49" s="12"/>
      <c r="AK49" s="12"/>
      <c r="AL49" s="12"/>
    </row>
    <row r="50" spans="1:38" ht="15.75">
      <c r="A50" s="96" t="s">
        <v>177</v>
      </c>
      <c r="B50" s="97" t="str">
        <f>IF(B40&gt;"",B40,"")</f>
        <v>Tatu Pitkänen</v>
      </c>
      <c r="C50" s="109" t="str">
        <f>IF(B41&gt;"",B41,"")</f>
        <v>Erik Kemppainen</v>
      </c>
      <c r="D50" s="110"/>
      <c r="E50" s="99"/>
      <c r="F50" s="141"/>
      <c r="G50" s="142"/>
      <c r="H50" s="141"/>
      <c r="I50" s="142"/>
      <c r="J50" s="143"/>
      <c r="K50" s="142"/>
      <c r="L50" s="141"/>
      <c r="M50" s="142"/>
      <c r="N50" s="141"/>
      <c r="O50" s="142"/>
      <c r="P50" s="100">
        <f t="shared" si="28"/>
      </c>
      <c r="Q50" s="101">
        <f t="shared" si="29"/>
      </c>
      <c r="R50" s="111"/>
      <c r="S50" s="112"/>
      <c r="U50" s="104">
        <f t="shared" si="30"/>
        <v>0</v>
      </c>
      <c r="V50" s="105">
        <f t="shared" si="30"/>
        <v>0</v>
      </c>
      <c r="W50" s="106">
        <f t="shared" si="31"/>
        <v>0</v>
      </c>
      <c r="Y50" s="113">
        <f t="shared" si="32"/>
        <v>0</v>
      </c>
      <c r="Z50" s="114">
        <f t="shared" si="33"/>
        <v>0</v>
      </c>
      <c r="AA50" s="113">
        <f t="shared" si="34"/>
        <v>0</v>
      </c>
      <c r="AB50" s="114">
        <f t="shared" si="35"/>
        <v>0</v>
      </c>
      <c r="AC50" s="113">
        <f t="shared" si="36"/>
        <v>0</v>
      </c>
      <c r="AD50" s="114">
        <f t="shared" si="37"/>
        <v>0</v>
      </c>
      <c r="AE50" s="113">
        <f t="shared" si="38"/>
        <v>0</v>
      </c>
      <c r="AF50" s="114">
        <f t="shared" si="39"/>
        <v>0</v>
      </c>
      <c r="AG50" s="113">
        <f t="shared" si="40"/>
        <v>0</v>
      </c>
      <c r="AH50" s="114">
        <f t="shared" si="41"/>
        <v>0</v>
      </c>
      <c r="AI50" s="12"/>
      <c r="AJ50" s="12"/>
      <c r="AK50" s="12"/>
      <c r="AL50" s="12"/>
    </row>
    <row r="51" spans="1:38" ht="16.5" thickBot="1">
      <c r="A51" s="117" t="s">
        <v>178</v>
      </c>
      <c r="B51" s="118" t="str">
        <f>IF(B42&gt;"",B42,"")</f>
        <v>Miro Seitz</v>
      </c>
      <c r="C51" s="119" t="str">
        <f>IF(B43&gt;"",B43,"")</f>
        <v>Nikita Zabrodin</v>
      </c>
      <c r="D51" s="120"/>
      <c r="E51" s="121"/>
      <c r="F51" s="137"/>
      <c r="G51" s="138"/>
      <c r="H51" s="137"/>
      <c r="I51" s="138"/>
      <c r="J51" s="137"/>
      <c r="K51" s="138"/>
      <c r="L51" s="137"/>
      <c r="M51" s="138"/>
      <c r="N51" s="137"/>
      <c r="O51" s="138"/>
      <c r="P51" s="122">
        <f t="shared" si="28"/>
      </c>
      <c r="Q51" s="123">
        <f t="shared" si="29"/>
      </c>
      <c r="R51" s="124"/>
      <c r="S51" s="125"/>
      <c r="U51" s="104">
        <f t="shared" si="30"/>
        <v>0</v>
      </c>
      <c r="V51" s="105">
        <f t="shared" si="30"/>
        <v>0</v>
      </c>
      <c r="W51" s="106">
        <f t="shared" si="31"/>
        <v>0</v>
      </c>
      <c r="Y51" s="126">
        <f t="shared" si="32"/>
        <v>0</v>
      </c>
      <c r="Z51" s="127">
        <f t="shared" si="33"/>
        <v>0</v>
      </c>
      <c r="AA51" s="126">
        <f t="shared" si="34"/>
        <v>0</v>
      </c>
      <c r="AB51" s="127">
        <f t="shared" si="35"/>
        <v>0</v>
      </c>
      <c r="AC51" s="126">
        <f t="shared" si="36"/>
        <v>0</v>
      </c>
      <c r="AD51" s="127">
        <f t="shared" si="37"/>
        <v>0</v>
      </c>
      <c r="AE51" s="126">
        <f t="shared" si="38"/>
        <v>0</v>
      </c>
      <c r="AF51" s="127">
        <f t="shared" si="39"/>
        <v>0</v>
      </c>
      <c r="AG51" s="126">
        <f t="shared" si="40"/>
        <v>0</v>
      </c>
      <c r="AH51" s="127">
        <f t="shared" si="41"/>
        <v>0</v>
      </c>
      <c r="AI51" s="12"/>
      <c r="AJ51" s="12"/>
      <c r="AK51" s="12"/>
      <c r="AL51" s="12"/>
    </row>
    <row r="52" spans="1:38" ht="13.5" thickTop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</row>
    <row r="53" spans="1:38" ht="13.5" thickBo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</row>
    <row r="54" spans="1:38" ht="16.5" thickTop="1">
      <c r="A54" s="29"/>
      <c r="B54" s="30"/>
      <c r="C54" s="31"/>
      <c r="D54" s="31"/>
      <c r="E54" s="31"/>
      <c r="F54" s="32"/>
      <c r="G54" s="31"/>
      <c r="H54" s="33" t="s">
        <v>158</v>
      </c>
      <c r="I54" s="34"/>
      <c r="J54" s="162" t="s">
        <v>181</v>
      </c>
      <c r="K54" s="163"/>
      <c r="L54" s="163"/>
      <c r="M54" s="164"/>
      <c r="N54" s="165" t="s">
        <v>159</v>
      </c>
      <c r="O54" s="166"/>
      <c r="P54" s="166"/>
      <c r="Q54" s="167" t="s">
        <v>5</v>
      </c>
      <c r="R54" s="168"/>
      <c r="S54" s="169"/>
      <c r="AI54" s="12"/>
      <c r="AJ54" s="12"/>
      <c r="AK54" s="12"/>
      <c r="AL54" s="12"/>
    </row>
    <row r="55" spans="1:38" ht="16.5" thickBot="1">
      <c r="A55" s="35"/>
      <c r="B55" s="36"/>
      <c r="C55" s="37" t="s">
        <v>160</v>
      </c>
      <c r="D55" s="172"/>
      <c r="E55" s="173"/>
      <c r="F55" s="174"/>
      <c r="G55" s="175" t="s">
        <v>161</v>
      </c>
      <c r="H55" s="176"/>
      <c r="I55" s="176"/>
      <c r="J55" s="177"/>
      <c r="K55" s="177"/>
      <c r="L55" s="177"/>
      <c r="M55" s="178"/>
      <c r="N55" s="38" t="s">
        <v>162</v>
      </c>
      <c r="O55" s="39"/>
      <c r="P55" s="39"/>
      <c r="Q55" s="170"/>
      <c r="R55" s="170"/>
      <c r="S55" s="171"/>
      <c r="AI55" s="12"/>
      <c r="AJ55" s="12"/>
      <c r="AK55" s="12"/>
      <c r="AL55" s="12"/>
    </row>
    <row r="56" spans="1:38" ht="15.75" thickTop="1">
      <c r="A56" s="40"/>
      <c r="B56" s="41" t="s">
        <v>163</v>
      </c>
      <c r="C56" s="42" t="s">
        <v>164</v>
      </c>
      <c r="D56" s="158" t="s">
        <v>114</v>
      </c>
      <c r="E56" s="159"/>
      <c r="F56" s="158" t="s">
        <v>132</v>
      </c>
      <c r="G56" s="159"/>
      <c r="H56" s="158" t="s">
        <v>165</v>
      </c>
      <c r="I56" s="159"/>
      <c r="J56" s="158" t="s">
        <v>115</v>
      </c>
      <c r="K56" s="159"/>
      <c r="L56" s="158"/>
      <c r="M56" s="159"/>
      <c r="N56" s="43" t="s">
        <v>152</v>
      </c>
      <c r="O56" s="44" t="s">
        <v>166</v>
      </c>
      <c r="P56" s="45" t="s">
        <v>167</v>
      </c>
      <c r="Q56" s="46"/>
      <c r="R56" s="160" t="s">
        <v>44</v>
      </c>
      <c r="S56" s="161"/>
      <c r="U56" s="47" t="s">
        <v>168</v>
      </c>
      <c r="V56" s="48"/>
      <c r="W56" s="49" t="s">
        <v>169</v>
      </c>
      <c r="AI56" s="12"/>
      <c r="AJ56" s="12"/>
      <c r="AK56" s="12"/>
      <c r="AL56" s="12"/>
    </row>
    <row r="57" spans="1:38" ht="12.75">
      <c r="A57" s="50" t="s">
        <v>114</v>
      </c>
      <c r="B57" s="51" t="s">
        <v>209</v>
      </c>
      <c r="C57" s="52" t="s">
        <v>32</v>
      </c>
      <c r="D57" s="53"/>
      <c r="E57" s="54"/>
      <c r="F57" s="55">
        <f>+P67</f>
      </c>
      <c r="G57" s="56">
        <f>+Q67</f>
      </c>
      <c r="H57" s="55">
        <f>P63</f>
      </c>
      <c r="I57" s="56">
        <f>Q63</f>
      </c>
      <c r="J57" s="55">
        <f>P65</f>
      </c>
      <c r="K57" s="56">
        <f>Q65</f>
      </c>
      <c r="L57" s="55"/>
      <c r="M57" s="56"/>
      <c r="N57" s="57">
        <f>IF(SUM(D57:M57)=0,"",COUNTIF(E57:E60,"3"))</f>
      </c>
      <c r="O57" s="58">
        <f>IF(SUM(E57:N57)=0,"",COUNTIF(D57:D60,"3"))</f>
      </c>
      <c r="P57" s="59">
        <f>IF(SUM(D57:M57)=0,"",SUM(E57:E60))</f>
      </c>
      <c r="Q57" s="60">
        <f>IF(SUM(D57:M57)=0,"",SUM(D57:D60))</f>
      </c>
      <c r="R57" s="152"/>
      <c r="S57" s="153"/>
      <c r="U57" s="61">
        <f>+U63+U65+U67</f>
        <v>0</v>
      </c>
      <c r="V57" s="62">
        <f>+V63+V65+V67</f>
        <v>0</v>
      </c>
      <c r="W57" s="63">
        <f>+U57-V57</f>
        <v>0</v>
      </c>
      <c r="AI57" s="12"/>
      <c r="AJ57" s="12"/>
      <c r="AK57" s="12"/>
      <c r="AL57" s="12"/>
    </row>
    <row r="58" spans="1:38" ht="12.75">
      <c r="A58" s="64" t="s">
        <v>132</v>
      </c>
      <c r="B58" s="51" t="s">
        <v>237</v>
      </c>
      <c r="C58" s="65" t="s">
        <v>232</v>
      </c>
      <c r="D58" s="66">
        <f>+Q67</f>
      </c>
      <c r="E58" s="67">
        <f>+P67</f>
      </c>
      <c r="F58" s="68"/>
      <c r="G58" s="69"/>
      <c r="H58" s="66">
        <f>P66</f>
      </c>
      <c r="I58" s="67">
        <f>Q66</f>
      </c>
      <c r="J58" s="66">
        <f>P64</f>
      </c>
      <c r="K58" s="67">
        <f>Q64</f>
      </c>
      <c r="L58" s="66"/>
      <c r="M58" s="67"/>
      <c r="N58" s="57">
        <f>IF(SUM(D58:M58)=0,"",COUNTIF(G57:G60,"3"))</f>
      </c>
      <c r="O58" s="58">
        <f>IF(SUM(E58:N58)=0,"",COUNTIF(F57:F60,"3"))</f>
      </c>
      <c r="P58" s="59">
        <f>IF(SUM(D58:M58)=0,"",SUM(G57:G60))</f>
      </c>
      <c r="Q58" s="60">
        <f>IF(SUM(D58:M58)=0,"",SUM(F57:F60))</f>
      </c>
      <c r="R58" s="152"/>
      <c r="S58" s="153"/>
      <c r="U58" s="61">
        <f>+U64+U66+V67</f>
        <v>0</v>
      </c>
      <c r="V58" s="62">
        <f>+V64+V66+U67</f>
        <v>0</v>
      </c>
      <c r="W58" s="63">
        <f>+U58-V58</f>
        <v>0</v>
      </c>
      <c r="AI58" s="12"/>
      <c r="AJ58" s="12"/>
      <c r="AK58" s="12"/>
      <c r="AL58" s="12"/>
    </row>
    <row r="59" spans="1:38" ht="12.75">
      <c r="A59" s="64" t="s">
        <v>165</v>
      </c>
      <c r="B59" s="51" t="s">
        <v>224</v>
      </c>
      <c r="C59" s="65" t="s">
        <v>41</v>
      </c>
      <c r="D59" s="66">
        <f>+Q63</f>
      </c>
      <c r="E59" s="67">
        <f>+P63</f>
      </c>
      <c r="F59" s="66">
        <f>Q66</f>
      </c>
      <c r="G59" s="67">
        <f>P66</f>
      </c>
      <c r="H59" s="68"/>
      <c r="I59" s="69"/>
      <c r="J59" s="66">
        <f>P68</f>
      </c>
      <c r="K59" s="67">
        <f>Q68</f>
      </c>
      <c r="L59" s="66"/>
      <c r="M59" s="67"/>
      <c r="N59" s="57">
        <f>IF(SUM(D59:M59)=0,"",COUNTIF(I57:I60,"3"))</f>
      </c>
      <c r="O59" s="58">
        <f>IF(SUM(E59:N59)=0,"",COUNTIF(H57:H60,"3"))</f>
      </c>
      <c r="P59" s="59">
        <f>IF(SUM(D59:M59)=0,"",SUM(I57:I60))</f>
      </c>
      <c r="Q59" s="60">
        <f>IF(SUM(D59:M59)=0,"",SUM(H57:H60))</f>
      </c>
      <c r="R59" s="152"/>
      <c r="S59" s="153"/>
      <c r="U59" s="61">
        <f>+V63+V66+U68</f>
        <v>0</v>
      </c>
      <c r="V59" s="62">
        <f>+U63+U66+V68</f>
        <v>0</v>
      </c>
      <c r="W59" s="63">
        <f>+U59-V59</f>
        <v>0</v>
      </c>
      <c r="AI59" s="12"/>
      <c r="AJ59" s="12"/>
      <c r="AK59" s="12"/>
      <c r="AL59" s="12"/>
    </row>
    <row r="60" spans="1:38" ht="13.5" thickBot="1">
      <c r="A60" s="70" t="s">
        <v>115</v>
      </c>
      <c r="B60" s="71" t="s">
        <v>142</v>
      </c>
      <c r="C60" s="72" t="s">
        <v>74</v>
      </c>
      <c r="D60" s="73">
        <f>Q65</f>
      </c>
      <c r="E60" s="74">
        <f>P65</f>
      </c>
      <c r="F60" s="73">
        <f>Q64</f>
      </c>
      <c r="G60" s="74">
        <f>P64</f>
      </c>
      <c r="H60" s="73">
        <f>Q68</f>
      </c>
      <c r="I60" s="74">
        <f>P68</f>
      </c>
      <c r="J60" s="75"/>
      <c r="K60" s="76"/>
      <c r="L60" s="73"/>
      <c r="M60" s="74"/>
      <c r="N60" s="77">
        <f>IF(SUM(D60:M60)=0,"",COUNTIF(K57:K60,"3"))</f>
      </c>
      <c r="O60" s="78">
        <f>IF(SUM(E60:N60)=0,"",COUNTIF(J57:J60,"3"))</f>
      </c>
      <c r="P60" s="79">
        <f>IF(SUM(D60:M61)=0,"",SUM(K57:K60))</f>
      </c>
      <c r="Q60" s="80">
        <f>IF(SUM(D60:M60)=0,"",SUM(J57:J60))</f>
      </c>
      <c r="R60" s="154"/>
      <c r="S60" s="155"/>
      <c r="U60" s="61">
        <f>+V64+V65+V68</f>
        <v>0</v>
      </c>
      <c r="V60" s="62">
        <f>+U64+U65+U68</f>
        <v>0</v>
      </c>
      <c r="W60" s="63">
        <f>+U60-V60</f>
        <v>0</v>
      </c>
      <c r="AI60" s="12"/>
      <c r="AJ60" s="12"/>
      <c r="AK60" s="12"/>
      <c r="AL60" s="12"/>
    </row>
    <row r="61" spans="1:38" ht="15.75" thickTop="1">
      <c r="A61" s="81"/>
      <c r="B61" s="82" t="s">
        <v>170</v>
      </c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4"/>
      <c r="S61" s="85"/>
      <c r="U61" s="86"/>
      <c r="V61" s="87" t="s">
        <v>171</v>
      </c>
      <c r="W61" s="88">
        <f>SUM(W57:W60)</f>
        <v>0</v>
      </c>
      <c r="X61" s="87" t="str">
        <f>IF(W61=0,"OK","Virhe")</f>
        <v>OK</v>
      </c>
      <c r="AI61" s="12"/>
      <c r="AJ61" s="12"/>
      <c r="AK61" s="12"/>
      <c r="AL61" s="12"/>
    </row>
    <row r="62" spans="1:38" ht="15.75" thickBot="1">
      <c r="A62" s="89"/>
      <c r="B62" s="90" t="s">
        <v>172</v>
      </c>
      <c r="C62" s="91"/>
      <c r="D62" s="91"/>
      <c r="E62" s="92"/>
      <c r="F62" s="147" t="s">
        <v>45</v>
      </c>
      <c r="G62" s="148"/>
      <c r="H62" s="149" t="s">
        <v>46</v>
      </c>
      <c r="I62" s="148"/>
      <c r="J62" s="149" t="s">
        <v>47</v>
      </c>
      <c r="K62" s="148"/>
      <c r="L62" s="149" t="s">
        <v>54</v>
      </c>
      <c r="M62" s="148"/>
      <c r="N62" s="149" t="s">
        <v>55</v>
      </c>
      <c r="O62" s="148"/>
      <c r="P62" s="156" t="s">
        <v>43</v>
      </c>
      <c r="Q62" s="157"/>
      <c r="S62" s="93"/>
      <c r="U62" s="94" t="s">
        <v>168</v>
      </c>
      <c r="V62" s="95"/>
      <c r="W62" s="49" t="s">
        <v>169</v>
      </c>
      <c r="AI62" s="12"/>
      <c r="AJ62" s="12"/>
      <c r="AK62" s="12"/>
      <c r="AL62" s="12"/>
    </row>
    <row r="63" spans="1:38" ht="15.75">
      <c r="A63" s="96" t="s">
        <v>173</v>
      </c>
      <c r="B63" s="97" t="str">
        <f>IF(B57&gt;"",B57,"")</f>
        <v>Johan Nyberg</v>
      </c>
      <c r="C63" s="98" t="str">
        <f>IF(B59&gt;"",B59,"")</f>
        <v>Alex Naumi</v>
      </c>
      <c r="D63" s="83"/>
      <c r="E63" s="99"/>
      <c r="F63" s="150"/>
      <c r="G63" s="151"/>
      <c r="H63" s="139"/>
      <c r="I63" s="140"/>
      <c r="J63" s="139"/>
      <c r="K63" s="140"/>
      <c r="L63" s="139"/>
      <c r="M63" s="140"/>
      <c r="N63" s="146"/>
      <c r="O63" s="140"/>
      <c r="P63" s="100">
        <f aca="true" t="shared" si="42" ref="P63:P68">IF(COUNT(F63:N63)=0,"",COUNTIF(F63:N63,"&gt;=0"))</f>
      </c>
      <c r="Q63" s="101">
        <f aca="true" t="shared" si="43" ref="Q63:Q68">IF(COUNT(F63:N63)=0,"",(IF(LEFT(F63,1)="-",1,0)+IF(LEFT(H63,1)="-",1,0)+IF(LEFT(J63,1)="-",1,0)+IF(LEFT(L63,1)="-",1,0)+IF(LEFT(N63,1)="-",1,0)))</f>
      </c>
      <c r="R63" s="102"/>
      <c r="S63" s="103"/>
      <c r="U63" s="104">
        <f aca="true" t="shared" si="44" ref="U63:V68">+Y63+AA63+AC63+AE63+AG63</f>
        <v>0</v>
      </c>
      <c r="V63" s="105">
        <f t="shared" si="44"/>
        <v>0</v>
      </c>
      <c r="W63" s="106">
        <f aca="true" t="shared" si="45" ref="W63:W68">+U63-V63</f>
        <v>0</v>
      </c>
      <c r="Y63" s="107">
        <f aca="true" t="shared" si="46" ref="Y63:Y68">IF(F63="",0,IF(LEFT(F63,1)="-",ABS(F63),(IF(F63&gt;9,F63+2,11))))</f>
        <v>0</v>
      </c>
      <c r="Z63" s="108">
        <f aca="true" t="shared" si="47" ref="Z63:Z68">IF(F63="",0,IF(LEFT(F63,1)="-",(IF(ABS(F63)&gt;9,(ABS(F63)+2),11)),F63))</f>
        <v>0</v>
      </c>
      <c r="AA63" s="107">
        <f aca="true" t="shared" si="48" ref="AA63:AA68">IF(H63="",0,IF(LEFT(H63,1)="-",ABS(H63),(IF(H63&gt;9,H63+2,11))))</f>
        <v>0</v>
      </c>
      <c r="AB63" s="108">
        <f aca="true" t="shared" si="49" ref="AB63:AB68">IF(H63="",0,IF(LEFT(H63,1)="-",(IF(ABS(H63)&gt;9,(ABS(H63)+2),11)),H63))</f>
        <v>0</v>
      </c>
      <c r="AC63" s="107">
        <f aca="true" t="shared" si="50" ref="AC63:AC68">IF(J63="",0,IF(LEFT(J63,1)="-",ABS(J63),(IF(J63&gt;9,J63+2,11))))</f>
        <v>0</v>
      </c>
      <c r="AD63" s="108">
        <f aca="true" t="shared" si="51" ref="AD63:AD68">IF(J63="",0,IF(LEFT(J63,1)="-",(IF(ABS(J63)&gt;9,(ABS(J63)+2),11)),J63))</f>
        <v>0</v>
      </c>
      <c r="AE63" s="107">
        <f aca="true" t="shared" si="52" ref="AE63:AE68">IF(L63="",0,IF(LEFT(L63,1)="-",ABS(L63),(IF(L63&gt;9,L63+2,11))))</f>
        <v>0</v>
      </c>
      <c r="AF63" s="108">
        <f aca="true" t="shared" si="53" ref="AF63:AF68">IF(L63="",0,IF(LEFT(L63,1)="-",(IF(ABS(L63)&gt;9,(ABS(L63)+2),11)),L63))</f>
        <v>0</v>
      </c>
      <c r="AG63" s="107">
        <f aca="true" t="shared" si="54" ref="AG63:AG68">IF(N63="",0,IF(LEFT(N63,1)="-",ABS(N63),(IF(N63&gt;9,N63+2,11))))</f>
        <v>0</v>
      </c>
      <c r="AH63" s="108">
        <f aca="true" t="shared" si="55" ref="AH63:AH68">IF(N63="",0,IF(LEFT(N63,1)="-",(IF(ABS(N63)&gt;9,(ABS(N63)+2),11)),N63))</f>
        <v>0</v>
      </c>
      <c r="AI63" s="12"/>
      <c r="AJ63" s="12"/>
      <c r="AK63" s="12"/>
      <c r="AL63" s="12"/>
    </row>
    <row r="64" spans="1:38" ht="15.75">
      <c r="A64" s="96" t="s">
        <v>174</v>
      </c>
      <c r="B64" s="97" t="str">
        <f>IF(B58&gt;"",B58,"")</f>
        <v>Ilja Mjasnikov</v>
      </c>
      <c r="C64" s="109" t="str">
        <f>IF(B60&gt;"",B60,"")</f>
        <v>Sofie Eriksson</v>
      </c>
      <c r="D64" s="110"/>
      <c r="E64" s="99"/>
      <c r="F64" s="141"/>
      <c r="G64" s="142"/>
      <c r="H64" s="141"/>
      <c r="I64" s="142"/>
      <c r="J64" s="141"/>
      <c r="K64" s="142"/>
      <c r="L64" s="141"/>
      <c r="M64" s="142"/>
      <c r="N64" s="141"/>
      <c r="O64" s="142"/>
      <c r="P64" s="100">
        <f t="shared" si="42"/>
      </c>
      <c r="Q64" s="101">
        <f t="shared" si="43"/>
      </c>
      <c r="R64" s="111"/>
      <c r="S64" s="112"/>
      <c r="U64" s="104">
        <f t="shared" si="44"/>
        <v>0</v>
      </c>
      <c r="V64" s="105">
        <f t="shared" si="44"/>
        <v>0</v>
      </c>
      <c r="W64" s="106">
        <f t="shared" si="45"/>
        <v>0</v>
      </c>
      <c r="Y64" s="113">
        <f t="shared" si="46"/>
        <v>0</v>
      </c>
      <c r="Z64" s="114">
        <f t="shared" si="47"/>
        <v>0</v>
      </c>
      <c r="AA64" s="113">
        <f t="shared" si="48"/>
        <v>0</v>
      </c>
      <c r="AB64" s="114">
        <f t="shared" si="49"/>
        <v>0</v>
      </c>
      <c r="AC64" s="113">
        <f t="shared" si="50"/>
        <v>0</v>
      </c>
      <c r="AD64" s="114">
        <f t="shared" si="51"/>
        <v>0</v>
      </c>
      <c r="AE64" s="113">
        <f t="shared" si="52"/>
        <v>0</v>
      </c>
      <c r="AF64" s="114">
        <f t="shared" si="53"/>
        <v>0</v>
      </c>
      <c r="AG64" s="113">
        <f t="shared" si="54"/>
        <v>0</v>
      </c>
      <c r="AH64" s="114">
        <f t="shared" si="55"/>
        <v>0</v>
      </c>
      <c r="AI64" s="12"/>
      <c r="AJ64" s="12"/>
      <c r="AK64" s="12"/>
      <c r="AL64" s="12"/>
    </row>
    <row r="65" spans="1:38" ht="16.5" thickBot="1">
      <c r="A65" s="96" t="s">
        <v>175</v>
      </c>
      <c r="B65" s="115" t="str">
        <f>IF(B57&gt;"",B57,"")</f>
        <v>Johan Nyberg</v>
      </c>
      <c r="C65" s="116" t="str">
        <f>IF(B60&gt;"",B60,"")</f>
        <v>Sofie Eriksson</v>
      </c>
      <c r="D65" s="91"/>
      <c r="E65" s="92"/>
      <c r="F65" s="144"/>
      <c r="G65" s="145"/>
      <c r="H65" s="144"/>
      <c r="I65" s="145"/>
      <c r="J65" s="144"/>
      <c r="K65" s="145"/>
      <c r="L65" s="144"/>
      <c r="M65" s="145"/>
      <c r="N65" s="144"/>
      <c r="O65" s="145"/>
      <c r="P65" s="100">
        <f t="shared" si="42"/>
      </c>
      <c r="Q65" s="101">
        <f t="shared" si="43"/>
      </c>
      <c r="R65" s="111"/>
      <c r="S65" s="112"/>
      <c r="U65" s="104">
        <f t="shared" si="44"/>
        <v>0</v>
      </c>
      <c r="V65" s="105">
        <f t="shared" si="44"/>
        <v>0</v>
      </c>
      <c r="W65" s="106">
        <f t="shared" si="45"/>
        <v>0</v>
      </c>
      <c r="Y65" s="113">
        <f t="shared" si="46"/>
        <v>0</v>
      </c>
      <c r="Z65" s="114">
        <f t="shared" si="47"/>
        <v>0</v>
      </c>
      <c r="AA65" s="113">
        <f t="shared" si="48"/>
        <v>0</v>
      </c>
      <c r="AB65" s="114">
        <f t="shared" si="49"/>
        <v>0</v>
      </c>
      <c r="AC65" s="113">
        <f t="shared" si="50"/>
        <v>0</v>
      </c>
      <c r="AD65" s="114">
        <f t="shared" si="51"/>
        <v>0</v>
      </c>
      <c r="AE65" s="113">
        <f t="shared" si="52"/>
        <v>0</v>
      </c>
      <c r="AF65" s="114">
        <f t="shared" si="53"/>
        <v>0</v>
      </c>
      <c r="AG65" s="113">
        <f t="shared" si="54"/>
        <v>0</v>
      </c>
      <c r="AH65" s="114">
        <f t="shared" si="55"/>
        <v>0</v>
      </c>
      <c r="AI65" s="12"/>
      <c r="AJ65" s="12"/>
      <c r="AK65" s="12"/>
      <c r="AL65" s="12"/>
    </row>
    <row r="66" spans="1:38" ht="15.75">
      <c r="A66" s="96" t="s">
        <v>176</v>
      </c>
      <c r="B66" s="97" t="str">
        <f>IF(B58&gt;"",B58,"")</f>
        <v>Ilja Mjasnikov</v>
      </c>
      <c r="C66" s="109" t="str">
        <f>IF(B59&gt;"",B59,"")</f>
        <v>Alex Naumi</v>
      </c>
      <c r="D66" s="83"/>
      <c r="E66" s="99"/>
      <c r="F66" s="139"/>
      <c r="G66" s="140"/>
      <c r="H66" s="139"/>
      <c r="I66" s="140"/>
      <c r="J66" s="139"/>
      <c r="K66" s="140"/>
      <c r="L66" s="139"/>
      <c r="M66" s="140"/>
      <c r="N66" s="139"/>
      <c r="O66" s="140"/>
      <c r="P66" s="100">
        <f t="shared" si="42"/>
      </c>
      <c r="Q66" s="101">
        <f t="shared" si="43"/>
      </c>
      <c r="R66" s="111"/>
      <c r="S66" s="112"/>
      <c r="U66" s="104">
        <f t="shared" si="44"/>
        <v>0</v>
      </c>
      <c r="V66" s="105">
        <f t="shared" si="44"/>
        <v>0</v>
      </c>
      <c r="W66" s="106">
        <f t="shared" si="45"/>
        <v>0</v>
      </c>
      <c r="Y66" s="113">
        <f t="shared" si="46"/>
        <v>0</v>
      </c>
      <c r="Z66" s="114">
        <f t="shared" si="47"/>
        <v>0</v>
      </c>
      <c r="AA66" s="113">
        <f t="shared" si="48"/>
        <v>0</v>
      </c>
      <c r="AB66" s="114">
        <f t="shared" si="49"/>
        <v>0</v>
      </c>
      <c r="AC66" s="113">
        <f t="shared" si="50"/>
        <v>0</v>
      </c>
      <c r="AD66" s="114">
        <f t="shared" si="51"/>
        <v>0</v>
      </c>
      <c r="AE66" s="113">
        <f t="shared" si="52"/>
        <v>0</v>
      </c>
      <c r="AF66" s="114">
        <f t="shared" si="53"/>
        <v>0</v>
      </c>
      <c r="AG66" s="113">
        <f t="shared" si="54"/>
        <v>0</v>
      </c>
      <c r="AH66" s="114">
        <f t="shared" si="55"/>
        <v>0</v>
      </c>
      <c r="AI66" s="12"/>
      <c r="AJ66" s="12"/>
      <c r="AK66" s="12"/>
      <c r="AL66" s="12"/>
    </row>
    <row r="67" spans="1:38" ht="15.75">
      <c r="A67" s="96" t="s">
        <v>177</v>
      </c>
      <c r="B67" s="97" t="str">
        <f>IF(B57&gt;"",B57,"")</f>
        <v>Johan Nyberg</v>
      </c>
      <c r="C67" s="109" t="str">
        <f>IF(B58&gt;"",B58,"")</f>
        <v>Ilja Mjasnikov</v>
      </c>
      <c r="D67" s="110"/>
      <c r="E67" s="99"/>
      <c r="F67" s="141"/>
      <c r="G67" s="142"/>
      <c r="H67" s="141"/>
      <c r="I67" s="142"/>
      <c r="J67" s="143"/>
      <c r="K67" s="142"/>
      <c r="L67" s="141"/>
      <c r="M67" s="142"/>
      <c r="N67" s="141"/>
      <c r="O67" s="142"/>
      <c r="P67" s="100">
        <f t="shared" si="42"/>
      </c>
      <c r="Q67" s="101">
        <f t="shared" si="43"/>
      </c>
      <c r="R67" s="111"/>
      <c r="S67" s="112"/>
      <c r="U67" s="104">
        <f t="shared" si="44"/>
        <v>0</v>
      </c>
      <c r="V67" s="105">
        <f t="shared" si="44"/>
        <v>0</v>
      </c>
      <c r="W67" s="106">
        <f t="shared" si="45"/>
        <v>0</v>
      </c>
      <c r="Y67" s="113">
        <f t="shared" si="46"/>
        <v>0</v>
      </c>
      <c r="Z67" s="114">
        <f t="shared" si="47"/>
        <v>0</v>
      </c>
      <c r="AA67" s="113">
        <f t="shared" si="48"/>
        <v>0</v>
      </c>
      <c r="AB67" s="114">
        <f t="shared" si="49"/>
        <v>0</v>
      </c>
      <c r="AC67" s="113">
        <f t="shared" si="50"/>
        <v>0</v>
      </c>
      <c r="AD67" s="114">
        <f t="shared" si="51"/>
        <v>0</v>
      </c>
      <c r="AE67" s="113">
        <f t="shared" si="52"/>
        <v>0</v>
      </c>
      <c r="AF67" s="114">
        <f t="shared" si="53"/>
        <v>0</v>
      </c>
      <c r="AG67" s="113">
        <f t="shared" si="54"/>
        <v>0</v>
      </c>
      <c r="AH67" s="114">
        <f t="shared" si="55"/>
        <v>0</v>
      </c>
      <c r="AI67" s="12"/>
      <c r="AJ67" s="12"/>
      <c r="AK67" s="12"/>
      <c r="AL67" s="12"/>
    </row>
    <row r="68" spans="1:38" ht="16.5" thickBot="1">
      <c r="A68" s="117" t="s">
        <v>178</v>
      </c>
      <c r="B68" s="118" t="str">
        <f>IF(B59&gt;"",B59,"")</f>
        <v>Alex Naumi</v>
      </c>
      <c r="C68" s="119" t="str">
        <f>IF(B60&gt;"",B60,"")</f>
        <v>Sofie Eriksson</v>
      </c>
      <c r="D68" s="120"/>
      <c r="E68" s="121"/>
      <c r="F68" s="137"/>
      <c r="G68" s="138"/>
      <c r="H68" s="137"/>
      <c r="I68" s="138"/>
      <c r="J68" s="137"/>
      <c r="K68" s="138"/>
      <c r="L68" s="137"/>
      <c r="M68" s="138"/>
      <c r="N68" s="137"/>
      <c r="O68" s="138"/>
      <c r="P68" s="122">
        <f t="shared" si="42"/>
      </c>
      <c r="Q68" s="123">
        <f t="shared" si="43"/>
      </c>
      <c r="R68" s="124"/>
      <c r="S68" s="125"/>
      <c r="U68" s="104">
        <f t="shared" si="44"/>
        <v>0</v>
      </c>
      <c r="V68" s="105">
        <f t="shared" si="44"/>
        <v>0</v>
      </c>
      <c r="W68" s="106">
        <f t="shared" si="45"/>
        <v>0</v>
      </c>
      <c r="Y68" s="126">
        <f t="shared" si="46"/>
        <v>0</v>
      </c>
      <c r="Z68" s="127">
        <f t="shared" si="47"/>
        <v>0</v>
      </c>
      <c r="AA68" s="126">
        <f t="shared" si="48"/>
        <v>0</v>
      </c>
      <c r="AB68" s="127">
        <f t="shared" si="49"/>
        <v>0</v>
      </c>
      <c r="AC68" s="126">
        <f t="shared" si="50"/>
        <v>0</v>
      </c>
      <c r="AD68" s="127">
        <f t="shared" si="51"/>
        <v>0</v>
      </c>
      <c r="AE68" s="126">
        <f t="shared" si="52"/>
        <v>0</v>
      </c>
      <c r="AF68" s="127">
        <f t="shared" si="53"/>
        <v>0</v>
      </c>
      <c r="AG68" s="126">
        <f t="shared" si="54"/>
        <v>0</v>
      </c>
      <c r="AH68" s="127">
        <f t="shared" si="55"/>
        <v>0</v>
      </c>
      <c r="AI68" s="12"/>
      <c r="AJ68" s="12"/>
      <c r="AK68" s="12"/>
      <c r="AL68" s="12"/>
    </row>
    <row r="69" spans="1:38" ht="13.5" thickTop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</row>
    <row r="70" spans="1:38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</row>
  </sheetData>
  <mergeCells count="212">
    <mergeCell ref="N67:O67"/>
    <mergeCell ref="F68:G68"/>
    <mergeCell ref="H68:I68"/>
    <mergeCell ref="J68:K68"/>
    <mergeCell ref="L68:M68"/>
    <mergeCell ref="N68:O68"/>
    <mergeCell ref="F67:G67"/>
    <mergeCell ref="H67:I67"/>
    <mergeCell ref="J67:K67"/>
    <mergeCell ref="L67:M67"/>
    <mergeCell ref="N65:O65"/>
    <mergeCell ref="F66:G66"/>
    <mergeCell ref="H66:I66"/>
    <mergeCell ref="J66:K66"/>
    <mergeCell ref="L66:M66"/>
    <mergeCell ref="N66:O66"/>
    <mergeCell ref="F65:G65"/>
    <mergeCell ref="H65:I65"/>
    <mergeCell ref="J65:K65"/>
    <mergeCell ref="L65:M65"/>
    <mergeCell ref="N63:O63"/>
    <mergeCell ref="F64:G64"/>
    <mergeCell ref="H64:I64"/>
    <mergeCell ref="J64:K64"/>
    <mergeCell ref="L64:M64"/>
    <mergeCell ref="N64:O64"/>
    <mergeCell ref="F63:G63"/>
    <mergeCell ref="H63:I63"/>
    <mergeCell ref="J63:K63"/>
    <mergeCell ref="L63:M63"/>
    <mergeCell ref="R59:S59"/>
    <mergeCell ref="R60:S60"/>
    <mergeCell ref="F62:G62"/>
    <mergeCell ref="H62:I62"/>
    <mergeCell ref="J62:K62"/>
    <mergeCell ref="L62:M62"/>
    <mergeCell ref="N62:O62"/>
    <mergeCell ref="P62:Q62"/>
    <mergeCell ref="L56:M56"/>
    <mergeCell ref="R56:S56"/>
    <mergeCell ref="R57:S57"/>
    <mergeCell ref="R58:S58"/>
    <mergeCell ref="D56:E56"/>
    <mergeCell ref="F56:G56"/>
    <mergeCell ref="H56:I56"/>
    <mergeCell ref="J56:K56"/>
    <mergeCell ref="J54:M54"/>
    <mergeCell ref="N54:P54"/>
    <mergeCell ref="Q54:S54"/>
    <mergeCell ref="D55:F55"/>
    <mergeCell ref="G55:I55"/>
    <mergeCell ref="J55:M55"/>
    <mergeCell ref="Q55:S55"/>
    <mergeCell ref="N50:O50"/>
    <mergeCell ref="F51:G51"/>
    <mergeCell ref="H51:I51"/>
    <mergeCell ref="J51:K51"/>
    <mergeCell ref="L51:M51"/>
    <mergeCell ref="N51:O51"/>
    <mergeCell ref="F50:G50"/>
    <mergeCell ref="H50:I50"/>
    <mergeCell ref="J50:K50"/>
    <mergeCell ref="L50:M50"/>
    <mergeCell ref="N48:O48"/>
    <mergeCell ref="F49:G49"/>
    <mergeCell ref="H49:I49"/>
    <mergeCell ref="J49:K49"/>
    <mergeCell ref="L49:M49"/>
    <mergeCell ref="N49:O49"/>
    <mergeCell ref="F48:G48"/>
    <mergeCell ref="H48:I48"/>
    <mergeCell ref="J48:K48"/>
    <mergeCell ref="L48:M48"/>
    <mergeCell ref="N46:O46"/>
    <mergeCell ref="F47:G47"/>
    <mergeCell ref="H47:I47"/>
    <mergeCell ref="J47:K47"/>
    <mergeCell ref="L47:M47"/>
    <mergeCell ref="N47:O47"/>
    <mergeCell ref="F46:G46"/>
    <mergeCell ref="H46:I46"/>
    <mergeCell ref="J46:K46"/>
    <mergeCell ref="L46:M46"/>
    <mergeCell ref="R42:S42"/>
    <mergeCell ref="R43:S43"/>
    <mergeCell ref="F45:G45"/>
    <mergeCell ref="H45:I45"/>
    <mergeCell ref="J45:K45"/>
    <mergeCell ref="L45:M45"/>
    <mergeCell ref="N45:O45"/>
    <mergeCell ref="P45:Q45"/>
    <mergeCell ref="L39:M39"/>
    <mergeCell ref="R39:S39"/>
    <mergeCell ref="R40:S40"/>
    <mergeCell ref="R41:S41"/>
    <mergeCell ref="D39:E39"/>
    <mergeCell ref="F39:G39"/>
    <mergeCell ref="H39:I39"/>
    <mergeCell ref="J39:K39"/>
    <mergeCell ref="J37:M37"/>
    <mergeCell ref="N37:P37"/>
    <mergeCell ref="Q37:S37"/>
    <mergeCell ref="D38:F38"/>
    <mergeCell ref="G38:I38"/>
    <mergeCell ref="J38:M38"/>
    <mergeCell ref="Q38:S38"/>
    <mergeCell ref="J3:M3"/>
    <mergeCell ref="N3:P3"/>
    <mergeCell ref="Q3:S3"/>
    <mergeCell ref="D4:F4"/>
    <mergeCell ref="G4:I4"/>
    <mergeCell ref="J4:M4"/>
    <mergeCell ref="Q4:S4"/>
    <mergeCell ref="D5:E5"/>
    <mergeCell ref="F5:G5"/>
    <mergeCell ref="H5:I5"/>
    <mergeCell ref="J5:K5"/>
    <mergeCell ref="L5:M5"/>
    <mergeCell ref="R5:S5"/>
    <mergeCell ref="R6:S6"/>
    <mergeCell ref="R7:S7"/>
    <mergeCell ref="R8:S8"/>
    <mergeCell ref="R9:S9"/>
    <mergeCell ref="F11:G11"/>
    <mergeCell ref="H11:I11"/>
    <mergeCell ref="J11:K11"/>
    <mergeCell ref="L11:M11"/>
    <mergeCell ref="N11:O11"/>
    <mergeCell ref="P11:Q11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N16:O16"/>
    <mergeCell ref="F17:G17"/>
    <mergeCell ref="H17:I17"/>
    <mergeCell ref="J17:K17"/>
    <mergeCell ref="L17:M17"/>
    <mergeCell ref="N17:O17"/>
    <mergeCell ref="F16:G16"/>
    <mergeCell ref="H16:I16"/>
    <mergeCell ref="J16:K16"/>
    <mergeCell ref="L16:M16"/>
    <mergeCell ref="J20:M20"/>
    <mergeCell ref="N20:P20"/>
    <mergeCell ref="Q20:S20"/>
    <mergeCell ref="D21:F21"/>
    <mergeCell ref="G21:I21"/>
    <mergeCell ref="J21:M21"/>
    <mergeCell ref="Q21:S21"/>
    <mergeCell ref="D22:E22"/>
    <mergeCell ref="F22:G22"/>
    <mergeCell ref="H22:I22"/>
    <mergeCell ref="J22:K22"/>
    <mergeCell ref="L22:M22"/>
    <mergeCell ref="R22:S22"/>
    <mergeCell ref="R23:S23"/>
    <mergeCell ref="R24:S24"/>
    <mergeCell ref="R25:S25"/>
    <mergeCell ref="R26:S26"/>
    <mergeCell ref="F28:G28"/>
    <mergeCell ref="H28:I28"/>
    <mergeCell ref="J28:K28"/>
    <mergeCell ref="L28:M28"/>
    <mergeCell ref="N28:O28"/>
    <mergeCell ref="P28:Q28"/>
    <mergeCell ref="N29:O29"/>
    <mergeCell ref="F30:G30"/>
    <mergeCell ref="H30:I30"/>
    <mergeCell ref="J30:K30"/>
    <mergeCell ref="L30:M30"/>
    <mergeCell ref="N30:O30"/>
    <mergeCell ref="F29:G29"/>
    <mergeCell ref="H29:I29"/>
    <mergeCell ref="J29:K29"/>
    <mergeCell ref="L29:M29"/>
    <mergeCell ref="N31:O31"/>
    <mergeCell ref="F32:G32"/>
    <mergeCell ref="H32:I32"/>
    <mergeCell ref="J32:K32"/>
    <mergeCell ref="L32:M32"/>
    <mergeCell ref="N32:O32"/>
    <mergeCell ref="F31:G31"/>
    <mergeCell ref="H31:I31"/>
    <mergeCell ref="J31:K31"/>
    <mergeCell ref="L31:M31"/>
    <mergeCell ref="N33:O33"/>
    <mergeCell ref="F34:G34"/>
    <mergeCell ref="H34:I34"/>
    <mergeCell ref="J34:K34"/>
    <mergeCell ref="L34:M34"/>
    <mergeCell ref="N34:O34"/>
    <mergeCell ref="F33:G33"/>
    <mergeCell ref="H33:I33"/>
    <mergeCell ref="J33:K33"/>
    <mergeCell ref="L33:M33"/>
  </mergeCells>
  <printOptions/>
  <pageMargins left="0.75" right="0.75" top="1" bottom="1" header="0.5" footer="0.5"/>
  <pageSetup fitToHeight="2" horizontalDpi="600" verticalDpi="600" orientation="landscape" paperSize="9" scale="66" r:id="rId1"/>
  <rowBreaks count="1" manualBreakCount="1">
    <brk id="35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12"/>
  <sheetViews>
    <sheetView view="pageBreakPreview" zoomScale="60" zoomScaleNormal="60" workbookViewId="0" topLeftCell="A1">
      <selection activeCell="A5" sqref="A5:IV12"/>
    </sheetView>
  </sheetViews>
  <sheetFormatPr defaultColWidth="9.140625" defaultRowHeight="12.75"/>
  <cols>
    <col min="1" max="1" width="3.421875" style="0" customWidth="1"/>
    <col min="2" max="2" width="17.140625" style="0" customWidth="1"/>
  </cols>
  <sheetData>
    <row r="1" spans="2:9" ht="12.75">
      <c r="B1" s="3"/>
      <c r="C1" s="10"/>
      <c r="D1" s="12"/>
      <c r="E1" s="12"/>
      <c r="F1" s="10"/>
      <c r="G1" s="10"/>
      <c r="H1" s="12"/>
      <c r="I1" s="12"/>
    </row>
    <row r="2" spans="1:9" ht="12.75">
      <c r="A2" t="s">
        <v>65</v>
      </c>
      <c r="D2" s="12"/>
      <c r="E2" s="12"/>
      <c r="F2" s="12"/>
      <c r="G2" s="12"/>
      <c r="H2" s="12"/>
      <c r="I2" s="12"/>
    </row>
    <row r="3" spans="4:9" ht="12.75">
      <c r="D3" s="12"/>
      <c r="E3" s="12"/>
      <c r="F3" s="12"/>
      <c r="G3" s="12"/>
      <c r="H3" s="12"/>
      <c r="I3" s="12"/>
    </row>
    <row r="5" spans="1:9" ht="12.75">
      <c r="A5" s="2">
        <v>1</v>
      </c>
      <c r="B5" s="2" t="s">
        <v>105</v>
      </c>
      <c r="C5" s="2"/>
      <c r="D5" s="12"/>
      <c r="E5" s="12"/>
      <c r="F5" s="12"/>
      <c r="G5" s="12"/>
      <c r="H5" s="12"/>
      <c r="I5" s="12"/>
    </row>
    <row r="6" spans="1:9" ht="12.75">
      <c r="A6" s="2">
        <f aca="true" t="shared" si="0" ref="A6:A12">A5+1</f>
        <v>2</v>
      </c>
      <c r="B6" s="2" t="s">
        <v>110</v>
      </c>
      <c r="C6" s="2"/>
      <c r="D6" s="13"/>
      <c r="E6" s="12"/>
      <c r="F6" s="12"/>
      <c r="G6" s="12"/>
      <c r="H6" s="12"/>
      <c r="I6" s="12"/>
    </row>
    <row r="7" spans="1:9" ht="12.75">
      <c r="A7" s="2">
        <f t="shared" si="0"/>
        <v>3</v>
      </c>
      <c r="B7" s="2" t="s">
        <v>108</v>
      </c>
      <c r="C7" s="2"/>
      <c r="D7" s="12"/>
      <c r="E7" s="13"/>
      <c r="F7" s="12"/>
      <c r="G7" s="12"/>
      <c r="H7" s="12"/>
      <c r="I7" s="12"/>
    </row>
    <row r="8" spans="1:9" ht="12.75">
      <c r="A8" s="2">
        <f t="shared" si="0"/>
        <v>4</v>
      </c>
      <c r="B8" s="2" t="s">
        <v>111</v>
      </c>
      <c r="C8" s="2"/>
      <c r="D8" s="14"/>
      <c r="E8" s="15"/>
      <c r="F8" s="12"/>
      <c r="G8" s="12"/>
      <c r="H8" s="12"/>
      <c r="I8" s="12"/>
    </row>
    <row r="9" spans="1:9" ht="12.75">
      <c r="A9" s="2">
        <f t="shared" si="0"/>
        <v>5</v>
      </c>
      <c r="B9" s="2" t="s">
        <v>107</v>
      </c>
      <c r="C9" s="2"/>
      <c r="D9" s="12"/>
      <c r="E9" s="15"/>
      <c r="F9" s="16"/>
      <c r="G9" s="12"/>
      <c r="H9" s="12"/>
      <c r="I9" s="12"/>
    </row>
    <row r="10" spans="1:9" ht="12.75">
      <c r="A10" s="2">
        <f t="shared" si="0"/>
        <v>6</v>
      </c>
      <c r="B10" s="2" t="s">
        <v>109</v>
      </c>
      <c r="C10" s="2"/>
      <c r="D10" s="13"/>
      <c r="E10" s="17"/>
      <c r="F10" s="15"/>
      <c r="G10" s="12"/>
      <c r="H10" s="12"/>
      <c r="I10" s="12"/>
    </row>
    <row r="11" spans="1:9" ht="12.75">
      <c r="A11" s="2">
        <f t="shared" si="0"/>
        <v>7</v>
      </c>
      <c r="B11" s="2" t="s">
        <v>112</v>
      </c>
      <c r="C11" s="2"/>
      <c r="D11" s="12"/>
      <c r="E11" s="14"/>
      <c r="F11" s="15"/>
      <c r="G11" s="12"/>
      <c r="H11" s="12"/>
      <c r="I11" s="12"/>
    </row>
    <row r="12" spans="1:9" ht="12.75">
      <c r="A12" s="2">
        <f t="shared" si="0"/>
        <v>8</v>
      </c>
      <c r="B12" s="2" t="s">
        <v>106</v>
      </c>
      <c r="C12" s="2"/>
      <c r="D12" s="14"/>
      <c r="E12" s="12"/>
      <c r="F12" s="15"/>
      <c r="G12" s="12"/>
      <c r="H12" s="12"/>
      <c r="I12" s="12"/>
    </row>
  </sheetData>
  <printOptions/>
  <pageMargins left="0.75" right="0.75" top="1" bottom="1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 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Aarne Kyläkallio</dc:creator>
  <cp:keywords/>
  <dc:description/>
  <cp:lastModifiedBy>aarnek</cp:lastModifiedBy>
  <cp:lastPrinted>2010-09-20T19:12:19Z</cp:lastPrinted>
  <dcterms:created xsi:type="dcterms:W3CDTF">1998-01-08T18:15:26Z</dcterms:created>
  <dcterms:modified xsi:type="dcterms:W3CDTF">2010-09-23T09:21:02Z</dcterms:modified>
  <cp:category/>
  <cp:version/>
  <cp:contentType/>
  <cp:contentStatus/>
</cp:coreProperties>
</file>