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1760" activeTab="0"/>
  </bookViews>
  <sheets>
    <sheet name="Sarjaottelu" sheetId="1" r:id="rId1"/>
  </sheets>
  <definedNames>
    <definedName name="_xlnm.Print_Area" localSheetId="0">'Sarjaottelu'!$A$1:$O$155</definedName>
  </definedNames>
  <calcPr fullCalcOnLoad="1"/>
</workbook>
</file>

<file path=xl/sharedStrings.xml><?xml version="1.0" encoding="utf-8"?>
<sst xmlns="http://schemas.openxmlformats.org/spreadsheetml/2006/main" count="400" uniqueCount="88">
  <si>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</si>
  <si>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</si>
  <si>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</si>
  <si>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</si>
  <si>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</si>
  <si>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</si>
  <si>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</si>
  <si>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</si>
  <si>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</si>
  <si>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</si>
  <si>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</si>
  <si>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</si>
  <si>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</si>
  <si>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</si>
  <si>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</si>
  <si>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</si>
  <si>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</si>
  <si>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</si>
  <si>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</si>
  <si>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</si>
  <si>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</si>
  <si>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</si>
  <si>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</si>
  <si>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</si>
  <si>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</si>
  <si>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</si>
  <si>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</si>
  <si>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</si>
  <si>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</si>
  <si>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</si>
  <si>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</si>
  <si>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</si>
  <si>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</si>
  <si>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</si>
  <si>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</si>
  <si>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</si>
  <si>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</si>
  <si>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</si>
  <si>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</si>
  <si>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Jos mikrosi ohjelmisto sallii, tulosta valmis pöytäkirja pdf-muotoon (=tiedosto) ja lähetä tiedosto sarjapäällikölle</t>
  </si>
  <si>
    <t>Koti</t>
  </si>
  <si>
    <t>Vieras</t>
  </si>
  <si>
    <t>D</t>
  </si>
  <si>
    <t>E</t>
  </si>
  <si>
    <t>U</t>
  </si>
  <si>
    <t>Täytä joukkueen nimi ja pelaajanimet kokonaan</t>
  </si>
  <si>
    <t>Mestaruussarja</t>
  </si>
  <si>
    <t>wo</t>
  </si>
  <si>
    <t>rtd</t>
  </si>
  <si>
    <t>dqf</t>
  </si>
  <si>
    <t>MESTARUUSSARJAN PÖYTÄKIRJA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</si>
  <si>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</si>
  <si>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</si>
  <si>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</si>
  <si>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</si>
  <si>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</si>
  <si>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</si>
  <si>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TIP-70</t>
  </si>
  <si>
    <t>KuPTS</t>
  </si>
  <si>
    <t>Räsänen Mika</t>
  </si>
  <si>
    <t>Tamminen Timo</t>
  </si>
  <si>
    <t>Laane Lauri</t>
  </si>
  <si>
    <t>Halonen O-V</t>
  </si>
  <si>
    <t>Makkonen Henri</t>
  </si>
  <si>
    <t>Libene Toomas</t>
  </si>
  <si>
    <t>Wega</t>
  </si>
  <si>
    <t>OPT-86</t>
  </si>
  <si>
    <t>Lushin Alexander</t>
  </si>
  <si>
    <t>Karjalainen Manu</t>
  </si>
  <si>
    <t>Kokkonen Jani</t>
  </si>
  <si>
    <t>Perkkiö Tuomas</t>
  </si>
  <si>
    <t>Ågren Pekka</t>
  </si>
  <si>
    <t>Bril Vladimir</t>
  </si>
  <si>
    <t>Mika Räsänen</t>
  </si>
  <si>
    <t>OV Halonen</t>
  </si>
  <si>
    <t>Tuomas Perkkiö</t>
  </si>
  <si>
    <t>A Kyläkallio</t>
  </si>
  <si>
    <t>M-sarjan semifinaalit</t>
  </si>
  <si>
    <t>PT 75</t>
  </si>
  <si>
    <t>Tennilä Otto</t>
  </si>
  <si>
    <t>Valasti Pasi</t>
  </si>
  <si>
    <t>Tuomola Mika</t>
  </si>
  <si>
    <t>PT Espoo</t>
  </si>
  <si>
    <t>Soine Samuli</t>
  </si>
  <si>
    <t>Jormanainen Jani</t>
  </si>
  <si>
    <t>Soine Toni</t>
  </si>
  <si>
    <t>SM-sarjan finaali</t>
  </si>
  <si>
    <t>SM-sarjan pronssiottelu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</si>
</sst>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3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3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6" xfId="0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6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indent="2"/>
      <protection locked="0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2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12" fillId="2" borderId="21" xfId="0" applyFont="1" applyFill="1" applyBorder="1" applyAlignment="1" applyProtection="1">
      <alignment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37" xfId="0" applyFont="1" applyFill="1" applyBorder="1" applyAlignment="1" applyProtection="1">
      <alignment horizontal="left" vertical="center" indent="2"/>
      <protection/>
    </xf>
    <xf numFmtId="0" fontId="0" fillId="0" borderId="37" xfId="0" applyFont="1" applyFill="1" applyBorder="1" applyAlignment="1">
      <alignment horizontal="left" vertical="center" indent="2"/>
    </xf>
    <xf numFmtId="0" fontId="0" fillId="0" borderId="38" xfId="0" applyFont="1" applyFill="1" applyBorder="1" applyAlignment="1">
      <alignment horizontal="left" vertical="center" indent="2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93"/>
  <sheetViews>
    <sheetView tabSelected="1" workbookViewId="0" topLeftCell="A1">
      <selection activeCell="R23" sqref="R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0.886718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.75">
      <c r="A2" s="9"/>
      <c r="B2" s="2"/>
      <c r="C2" s="64" t="s">
        <v>32</v>
      </c>
      <c r="D2" s="1"/>
      <c r="E2" s="1"/>
      <c r="F2" s="2"/>
      <c r="G2" s="27" t="s">
        <v>16</v>
      </c>
      <c r="H2" s="4"/>
      <c r="I2" s="77"/>
      <c r="J2" s="100">
        <v>41357</v>
      </c>
      <c r="K2" s="101"/>
      <c r="L2" s="101"/>
      <c r="M2" s="101"/>
      <c r="N2" s="102"/>
      <c r="O2" s="32"/>
      <c r="U2" s="62" t="s">
        <v>38</v>
      </c>
    </row>
    <row r="3" spans="1:21" ht="17.25" customHeight="1">
      <c r="A3" s="9"/>
      <c r="B3" s="6"/>
      <c r="C3" s="67" t="s">
        <v>50</v>
      </c>
      <c r="D3" s="1"/>
      <c r="E3" s="1"/>
      <c r="F3" s="2"/>
      <c r="G3" s="27" t="s">
        <v>17</v>
      </c>
      <c r="H3" s="4"/>
      <c r="I3" s="77"/>
      <c r="J3" s="103" t="s">
        <v>86</v>
      </c>
      <c r="K3" s="103"/>
      <c r="L3" s="103"/>
      <c r="M3" s="103"/>
      <c r="N3" s="104"/>
      <c r="O3" s="32"/>
      <c r="U3" s="86" t="s">
        <v>54</v>
      </c>
    </row>
    <row r="4" spans="1:39" ht="12" customHeight="1">
      <c r="A4" s="9"/>
      <c r="B4" s="2"/>
      <c r="C4" s="57" t="s">
        <v>45</v>
      </c>
      <c r="D4" s="1"/>
      <c r="E4" s="1"/>
      <c r="F4" s="1"/>
      <c r="G4" s="57" t="s">
        <v>45</v>
      </c>
      <c r="H4" s="1"/>
      <c r="I4" s="1"/>
      <c r="J4" s="1"/>
      <c r="K4" s="1"/>
      <c r="L4" s="1"/>
      <c r="M4" s="1"/>
      <c r="N4" s="1"/>
      <c r="O4" s="10"/>
      <c r="Q4" s="48"/>
      <c r="R4" s="48"/>
      <c r="U4" s="70" t="s">
        <v>56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21" ht="15.75">
      <c r="A5" s="32"/>
      <c r="B5" s="53" t="s">
        <v>40</v>
      </c>
      <c r="C5" s="105" t="s">
        <v>78</v>
      </c>
      <c r="D5" s="106"/>
      <c r="E5" s="25"/>
      <c r="F5" s="53" t="s">
        <v>41</v>
      </c>
      <c r="G5" s="105" t="s">
        <v>65</v>
      </c>
      <c r="H5" s="107"/>
      <c r="I5" s="107"/>
      <c r="J5" s="107"/>
      <c r="K5" s="107"/>
      <c r="L5" s="107"/>
      <c r="M5" s="107"/>
      <c r="N5" s="108"/>
      <c r="O5" s="32"/>
      <c r="Q5" s="48"/>
      <c r="R5" s="48"/>
      <c r="U5" s="70" t="s">
        <v>55</v>
      </c>
    </row>
    <row r="6" spans="1:18" ht="15">
      <c r="A6" s="32"/>
      <c r="B6" s="78" t="s">
        <v>0</v>
      </c>
      <c r="C6" s="95" t="s">
        <v>79</v>
      </c>
      <c r="D6" s="96"/>
      <c r="E6" s="26"/>
      <c r="F6" s="80" t="s">
        <v>1</v>
      </c>
      <c r="G6" s="95" t="s">
        <v>67</v>
      </c>
      <c r="H6" s="97"/>
      <c r="I6" s="97"/>
      <c r="J6" s="97"/>
      <c r="K6" s="97"/>
      <c r="L6" s="97"/>
      <c r="M6" s="97"/>
      <c r="N6" s="98"/>
      <c r="O6" s="32"/>
      <c r="Q6" s="48"/>
      <c r="R6" s="48"/>
    </row>
    <row r="7" spans="1:18" ht="15">
      <c r="A7" s="32"/>
      <c r="B7" s="79" t="s">
        <v>2</v>
      </c>
      <c r="C7" s="95" t="s">
        <v>80</v>
      </c>
      <c r="D7" s="96"/>
      <c r="E7" s="26"/>
      <c r="F7" s="81" t="s">
        <v>3</v>
      </c>
      <c r="G7" s="99" t="s">
        <v>69</v>
      </c>
      <c r="H7" s="97"/>
      <c r="I7" s="97"/>
      <c r="J7" s="97"/>
      <c r="K7" s="97"/>
      <c r="L7" s="97"/>
      <c r="M7" s="97"/>
      <c r="N7" s="98"/>
      <c r="O7" s="32"/>
      <c r="Q7" s="48"/>
      <c r="R7" s="48"/>
    </row>
    <row r="8" spans="1:24" ht="15">
      <c r="A8" s="9"/>
      <c r="B8" s="79" t="s">
        <v>18</v>
      </c>
      <c r="C8" s="95" t="s">
        <v>81</v>
      </c>
      <c r="D8" s="96"/>
      <c r="E8" s="26"/>
      <c r="F8" s="81" t="s">
        <v>19</v>
      </c>
      <c r="G8" s="99" t="s">
        <v>68</v>
      </c>
      <c r="H8" s="97"/>
      <c r="I8" s="97"/>
      <c r="J8" s="97"/>
      <c r="K8" s="97"/>
      <c r="L8" s="97"/>
      <c r="M8" s="97"/>
      <c r="N8" s="98"/>
      <c r="O8" s="10"/>
      <c r="Q8" s="48"/>
      <c r="R8" s="48"/>
      <c r="U8" s="87" t="s">
        <v>30</v>
      </c>
      <c r="X8" s="83" t="s">
        <v>37</v>
      </c>
    </row>
    <row r="9" spans="1:21" ht="12" customHeight="1">
      <c r="A9" s="9"/>
      <c r="B9" s="54" t="s">
        <v>20</v>
      </c>
      <c r="C9" s="63"/>
      <c r="D9" s="43"/>
      <c r="E9" s="7"/>
      <c r="F9" s="54" t="s">
        <v>20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6" t="s">
        <v>36</v>
      </c>
    </row>
    <row r="10" spans="1:21" ht="15">
      <c r="A10" s="32"/>
      <c r="B10" s="45" t="s">
        <v>42</v>
      </c>
      <c r="C10" s="95" t="s">
        <v>79</v>
      </c>
      <c r="D10" s="96"/>
      <c r="E10" s="26"/>
      <c r="F10" s="46" t="s">
        <v>44</v>
      </c>
      <c r="G10" s="99" t="s">
        <v>67</v>
      </c>
      <c r="H10" s="97"/>
      <c r="I10" s="97"/>
      <c r="J10" s="97"/>
      <c r="K10" s="97"/>
      <c r="L10" s="97"/>
      <c r="M10" s="97"/>
      <c r="N10" s="98"/>
      <c r="O10" s="32"/>
      <c r="Q10" s="48"/>
      <c r="R10" s="48"/>
      <c r="U10" s="86" t="s">
        <v>31</v>
      </c>
    </row>
    <row r="11" spans="1:21" ht="15">
      <c r="A11" s="32"/>
      <c r="B11" s="41" t="s">
        <v>43</v>
      </c>
      <c r="C11" s="95" t="s">
        <v>80</v>
      </c>
      <c r="D11" s="96"/>
      <c r="E11" s="26"/>
      <c r="F11" s="42" t="s">
        <v>14</v>
      </c>
      <c r="G11" s="99" t="s">
        <v>68</v>
      </c>
      <c r="H11" s="97"/>
      <c r="I11" s="97"/>
      <c r="J11" s="97"/>
      <c r="K11" s="97"/>
      <c r="L11" s="97"/>
      <c r="M11" s="97"/>
      <c r="N11" s="98"/>
      <c r="O11" s="32"/>
      <c r="Q11" s="48"/>
      <c r="R11" s="48"/>
      <c r="U11" s="86" t="s">
        <v>39</v>
      </c>
    </row>
    <row r="12" spans="1:18" ht="14.25" customHeight="1">
      <c r="A12" s="9"/>
      <c r="B12" s="1"/>
      <c r="C12" s="1"/>
      <c r="D12" s="1"/>
      <c r="E12" s="1"/>
      <c r="F12" s="57" t="s">
        <v>24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2.75" customHeight="1" thickBot="1">
      <c r="A13" s="9"/>
      <c r="B13" s="28" t="s">
        <v>23</v>
      </c>
      <c r="C13" s="1"/>
      <c r="D13" s="1"/>
      <c r="E13" s="1"/>
      <c r="F13" s="82" t="s">
        <v>9</v>
      </c>
      <c r="G13" s="82" t="s">
        <v>10</v>
      </c>
      <c r="H13" s="82" t="s">
        <v>11</v>
      </c>
      <c r="I13" s="82" t="s">
        <v>12</v>
      </c>
      <c r="J13" s="82" t="s">
        <v>13</v>
      </c>
      <c r="K13" s="109" t="s">
        <v>21</v>
      </c>
      <c r="L13" s="110"/>
      <c r="M13" s="11" t="s">
        <v>22</v>
      </c>
      <c r="N13" s="12" t="s">
        <v>14</v>
      </c>
      <c r="O13" s="32"/>
      <c r="P13" s="91" t="s">
        <v>47</v>
      </c>
      <c r="Q13" s="91" t="s">
        <v>48</v>
      </c>
      <c r="R13" s="91" t="s">
        <v>49</v>
      </c>
      <c r="S13" s="71" t="s">
        <v>33</v>
      </c>
      <c r="T13" s="72"/>
      <c r="U13" s="73" t="s">
        <v>34</v>
      </c>
      <c r="X13" s="70" t="s">
        <v>35</v>
      </c>
      <c r="Y13" s="70"/>
      <c r="Z13" s="70"/>
      <c r="AA13" s="70"/>
      <c r="AB13" s="70"/>
      <c r="AC13" s="70"/>
    </row>
    <row r="14" spans="1:33" ht="15" customHeight="1" thickBot="1">
      <c r="A14" s="32"/>
      <c r="B14" s="58" t="s">
        <v>7</v>
      </c>
      <c r="C14" s="50" t="str">
        <f>IF(C6&gt;"",C6,"")</f>
        <v>Tennilä Otto</v>
      </c>
      <c r="D14" s="50" t="str">
        <f>IF(G6&gt;"",G6,"")</f>
        <v>Lushin Alexander</v>
      </c>
      <c r="E14" s="50">
        <f>IF(E6&gt;"",E6&amp;" - "&amp;I6,"")</f>
      </c>
      <c r="F14" s="15">
        <v>-8</v>
      </c>
      <c r="G14" s="15">
        <v>2</v>
      </c>
      <c r="H14" s="24">
        <v>-6</v>
      </c>
      <c r="I14" s="15">
        <v>6</v>
      </c>
      <c r="J14" s="15">
        <v>8</v>
      </c>
      <c r="K14" s="30">
        <f aca="true" t="shared" si="0" ref="K14:K20">IF(ISBLANK(F14),"",COUNTIF(F14:J14,"&gt;=0"))</f>
        <v>3</v>
      </c>
      <c r="L14" s="31">
        <f aca="true" t="shared" si="1" ref="L14:L20">IF(ISBLANK(F14),"",(IF(LEFT(F14,1)="-",1,0)+IF(LEFT(G14,1)="-",1,0)+IF(LEFT(H14,1)="-",1,0)+IF(LEFT(I14,1)="-",1,0)+IF(LEFT(J14,1)="-",1,0)))</f>
        <v>2</v>
      </c>
      <c r="M14" s="39">
        <f aca="true" t="shared" si="2" ref="M14:N20">IF(K14=3,1,"")</f>
        <v>1</v>
      </c>
      <c r="N14" s="38">
        <f t="shared" si="2"/>
      </c>
      <c r="O14" s="32"/>
      <c r="P14" s="92"/>
      <c r="Q14" s="92"/>
      <c r="R14" s="92"/>
      <c r="S14" s="74">
        <f aca="true" t="shared" si="3" ref="S14:T16">+X14+Z14+AB14+AD14+AF14</f>
        <v>47</v>
      </c>
      <c r="T14" s="74">
        <f t="shared" si="3"/>
        <v>38</v>
      </c>
      <c r="U14" s="75">
        <f aca="true" t="shared" si="4" ref="U14:U20">+S14-T14</f>
        <v>9</v>
      </c>
      <c r="X14" s="68">
        <f aca="true" t="shared" si="5" ref="X14:X20">IF(F14="",0,IF(LEFT(F14,1)="-",ABS(F14),(IF(F14&gt;9,F14+2,11))))</f>
        <v>8</v>
      </c>
      <c r="Y14" s="69">
        <f aca="true" t="shared" si="6" ref="Y14:Y20">IF(F14="",0,IF(LEFT(F14,1)="-",(IF(ABS(F14)&gt;9,(ABS(F14)+2),11)),F14))</f>
        <v>11</v>
      </c>
      <c r="Z14" s="68">
        <f aca="true" t="shared" si="7" ref="Z14:Z20">IF(G14="",0,IF(LEFT(G14,1)="-",ABS(G14),(IF(G14&gt;9,G14+2,11))))</f>
        <v>11</v>
      </c>
      <c r="AA14" s="69">
        <f aca="true" t="shared" si="8" ref="AA14:AA20">IF(G14="",0,IF(LEFT(G14,1)="-",(IF(ABS(G14)&gt;9,(ABS(G14)+2),11)),G14))</f>
        <v>2</v>
      </c>
      <c r="AB14" s="68">
        <f aca="true" t="shared" si="9" ref="AB14:AB20">IF(H14="",0,IF(LEFT(H14,1)="-",ABS(H14),(IF(H14&gt;9,H14+2,11))))</f>
        <v>6</v>
      </c>
      <c r="AC14" s="69">
        <f aca="true" t="shared" si="10" ref="AC14:AC20">IF(H14="",0,IF(LEFT(H14,1)="-",(IF(ABS(H14)&gt;9,(ABS(H14)+2),11)),H14))</f>
        <v>11</v>
      </c>
      <c r="AD14" s="68">
        <f aca="true" t="shared" si="11" ref="AD14:AD20">IF(I14="",0,IF(LEFT(I14,1)="-",ABS(I14),(IF(I14&gt;9,I14+2,11))))</f>
        <v>11</v>
      </c>
      <c r="AE14" s="69">
        <f aca="true" t="shared" si="12" ref="AE14:AE20">IF(I14="",0,IF(LEFT(I14,1)="-",(IF(ABS(I14)&gt;9,(ABS(I14)+2),11)),I14))</f>
        <v>6</v>
      </c>
      <c r="AF14" s="68">
        <f aca="true" t="shared" si="13" ref="AF14:AF20">IF(J14="",0,IF(LEFT(J14,1)="-",ABS(J14),(IF(J14&gt;9,J14+2,11))))</f>
        <v>11</v>
      </c>
      <c r="AG14" s="69">
        <f aca="true" t="shared" si="14" ref="AG14:AG20">IF(J14="",0,IF(LEFT(J14,1)="-",(IF(ABS(J14)&gt;9,(ABS(J14)+2),11)),J14))</f>
        <v>8</v>
      </c>
    </row>
    <row r="15" spans="1:33" ht="15" customHeight="1" thickBot="1">
      <c r="A15" s="32"/>
      <c r="B15" s="58" t="s">
        <v>8</v>
      </c>
      <c r="C15" s="50" t="str">
        <f>IF(C7&gt;"",C7,"")</f>
        <v>Valasti Pasi</v>
      </c>
      <c r="D15" s="50" t="str">
        <f>IF(G7&gt;"",G7,"")</f>
        <v>Kokkonen Jani</v>
      </c>
      <c r="E15" s="52"/>
      <c r="F15" s="20">
        <v>6</v>
      </c>
      <c r="G15" s="15">
        <v>-10</v>
      </c>
      <c r="H15" s="15">
        <v>5</v>
      </c>
      <c r="I15" s="15">
        <v>9</v>
      </c>
      <c r="J15" s="24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92"/>
      <c r="Q15" s="92"/>
      <c r="R15" s="92"/>
      <c r="S15" s="74">
        <f t="shared" si="3"/>
        <v>43</v>
      </c>
      <c r="T15" s="74">
        <f t="shared" si="3"/>
        <v>32</v>
      </c>
      <c r="U15" s="75">
        <f t="shared" si="4"/>
        <v>11</v>
      </c>
      <c r="X15" s="68">
        <f t="shared" si="5"/>
        <v>11</v>
      </c>
      <c r="Y15" s="69">
        <f t="shared" si="6"/>
        <v>6</v>
      </c>
      <c r="Z15" s="68">
        <f t="shared" si="7"/>
        <v>10</v>
      </c>
      <c r="AA15" s="69">
        <f t="shared" si="8"/>
        <v>12</v>
      </c>
      <c r="AB15" s="68">
        <f t="shared" si="9"/>
        <v>11</v>
      </c>
      <c r="AC15" s="69">
        <f t="shared" si="10"/>
        <v>5</v>
      </c>
      <c r="AD15" s="68">
        <f t="shared" si="11"/>
        <v>11</v>
      </c>
      <c r="AE15" s="69">
        <f t="shared" si="12"/>
        <v>9</v>
      </c>
      <c r="AF15" s="68">
        <f t="shared" si="13"/>
        <v>0</v>
      </c>
      <c r="AG15" s="69">
        <f t="shared" si="14"/>
        <v>0</v>
      </c>
    </row>
    <row r="16" spans="1:33" ht="15" customHeight="1" thickBot="1">
      <c r="A16" s="32"/>
      <c r="B16" s="59" t="s">
        <v>25</v>
      </c>
      <c r="C16" s="83" t="str">
        <f>IF(C8&gt;"",C8,"")</f>
        <v>Tuomola Mika</v>
      </c>
      <c r="D16" s="50" t="str">
        <f>IF(G8&gt;"",G8,"")</f>
        <v>Karjalainen Manu</v>
      </c>
      <c r="E16" s="55"/>
      <c r="F16" s="16">
        <v>-7</v>
      </c>
      <c r="G16" s="56">
        <v>-3</v>
      </c>
      <c r="H16" s="16">
        <v>11</v>
      </c>
      <c r="I16" s="16">
        <v>8</v>
      </c>
      <c r="J16" s="16">
        <v>-6</v>
      </c>
      <c r="K16" s="30">
        <f t="shared" si="0"/>
        <v>2</v>
      </c>
      <c r="L16" s="31">
        <f t="shared" si="1"/>
        <v>3</v>
      </c>
      <c r="M16" s="39">
        <f t="shared" si="2"/>
      </c>
      <c r="N16" s="38">
        <f t="shared" si="2"/>
        <v>1</v>
      </c>
      <c r="O16" s="32"/>
      <c r="P16" s="92"/>
      <c r="Q16" s="92"/>
      <c r="R16" s="92"/>
      <c r="S16" s="74">
        <f t="shared" si="3"/>
        <v>40</v>
      </c>
      <c r="T16" s="74">
        <f t="shared" si="3"/>
        <v>52</v>
      </c>
      <c r="U16" s="75">
        <f t="shared" si="4"/>
        <v>-12</v>
      </c>
      <c r="X16" s="68">
        <f t="shared" si="5"/>
        <v>7</v>
      </c>
      <c r="Y16" s="69">
        <f t="shared" si="6"/>
        <v>11</v>
      </c>
      <c r="Z16" s="68">
        <f t="shared" si="7"/>
        <v>3</v>
      </c>
      <c r="AA16" s="69">
        <f t="shared" si="8"/>
        <v>11</v>
      </c>
      <c r="AB16" s="68">
        <f t="shared" si="9"/>
        <v>13</v>
      </c>
      <c r="AC16" s="69">
        <f t="shared" si="10"/>
        <v>11</v>
      </c>
      <c r="AD16" s="68">
        <f t="shared" si="11"/>
        <v>11</v>
      </c>
      <c r="AE16" s="69">
        <f t="shared" si="12"/>
        <v>8</v>
      </c>
      <c r="AF16" s="68">
        <f t="shared" si="13"/>
        <v>6</v>
      </c>
      <c r="AG16" s="69">
        <f t="shared" si="14"/>
        <v>11</v>
      </c>
    </row>
    <row r="17" spans="1:33" ht="15" customHeight="1" thickBot="1">
      <c r="A17" s="32"/>
      <c r="B17" s="59" t="s">
        <v>26</v>
      </c>
      <c r="C17" s="65" t="str">
        <f>IF(C10&gt;"",C10&amp;" / "&amp;C11,"")</f>
        <v>Tennilä Otto / Valasti Pasi</v>
      </c>
      <c r="D17" s="65" t="str">
        <f>IF(G10&gt;"",G10&amp;" / "&amp;G11,"")</f>
        <v>Lushin Alexander / Karjalainen Manu</v>
      </c>
      <c r="E17" s="51"/>
      <c r="F17" s="17">
        <v>6</v>
      </c>
      <c r="G17" s="18">
        <v>6</v>
      </c>
      <c r="H17" s="19">
        <v>9</v>
      </c>
      <c r="I17" s="19"/>
      <c r="J17" s="19"/>
      <c r="K17" s="30">
        <f t="shared" si="0"/>
        <v>3</v>
      </c>
      <c r="L17" s="31">
        <f t="shared" si="1"/>
        <v>0</v>
      </c>
      <c r="M17" s="39">
        <f t="shared" si="2"/>
        <v>1</v>
      </c>
      <c r="N17" s="38">
        <f t="shared" si="2"/>
      </c>
      <c r="O17" s="32"/>
      <c r="P17" s="92"/>
      <c r="Q17" s="92"/>
      <c r="R17" s="92"/>
      <c r="S17" s="74">
        <f aca="true" t="shared" si="15" ref="S17:T20">+X17+Z17+AB17+AD17+AF17</f>
        <v>33</v>
      </c>
      <c r="T17" s="74">
        <f t="shared" si="15"/>
        <v>21</v>
      </c>
      <c r="U17" s="75">
        <f t="shared" si="4"/>
        <v>12</v>
      </c>
      <c r="X17" s="68">
        <f t="shared" si="5"/>
        <v>11</v>
      </c>
      <c r="Y17" s="69">
        <f t="shared" si="6"/>
        <v>6</v>
      </c>
      <c r="Z17" s="68">
        <f t="shared" si="7"/>
        <v>11</v>
      </c>
      <c r="AA17" s="69">
        <f t="shared" si="8"/>
        <v>6</v>
      </c>
      <c r="AB17" s="68">
        <f t="shared" si="9"/>
        <v>11</v>
      </c>
      <c r="AC17" s="69">
        <f t="shared" si="10"/>
        <v>9</v>
      </c>
      <c r="AD17" s="68">
        <f t="shared" si="11"/>
        <v>0</v>
      </c>
      <c r="AE17" s="69">
        <f t="shared" si="12"/>
        <v>0</v>
      </c>
      <c r="AF17" s="68">
        <f t="shared" si="13"/>
        <v>0</v>
      </c>
      <c r="AG17" s="69">
        <f t="shared" si="14"/>
        <v>0</v>
      </c>
    </row>
    <row r="18" spans="1:33" ht="15" customHeight="1" thickBot="1">
      <c r="A18" s="32"/>
      <c r="B18" s="58" t="s">
        <v>51</v>
      </c>
      <c r="C18" s="50" t="str">
        <f>IF(C6&gt;"",C6,"")</f>
        <v>Tennilä Otto</v>
      </c>
      <c r="D18" s="50" t="str">
        <f>IF(G8&gt;"",G8,"")</f>
        <v>Karjalainen Manu</v>
      </c>
      <c r="E18" s="52"/>
      <c r="F18" s="20">
        <v>2</v>
      </c>
      <c r="G18" s="15">
        <v>-3</v>
      </c>
      <c r="H18" s="15">
        <v>8</v>
      </c>
      <c r="I18" s="15">
        <v>8</v>
      </c>
      <c r="J18" s="24"/>
      <c r="K18" s="30">
        <f t="shared" si="0"/>
        <v>3</v>
      </c>
      <c r="L18" s="31">
        <f t="shared" si="1"/>
        <v>1</v>
      </c>
      <c r="M18" s="39">
        <f t="shared" si="2"/>
        <v>1</v>
      </c>
      <c r="N18" s="38">
        <f t="shared" si="2"/>
      </c>
      <c r="O18" s="32"/>
      <c r="P18" s="92"/>
      <c r="Q18" s="92"/>
      <c r="R18" s="92"/>
      <c r="S18" s="74">
        <f t="shared" si="15"/>
        <v>36</v>
      </c>
      <c r="T18" s="74">
        <f t="shared" si="15"/>
        <v>29</v>
      </c>
      <c r="U18" s="75">
        <f t="shared" si="4"/>
        <v>7</v>
      </c>
      <c r="X18" s="68">
        <f t="shared" si="5"/>
        <v>11</v>
      </c>
      <c r="Y18" s="69">
        <f t="shared" si="6"/>
        <v>2</v>
      </c>
      <c r="Z18" s="68">
        <f t="shared" si="7"/>
        <v>3</v>
      </c>
      <c r="AA18" s="69">
        <f t="shared" si="8"/>
        <v>11</v>
      </c>
      <c r="AB18" s="68">
        <f t="shared" si="9"/>
        <v>11</v>
      </c>
      <c r="AC18" s="69">
        <f t="shared" si="10"/>
        <v>8</v>
      </c>
      <c r="AD18" s="68">
        <f t="shared" si="11"/>
        <v>11</v>
      </c>
      <c r="AE18" s="69">
        <f t="shared" si="12"/>
        <v>8</v>
      </c>
      <c r="AF18" s="68">
        <f t="shared" si="13"/>
        <v>0</v>
      </c>
      <c r="AG18" s="69">
        <f t="shared" si="14"/>
        <v>0</v>
      </c>
    </row>
    <row r="19" spans="1:33" ht="15" customHeight="1" thickBot="1">
      <c r="A19" s="32"/>
      <c r="B19" s="58" t="s">
        <v>52</v>
      </c>
      <c r="C19" s="50" t="str">
        <f>IF(C7&gt;"",C7,"")</f>
        <v>Valasti Pasi</v>
      </c>
      <c r="D19" s="50" t="str">
        <f>IF(G6&gt;"",G6,"")</f>
        <v>Lushin Alexander</v>
      </c>
      <c r="E19" s="52"/>
      <c r="F19" s="20"/>
      <c r="G19" s="15"/>
      <c r="H19" s="15"/>
      <c r="I19" s="24"/>
      <c r="J19" s="24"/>
      <c r="K19" s="30">
        <f t="shared" si="0"/>
      </c>
      <c r="L19" s="31">
        <f t="shared" si="1"/>
      </c>
      <c r="M19" s="39">
        <f t="shared" si="2"/>
      </c>
      <c r="N19" s="38">
        <f t="shared" si="2"/>
      </c>
      <c r="O19" s="32"/>
      <c r="P19" s="92"/>
      <c r="Q19" s="92"/>
      <c r="R19" s="92"/>
      <c r="S19" s="74">
        <f t="shared" si="15"/>
        <v>0</v>
      </c>
      <c r="T19" s="74">
        <f t="shared" si="15"/>
        <v>0</v>
      </c>
      <c r="U19" s="75">
        <f t="shared" si="4"/>
        <v>0</v>
      </c>
      <c r="X19" s="68">
        <f t="shared" si="5"/>
        <v>0</v>
      </c>
      <c r="Y19" s="69">
        <f t="shared" si="6"/>
        <v>0</v>
      </c>
      <c r="Z19" s="68">
        <f t="shared" si="7"/>
        <v>0</v>
      </c>
      <c r="AA19" s="69">
        <f t="shared" si="8"/>
        <v>0</v>
      </c>
      <c r="AB19" s="68">
        <f t="shared" si="9"/>
        <v>0</v>
      </c>
      <c r="AC19" s="69">
        <f t="shared" si="10"/>
        <v>0</v>
      </c>
      <c r="AD19" s="68">
        <f t="shared" si="11"/>
        <v>0</v>
      </c>
      <c r="AE19" s="69">
        <f t="shared" si="12"/>
        <v>0</v>
      </c>
      <c r="AF19" s="68">
        <f t="shared" si="13"/>
        <v>0</v>
      </c>
      <c r="AG19" s="69">
        <f t="shared" si="14"/>
        <v>0</v>
      </c>
    </row>
    <row r="20" spans="1:33" ht="15" customHeight="1" thickBot="1">
      <c r="A20" s="32"/>
      <c r="B20" s="58" t="s">
        <v>53</v>
      </c>
      <c r="C20" s="50" t="str">
        <f>IF(C8&gt;"",C8,"")</f>
        <v>Tuomola Mika</v>
      </c>
      <c r="D20" s="50" t="str">
        <f>IF(G7&gt;"",G7,"")</f>
        <v>Kokkonen Jani</v>
      </c>
      <c r="E20" s="52"/>
      <c r="F20" s="24"/>
      <c r="G20" s="15"/>
      <c r="H20" s="24"/>
      <c r="I20" s="15"/>
      <c r="J20" s="15"/>
      <c r="K20" s="30">
        <f t="shared" si="0"/>
      </c>
      <c r="L20" s="31">
        <f t="shared" si="1"/>
      </c>
      <c r="M20" s="88">
        <f t="shared" si="2"/>
      </c>
      <c r="N20" s="38">
        <f t="shared" si="2"/>
      </c>
      <c r="O20" s="32"/>
      <c r="P20" s="92"/>
      <c r="Q20" s="92"/>
      <c r="R20" s="92"/>
      <c r="S20" s="74">
        <f t="shared" si="15"/>
        <v>0</v>
      </c>
      <c r="T20" s="74">
        <f t="shared" si="15"/>
        <v>0</v>
      </c>
      <c r="U20" s="75">
        <f t="shared" si="4"/>
        <v>0</v>
      </c>
      <c r="X20" s="68">
        <f t="shared" si="5"/>
        <v>0</v>
      </c>
      <c r="Y20" s="69">
        <f t="shared" si="6"/>
        <v>0</v>
      </c>
      <c r="Z20" s="68">
        <f t="shared" si="7"/>
        <v>0</v>
      </c>
      <c r="AA20" s="69">
        <f t="shared" si="8"/>
        <v>0</v>
      </c>
      <c r="AB20" s="68">
        <f t="shared" si="9"/>
        <v>0</v>
      </c>
      <c r="AC20" s="69">
        <f t="shared" si="10"/>
        <v>0</v>
      </c>
      <c r="AD20" s="68">
        <f t="shared" si="11"/>
        <v>0</v>
      </c>
      <c r="AE20" s="69">
        <f t="shared" si="12"/>
        <v>0</v>
      </c>
      <c r="AF20" s="68">
        <f t="shared" si="13"/>
        <v>0</v>
      </c>
      <c r="AG20" s="69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29</v>
      </c>
      <c r="J21" s="40"/>
      <c r="K21" s="60">
        <f>IF(ISBLANK(C6),"",SUM(K14:K20))</f>
        <v>14</v>
      </c>
      <c r="L21" s="61">
        <f>IF(ISBLANK(G6),"",SUM(L14:L20))</f>
        <v>7</v>
      </c>
      <c r="M21" s="84">
        <f>IF(ISBLANK(F14),"",SUM(M14:M20))</f>
        <v>4</v>
      </c>
      <c r="N21" s="85">
        <f>IF(ISBLANK(F14),"",SUM(N14:N20))</f>
        <v>1</v>
      </c>
      <c r="O21" s="32"/>
      <c r="S21" s="76">
        <f>SUM(S14:S20)</f>
        <v>199</v>
      </c>
      <c r="T21" s="74">
        <f>SUM(T14:T20)</f>
        <v>172</v>
      </c>
      <c r="U21" s="75">
        <f>SUM(U14:U20)</f>
        <v>27</v>
      </c>
    </row>
    <row r="22" spans="1:15" ht="12" customHeight="1">
      <c r="A22" s="9"/>
      <c r="B22" s="66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28</v>
      </c>
      <c r="K23" s="2"/>
      <c r="L23" s="1"/>
      <c r="M23" s="1"/>
      <c r="N23" s="1"/>
      <c r="O23" s="10"/>
    </row>
    <row r="24" spans="1:15" ht="15.75" thickBot="1">
      <c r="A24" s="89"/>
      <c r="B24" s="90"/>
      <c r="C24" s="90"/>
      <c r="D24" s="90"/>
      <c r="E24" s="90"/>
      <c r="F24" s="90"/>
      <c r="G24" s="90"/>
      <c r="H24" s="90"/>
      <c r="I24" s="90"/>
      <c r="J24" s="111" t="str">
        <f>IF(M21=4,C5,IF(N21=4,G5,""))</f>
        <v>PT 75</v>
      </c>
      <c r="K24" s="112"/>
      <c r="L24" s="112"/>
      <c r="M24" s="112"/>
      <c r="N24" s="113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spans="1:15" ht="15.75" customHeight="1">
      <c r="A26" s="9"/>
      <c r="B26" s="93"/>
      <c r="C26" s="93"/>
      <c r="D26" s="93"/>
      <c r="E26" s="93"/>
      <c r="F26" s="93"/>
      <c r="G26" s="93"/>
      <c r="H26" s="93"/>
      <c r="I26" s="93"/>
      <c r="J26" s="94"/>
      <c r="K26" s="94"/>
      <c r="L26" s="94"/>
      <c r="M26" s="94"/>
      <c r="N26" s="94"/>
      <c r="O26" s="10"/>
    </row>
    <row r="27" spans="1:15" ht="15.75" customHeight="1">
      <c r="A27" s="36"/>
      <c r="B27" s="35"/>
      <c r="C27" s="2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4"/>
    </row>
    <row r="28" spans="1:21" ht="15.75" customHeight="1">
      <c r="A28" s="9"/>
      <c r="B28" s="2"/>
      <c r="C28" s="64" t="s">
        <v>32</v>
      </c>
      <c r="D28" s="1"/>
      <c r="E28" s="1"/>
      <c r="F28" s="2"/>
      <c r="G28" s="27" t="s">
        <v>16</v>
      </c>
      <c r="H28" s="4"/>
      <c r="I28" s="77"/>
      <c r="J28" s="100">
        <v>41357</v>
      </c>
      <c r="K28" s="101"/>
      <c r="L28" s="101"/>
      <c r="M28" s="101"/>
      <c r="N28" s="102"/>
      <c r="O28" s="32"/>
      <c r="U28" s="62" t="s">
        <v>38</v>
      </c>
    </row>
    <row r="29" spans="1:21" ht="15.75" customHeight="1">
      <c r="A29" s="9"/>
      <c r="B29" s="6"/>
      <c r="C29" s="67" t="s">
        <v>50</v>
      </c>
      <c r="D29" s="1"/>
      <c r="E29" s="1"/>
      <c r="F29" s="2"/>
      <c r="G29" s="27" t="s">
        <v>17</v>
      </c>
      <c r="H29" s="4"/>
      <c r="I29" s="77"/>
      <c r="J29" s="103" t="s">
        <v>87</v>
      </c>
      <c r="K29" s="103"/>
      <c r="L29" s="103"/>
      <c r="M29" s="103"/>
      <c r="N29" s="104"/>
      <c r="O29" s="32"/>
      <c r="U29" s="86" t="s">
        <v>54</v>
      </c>
    </row>
    <row r="30" spans="1:38" ht="15.75" customHeight="1">
      <c r="A30" s="9"/>
      <c r="B30" s="2"/>
      <c r="C30" s="57" t="s">
        <v>45</v>
      </c>
      <c r="D30" s="1"/>
      <c r="E30" s="1"/>
      <c r="F30" s="1"/>
      <c r="G30" s="57" t="s">
        <v>45</v>
      </c>
      <c r="H30" s="1"/>
      <c r="I30" s="1"/>
      <c r="J30" s="1"/>
      <c r="K30" s="1"/>
      <c r="L30" s="1"/>
      <c r="M30" s="1"/>
      <c r="N30" s="1"/>
      <c r="O30" s="10"/>
      <c r="Q30" s="48"/>
      <c r="R30" s="48"/>
      <c r="U30" s="70" t="s">
        <v>56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</row>
    <row r="31" spans="1:21" ht="15.75" customHeight="1">
      <c r="A31" s="32"/>
      <c r="B31" s="53" t="s">
        <v>40</v>
      </c>
      <c r="C31" s="105" t="s">
        <v>82</v>
      </c>
      <c r="D31" s="106"/>
      <c r="E31" s="25"/>
      <c r="F31" s="53" t="s">
        <v>41</v>
      </c>
      <c r="G31" s="105" t="s">
        <v>57</v>
      </c>
      <c r="H31" s="107"/>
      <c r="I31" s="107"/>
      <c r="J31" s="107"/>
      <c r="K31" s="107"/>
      <c r="L31" s="107"/>
      <c r="M31" s="107"/>
      <c r="N31" s="108"/>
      <c r="O31" s="32"/>
      <c r="Q31" s="48"/>
      <c r="R31" s="48"/>
      <c r="U31" s="70" t="s">
        <v>55</v>
      </c>
    </row>
    <row r="32" spans="1:18" ht="15.75" customHeight="1">
      <c r="A32" s="32"/>
      <c r="B32" s="78" t="s">
        <v>0</v>
      </c>
      <c r="C32" s="95" t="s">
        <v>83</v>
      </c>
      <c r="D32" s="96"/>
      <c r="E32" s="26"/>
      <c r="F32" s="80" t="s">
        <v>1</v>
      </c>
      <c r="G32" s="95" t="s">
        <v>61</v>
      </c>
      <c r="H32" s="97"/>
      <c r="I32" s="97"/>
      <c r="J32" s="97"/>
      <c r="K32" s="97"/>
      <c r="L32" s="97"/>
      <c r="M32" s="97"/>
      <c r="N32" s="98"/>
      <c r="O32" s="32"/>
      <c r="Q32" s="48"/>
      <c r="R32" s="48"/>
    </row>
    <row r="33" spans="1:18" ht="15.75" customHeight="1">
      <c r="A33" s="32"/>
      <c r="B33" s="79" t="s">
        <v>2</v>
      </c>
      <c r="C33" s="95" t="s">
        <v>85</v>
      </c>
      <c r="D33" s="96"/>
      <c r="E33" s="26"/>
      <c r="F33" s="81" t="s">
        <v>3</v>
      </c>
      <c r="G33" s="99" t="s">
        <v>60</v>
      </c>
      <c r="H33" s="97"/>
      <c r="I33" s="97"/>
      <c r="J33" s="97"/>
      <c r="K33" s="97"/>
      <c r="L33" s="97"/>
      <c r="M33" s="97"/>
      <c r="N33" s="98"/>
      <c r="O33" s="32"/>
      <c r="Q33" s="48"/>
      <c r="R33" s="48"/>
    </row>
    <row r="34" spans="1:24" ht="15.75" customHeight="1">
      <c r="A34" s="9"/>
      <c r="B34" s="79" t="s">
        <v>18</v>
      </c>
      <c r="C34" s="95" t="s">
        <v>84</v>
      </c>
      <c r="D34" s="96"/>
      <c r="E34" s="26"/>
      <c r="F34" s="81" t="s">
        <v>19</v>
      </c>
      <c r="G34" s="99" t="s">
        <v>59</v>
      </c>
      <c r="H34" s="97"/>
      <c r="I34" s="97"/>
      <c r="J34" s="97"/>
      <c r="K34" s="97"/>
      <c r="L34" s="97"/>
      <c r="M34" s="97"/>
      <c r="N34" s="98"/>
      <c r="O34" s="10"/>
      <c r="Q34" s="48"/>
      <c r="R34" s="48"/>
      <c r="U34" s="87" t="s">
        <v>30</v>
      </c>
      <c r="X34" s="83" t="s">
        <v>37</v>
      </c>
    </row>
    <row r="35" spans="1:21" ht="15.75" customHeight="1">
      <c r="A35" s="9"/>
      <c r="B35" s="54" t="s">
        <v>20</v>
      </c>
      <c r="C35" s="63"/>
      <c r="D35" s="43"/>
      <c r="E35" s="7"/>
      <c r="F35" s="54" t="s">
        <v>20</v>
      </c>
      <c r="G35" s="63"/>
      <c r="H35" s="44"/>
      <c r="I35" s="44"/>
      <c r="J35" s="44"/>
      <c r="K35" s="44"/>
      <c r="L35" s="44"/>
      <c r="M35" s="44"/>
      <c r="N35" s="44"/>
      <c r="O35" s="10"/>
      <c r="Q35" s="48"/>
      <c r="R35" s="48"/>
      <c r="U35" s="86" t="s">
        <v>36</v>
      </c>
    </row>
    <row r="36" spans="1:21" ht="15.75" customHeight="1">
      <c r="A36" s="32"/>
      <c r="B36" s="45" t="s">
        <v>42</v>
      </c>
      <c r="C36" s="95" t="s">
        <v>83</v>
      </c>
      <c r="D36" s="96"/>
      <c r="E36" s="26"/>
      <c r="F36" s="46" t="s">
        <v>44</v>
      </c>
      <c r="G36" s="99" t="s">
        <v>60</v>
      </c>
      <c r="H36" s="97"/>
      <c r="I36" s="97"/>
      <c r="J36" s="97"/>
      <c r="K36" s="97"/>
      <c r="L36" s="97"/>
      <c r="M36" s="97"/>
      <c r="N36" s="98"/>
      <c r="O36" s="32"/>
      <c r="Q36" s="48"/>
      <c r="R36" s="48"/>
      <c r="U36" s="86" t="s">
        <v>31</v>
      </c>
    </row>
    <row r="37" spans="1:21" ht="15.75" customHeight="1">
      <c r="A37" s="32"/>
      <c r="B37" s="41" t="s">
        <v>43</v>
      </c>
      <c r="C37" s="95" t="s">
        <v>84</v>
      </c>
      <c r="D37" s="96"/>
      <c r="E37" s="26"/>
      <c r="F37" s="42" t="s">
        <v>14</v>
      </c>
      <c r="G37" s="99" t="s">
        <v>59</v>
      </c>
      <c r="H37" s="97"/>
      <c r="I37" s="97"/>
      <c r="J37" s="97"/>
      <c r="K37" s="97"/>
      <c r="L37" s="97"/>
      <c r="M37" s="97"/>
      <c r="N37" s="98"/>
      <c r="O37" s="32"/>
      <c r="Q37" s="48"/>
      <c r="R37" s="48"/>
      <c r="U37" s="86" t="s">
        <v>39</v>
      </c>
    </row>
    <row r="38" spans="1:18" ht="15.75" customHeight="1">
      <c r="A38" s="9"/>
      <c r="B38" s="1"/>
      <c r="C38" s="1"/>
      <c r="D38" s="1"/>
      <c r="E38" s="1"/>
      <c r="F38" s="57" t="s">
        <v>24</v>
      </c>
      <c r="G38" s="5"/>
      <c r="H38" s="5"/>
      <c r="I38" s="5"/>
      <c r="J38" s="1"/>
      <c r="K38" s="1"/>
      <c r="L38" s="1"/>
      <c r="M38" s="3"/>
      <c r="N38" s="2"/>
      <c r="O38" s="10"/>
      <c r="Q38" s="48"/>
      <c r="R38" s="48"/>
    </row>
    <row r="39" spans="1:29" ht="15.75" customHeight="1" thickBot="1">
      <c r="A39" s="9"/>
      <c r="B39" s="28" t="s">
        <v>23</v>
      </c>
      <c r="C39" s="1"/>
      <c r="D39" s="1"/>
      <c r="E39" s="1"/>
      <c r="F39" s="82" t="s">
        <v>9</v>
      </c>
      <c r="G39" s="82" t="s">
        <v>10</v>
      </c>
      <c r="H39" s="82" t="s">
        <v>11</v>
      </c>
      <c r="I39" s="82" t="s">
        <v>12</v>
      </c>
      <c r="J39" s="82" t="s">
        <v>13</v>
      </c>
      <c r="K39" s="109" t="s">
        <v>21</v>
      </c>
      <c r="L39" s="110"/>
      <c r="M39" s="11" t="s">
        <v>22</v>
      </c>
      <c r="N39" s="12" t="s">
        <v>14</v>
      </c>
      <c r="O39" s="32"/>
      <c r="P39" s="91" t="s">
        <v>47</v>
      </c>
      <c r="Q39" s="91" t="s">
        <v>48</v>
      </c>
      <c r="R39" s="91" t="s">
        <v>49</v>
      </c>
      <c r="S39" s="71" t="s">
        <v>33</v>
      </c>
      <c r="T39" s="72"/>
      <c r="U39" s="73" t="s">
        <v>34</v>
      </c>
      <c r="X39" s="70" t="s">
        <v>35</v>
      </c>
      <c r="Y39" s="70"/>
      <c r="Z39" s="70"/>
      <c r="AA39" s="70"/>
      <c r="AB39" s="70"/>
      <c r="AC39" s="70"/>
    </row>
    <row r="40" spans="1:33" ht="15.75" customHeight="1" thickBot="1">
      <c r="A40" s="32"/>
      <c r="B40" s="58" t="s">
        <v>7</v>
      </c>
      <c r="C40" s="50" t="str">
        <f>IF(C32&gt;"",C32,"")</f>
        <v>Soine Samuli</v>
      </c>
      <c r="D40" s="50" t="str">
        <f>IF(G32&gt;"",G32,"")</f>
        <v>Laane Lauri</v>
      </c>
      <c r="E40" s="50">
        <f>IF(E32&gt;"",E32&amp;" - "&amp;I32,"")</f>
      </c>
      <c r="F40" s="15">
        <v>8</v>
      </c>
      <c r="G40" s="15">
        <v>12</v>
      </c>
      <c r="H40" s="24">
        <v>6</v>
      </c>
      <c r="I40" s="15"/>
      <c r="J40" s="15"/>
      <c r="K40" s="30">
        <f>IF(ISBLANK(F40),"",COUNTIF(F40:J40,"&gt;=0"))</f>
        <v>3</v>
      </c>
      <c r="L40" s="31">
        <f>IF(ISBLANK(F40),"",(IF(LEFT(F40,1)="-",1,0)+IF(LEFT(G40,1)="-",1,0)+IF(LEFT(H40,1)="-",1,0)+IF(LEFT(I40,1)="-",1,0)+IF(LEFT(J40,1)="-",1,0)))</f>
        <v>0</v>
      </c>
      <c r="M40" s="39">
        <f>IF(K40=3,1,"")</f>
        <v>1</v>
      </c>
      <c r="N40" s="38">
        <f>IF(L40=3,1,"")</f>
      </c>
      <c r="O40" s="32"/>
      <c r="P40" s="92"/>
      <c r="Q40" s="92"/>
      <c r="R40" s="92"/>
      <c r="S40" s="74">
        <f aca="true" t="shared" si="16" ref="S40:S46">+X40+Z40+AB40+AD40+AF40</f>
        <v>36</v>
      </c>
      <c r="T40" s="74">
        <f aca="true" t="shared" si="17" ref="T40:T46">+Y40+AA40+AC40+AE40+AG40</f>
        <v>26</v>
      </c>
      <c r="U40" s="75">
        <f aca="true" t="shared" si="18" ref="U40:U46">+S40-T40</f>
        <v>10</v>
      </c>
      <c r="X40" s="68">
        <f aca="true" t="shared" si="19" ref="X40:X46">IF(F40="",0,IF(LEFT(F40,1)="-",ABS(F40),(IF(F40&gt;9,F40+2,11))))</f>
        <v>11</v>
      </c>
      <c r="Y40" s="69">
        <f aca="true" t="shared" si="20" ref="Y40:Y46">IF(F40="",0,IF(LEFT(F40,1)="-",(IF(ABS(F40)&gt;9,(ABS(F40)+2),11)),F40))</f>
        <v>8</v>
      </c>
      <c r="Z40" s="68">
        <f aca="true" t="shared" si="21" ref="Z40:Z46">IF(G40="",0,IF(LEFT(G40,1)="-",ABS(G40),(IF(G40&gt;9,G40+2,11))))</f>
        <v>14</v>
      </c>
      <c r="AA40" s="69">
        <f aca="true" t="shared" si="22" ref="AA40:AA46">IF(G40="",0,IF(LEFT(G40,1)="-",(IF(ABS(G40)&gt;9,(ABS(G40)+2),11)),G40))</f>
        <v>12</v>
      </c>
      <c r="AB40" s="68">
        <f aca="true" t="shared" si="23" ref="AB40:AB46">IF(H40="",0,IF(LEFT(H40,1)="-",ABS(H40),(IF(H40&gt;9,H40+2,11))))</f>
        <v>11</v>
      </c>
      <c r="AC40" s="69">
        <f aca="true" t="shared" si="24" ref="AC40:AC46">IF(H40="",0,IF(LEFT(H40,1)="-",(IF(ABS(H40)&gt;9,(ABS(H40)+2),11)),H40))</f>
        <v>6</v>
      </c>
      <c r="AD40" s="68">
        <f aca="true" t="shared" si="25" ref="AD40:AD46">IF(I40="",0,IF(LEFT(I40,1)="-",ABS(I40),(IF(I40&gt;9,I40+2,11))))</f>
        <v>0</v>
      </c>
      <c r="AE40" s="69">
        <f aca="true" t="shared" si="26" ref="AE40:AE46">IF(I40="",0,IF(LEFT(I40,1)="-",(IF(ABS(I40)&gt;9,(ABS(I40)+2),11)),I40))</f>
        <v>0</v>
      </c>
      <c r="AF40" s="68">
        <f aca="true" t="shared" si="27" ref="AF40:AF46">IF(J40="",0,IF(LEFT(J40,1)="-",ABS(J40),(IF(J40&gt;9,J40+2,11))))</f>
        <v>0</v>
      </c>
      <c r="AG40" s="69">
        <f aca="true" t="shared" si="28" ref="AG40:AG46">IF(J40="",0,IF(LEFT(J40,1)="-",(IF(ABS(J40)&gt;9,(ABS(J40)+2),11)),J40))</f>
        <v>0</v>
      </c>
    </row>
    <row r="41" spans="1:33" ht="15.75" customHeight="1" thickBot="1">
      <c r="A41" s="32"/>
      <c r="B41" s="58" t="s">
        <v>8</v>
      </c>
      <c r="C41" s="50" t="str">
        <f>IF(C33&gt;"",C33,"")</f>
        <v>Soine Toni</v>
      </c>
      <c r="D41" s="50" t="str">
        <f>IF(G33&gt;"",G33,"")</f>
        <v>Tamminen Timo</v>
      </c>
      <c r="E41" s="52"/>
      <c r="F41" s="20">
        <v>-3</v>
      </c>
      <c r="G41" s="15">
        <v>-3</v>
      </c>
      <c r="H41" s="15">
        <v>-6</v>
      </c>
      <c r="I41" s="15"/>
      <c r="J41" s="24"/>
      <c r="K41" s="30">
        <f>IF(ISBLANK(F41),"",COUNTIF(F41:J41,"&gt;=0"))</f>
        <v>0</v>
      </c>
      <c r="L41" s="31">
        <f>IF(ISBLANK(F41),"",(IF(LEFT(F41,1)="-",1,0)+IF(LEFT(G41,1)="-",1,0)+IF(LEFT(H41,1)="-",1,0)+IF(LEFT(I41,1)="-",1,0)+IF(LEFT(J41,1)="-",1,0)))</f>
        <v>3</v>
      </c>
      <c r="M41" s="39">
        <f>IF(K41=3,1,"")</f>
      </c>
      <c r="N41" s="38">
        <f>IF(L41=3,1,"")</f>
        <v>1</v>
      </c>
      <c r="O41" s="32"/>
      <c r="P41" s="92"/>
      <c r="Q41" s="92"/>
      <c r="R41" s="92"/>
      <c r="S41" s="74">
        <f t="shared" si="16"/>
        <v>12</v>
      </c>
      <c r="T41" s="74">
        <f t="shared" si="17"/>
        <v>33</v>
      </c>
      <c r="U41" s="75">
        <f t="shared" si="18"/>
        <v>-21</v>
      </c>
      <c r="X41" s="68">
        <f t="shared" si="19"/>
        <v>3</v>
      </c>
      <c r="Y41" s="69">
        <f t="shared" si="20"/>
        <v>11</v>
      </c>
      <c r="Z41" s="68">
        <f t="shared" si="21"/>
        <v>3</v>
      </c>
      <c r="AA41" s="69">
        <f t="shared" si="22"/>
        <v>11</v>
      </c>
      <c r="AB41" s="68">
        <f t="shared" si="23"/>
        <v>6</v>
      </c>
      <c r="AC41" s="69">
        <f t="shared" si="24"/>
        <v>11</v>
      </c>
      <c r="AD41" s="68">
        <f t="shared" si="25"/>
        <v>0</v>
      </c>
      <c r="AE41" s="69">
        <f t="shared" si="26"/>
        <v>0</v>
      </c>
      <c r="AF41" s="68">
        <f t="shared" si="27"/>
        <v>0</v>
      </c>
      <c r="AG41" s="69">
        <f t="shared" si="28"/>
        <v>0</v>
      </c>
    </row>
    <row r="42" spans="1:33" ht="15.75" customHeight="1" thickBot="1">
      <c r="A42" s="32"/>
      <c r="B42" s="59" t="s">
        <v>25</v>
      </c>
      <c r="C42" s="83" t="str">
        <f>IF(C34&gt;"",C34,"")</f>
        <v>Jormanainen Jani</v>
      </c>
      <c r="D42" s="50" t="str">
        <f>IF(G34&gt;"",G34,"")</f>
        <v>Räsänen Mika</v>
      </c>
      <c r="E42" s="55"/>
      <c r="F42" s="16">
        <v>-8</v>
      </c>
      <c r="G42" s="56">
        <v>-8</v>
      </c>
      <c r="H42" s="16">
        <v>6</v>
      </c>
      <c r="I42" s="16">
        <v>-8</v>
      </c>
      <c r="J42" s="16"/>
      <c r="K42" s="30">
        <f>IF(ISBLANK(F42),"",COUNTIF(F42:J42,"&gt;=0"))</f>
        <v>1</v>
      </c>
      <c r="L42" s="31">
        <f>IF(ISBLANK(F42),"",(IF(LEFT(F42,1)="-",1,0)+IF(LEFT(G42,1)="-",1,0)+IF(LEFT(H42,1)="-",1,0)+IF(LEFT(I42,1)="-",1,0)+IF(LEFT(J42,1)="-",1,0)))</f>
        <v>3</v>
      </c>
      <c r="M42" s="39">
        <f>IF(K42=3,1,"")</f>
      </c>
      <c r="N42" s="38">
        <f>IF(L42=3,1,"")</f>
        <v>1</v>
      </c>
      <c r="O42" s="32"/>
      <c r="P42" s="92"/>
      <c r="Q42" s="92"/>
      <c r="R42" s="92"/>
      <c r="S42" s="74">
        <f t="shared" si="16"/>
        <v>35</v>
      </c>
      <c r="T42" s="74">
        <f t="shared" si="17"/>
        <v>39</v>
      </c>
      <c r="U42" s="75">
        <f t="shared" si="18"/>
        <v>-4</v>
      </c>
      <c r="X42" s="68">
        <f t="shared" si="19"/>
        <v>8</v>
      </c>
      <c r="Y42" s="69">
        <f t="shared" si="20"/>
        <v>11</v>
      </c>
      <c r="Z42" s="68">
        <f t="shared" si="21"/>
        <v>8</v>
      </c>
      <c r="AA42" s="69">
        <f t="shared" si="22"/>
        <v>11</v>
      </c>
      <c r="AB42" s="68">
        <f t="shared" si="23"/>
        <v>11</v>
      </c>
      <c r="AC42" s="69">
        <f t="shared" si="24"/>
        <v>6</v>
      </c>
      <c r="AD42" s="68">
        <f t="shared" si="25"/>
        <v>8</v>
      </c>
      <c r="AE42" s="69">
        <f t="shared" si="26"/>
        <v>11</v>
      </c>
      <c r="AF42" s="68">
        <f t="shared" si="27"/>
        <v>0</v>
      </c>
      <c r="AG42" s="69">
        <f t="shared" si="28"/>
        <v>0</v>
      </c>
    </row>
    <row r="43" spans="1:33" ht="15.75" customHeight="1" thickBot="1">
      <c r="A43" s="32"/>
      <c r="B43" s="59" t="s">
        <v>26</v>
      </c>
      <c r="C43" s="65" t="str">
        <f>IF(C36&gt;"",C36&amp;" / "&amp;C37,"")</f>
        <v>Soine Samuli / Jormanainen Jani</v>
      </c>
      <c r="D43" s="65" t="str">
        <f>IF(G36&gt;"",G36&amp;" / "&amp;G37,"")</f>
        <v>Tamminen Timo / Räsänen Mika</v>
      </c>
      <c r="E43" s="51"/>
      <c r="F43" s="17">
        <v>-9</v>
      </c>
      <c r="G43" s="18">
        <v>3</v>
      </c>
      <c r="H43" s="19">
        <v>4</v>
      </c>
      <c r="I43" s="19">
        <v>-9</v>
      </c>
      <c r="J43" s="19">
        <v>-7</v>
      </c>
      <c r="K43" s="30">
        <f>IF(ISBLANK(F43),"",COUNTIF(F43:J43,"&gt;=0"))</f>
        <v>2</v>
      </c>
      <c r="L43" s="31">
        <f>IF(ISBLANK(F43),"",(IF(LEFT(F43,1)="-",1,0)+IF(LEFT(G43,1)="-",1,0)+IF(LEFT(H43,1)="-",1,0)+IF(LEFT(I43,1)="-",1,0)+IF(LEFT(J43,1)="-",1,0)))</f>
        <v>3</v>
      </c>
      <c r="M43" s="39">
        <f>IF(K43=3,1,"")</f>
      </c>
      <c r="N43" s="38">
        <f>IF(L43=3,1,"")</f>
        <v>1</v>
      </c>
      <c r="O43" s="32"/>
      <c r="P43" s="92"/>
      <c r="Q43" s="92"/>
      <c r="R43" s="92"/>
      <c r="S43" s="74">
        <f t="shared" si="16"/>
        <v>47</v>
      </c>
      <c r="T43" s="74">
        <f t="shared" si="17"/>
        <v>40</v>
      </c>
      <c r="U43" s="75">
        <f t="shared" si="18"/>
        <v>7</v>
      </c>
      <c r="X43" s="68">
        <f t="shared" si="19"/>
        <v>9</v>
      </c>
      <c r="Y43" s="69">
        <f t="shared" si="20"/>
        <v>11</v>
      </c>
      <c r="Z43" s="68">
        <f t="shared" si="21"/>
        <v>11</v>
      </c>
      <c r="AA43" s="69">
        <f t="shared" si="22"/>
        <v>3</v>
      </c>
      <c r="AB43" s="68">
        <f t="shared" si="23"/>
        <v>11</v>
      </c>
      <c r="AC43" s="69">
        <f t="shared" si="24"/>
        <v>4</v>
      </c>
      <c r="AD43" s="68">
        <f t="shared" si="25"/>
        <v>9</v>
      </c>
      <c r="AE43" s="69">
        <f t="shared" si="26"/>
        <v>11</v>
      </c>
      <c r="AF43" s="68">
        <f t="shared" si="27"/>
        <v>7</v>
      </c>
      <c r="AG43" s="69">
        <f t="shared" si="28"/>
        <v>11</v>
      </c>
    </row>
    <row r="44" spans="1:33" ht="15.75" customHeight="1" thickBot="1">
      <c r="A44" s="32"/>
      <c r="B44" s="58" t="s">
        <v>51</v>
      </c>
      <c r="C44" s="50" t="str">
        <f>IF(C32&gt;"",C32,"")</f>
        <v>Soine Samuli</v>
      </c>
      <c r="D44" s="50" t="str">
        <f>IF(G34&gt;"",G34,"")</f>
        <v>Räsänen Mika</v>
      </c>
      <c r="E44" s="52"/>
      <c r="F44" s="20">
        <v>8</v>
      </c>
      <c r="G44" s="15">
        <v>-7</v>
      </c>
      <c r="H44" s="15">
        <v>-3</v>
      </c>
      <c r="I44" s="15">
        <v>-8</v>
      </c>
      <c r="J44" s="24"/>
      <c r="K44" s="30">
        <f>IF(ISBLANK(F44),"",COUNTIF(F44:J44,"&gt;=0"))</f>
        <v>1</v>
      </c>
      <c r="L44" s="31">
        <f>IF(ISBLANK(F44),"",(IF(LEFT(F44,1)="-",1,0)+IF(LEFT(G44,1)="-",1,0)+IF(LEFT(H44,1)="-",1,0)+IF(LEFT(I44,1)="-",1,0)+IF(LEFT(J44,1)="-",1,0)))</f>
        <v>3</v>
      </c>
      <c r="M44" s="39">
        <f>IF(K44=3,1,"")</f>
      </c>
      <c r="N44" s="38">
        <f>IF(L44=3,1,"")</f>
        <v>1</v>
      </c>
      <c r="O44" s="32"/>
      <c r="P44" s="92"/>
      <c r="Q44" s="92"/>
      <c r="R44" s="92"/>
      <c r="S44" s="74">
        <f t="shared" si="16"/>
        <v>29</v>
      </c>
      <c r="T44" s="74">
        <f t="shared" si="17"/>
        <v>41</v>
      </c>
      <c r="U44" s="75">
        <f t="shared" si="18"/>
        <v>-12</v>
      </c>
      <c r="X44" s="68">
        <f t="shared" si="19"/>
        <v>11</v>
      </c>
      <c r="Y44" s="69">
        <f t="shared" si="20"/>
        <v>8</v>
      </c>
      <c r="Z44" s="68">
        <f t="shared" si="21"/>
        <v>7</v>
      </c>
      <c r="AA44" s="69">
        <f t="shared" si="22"/>
        <v>11</v>
      </c>
      <c r="AB44" s="68">
        <f t="shared" si="23"/>
        <v>3</v>
      </c>
      <c r="AC44" s="69">
        <f t="shared" si="24"/>
        <v>11</v>
      </c>
      <c r="AD44" s="68">
        <f t="shared" si="25"/>
        <v>8</v>
      </c>
      <c r="AE44" s="69">
        <f t="shared" si="26"/>
        <v>11</v>
      </c>
      <c r="AF44" s="68">
        <f t="shared" si="27"/>
        <v>0</v>
      </c>
      <c r="AG44" s="69">
        <f t="shared" si="28"/>
        <v>0</v>
      </c>
    </row>
    <row r="45" spans="1:33" ht="15.75" customHeight="1" thickBot="1">
      <c r="A45" s="32"/>
      <c r="B45" s="58" t="s">
        <v>52</v>
      </c>
      <c r="C45" s="50" t="str">
        <f>IF(C33&gt;"",C33,"")</f>
        <v>Soine Toni</v>
      </c>
      <c r="D45" s="50" t="str">
        <f>IF(G32&gt;"",G32,"")</f>
        <v>Laane Lauri</v>
      </c>
      <c r="E45" s="52"/>
      <c r="F45" s="20"/>
      <c r="G45" s="15"/>
      <c r="H45" s="15"/>
      <c r="I45" s="24"/>
      <c r="J45" s="24"/>
      <c r="K45" s="30">
        <f>IF(ISBLANK(F45),"",COUNTIF(F45:J45,"&gt;=0"))</f>
      </c>
      <c r="L45" s="31">
        <f>IF(ISBLANK(F45),"",(IF(LEFT(F45,1)="-",1,0)+IF(LEFT(G45,1)="-",1,0)+IF(LEFT(H45,1)="-",1,0)+IF(LEFT(I45,1)="-",1,0)+IF(LEFT(J45,1)="-",1,0)))</f>
      </c>
      <c r="M45" s="39">
        <f>IF(K45=3,1,"")</f>
      </c>
      <c r="N45" s="38">
        <f>IF(L45=3,1,"")</f>
      </c>
      <c r="O45" s="32"/>
      <c r="P45" s="92"/>
      <c r="Q45" s="92"/>
      <c r="R45" s="92"/>
      <c r="S45" s="74">
        <f t="shared" si="16"/>
        <v>0</v>
      </c>
      <c r="T45" s="74">
        <f t="shared" si="17"/>
        <v>0</v>
      </c>
      <c r="U45" s="75">
        <f t="shared" si="18"/>
        <v>0</v>
      </c>
      <c r="X45" s="68">
        <f t="shared" si="19"/>
        <v>0</v>
      </c>
      <c r="Y45" s="69">
        <f t="shared" si="20"/>
        <v>0</v>
      </c>
      <c r="Z45" s="68">
        <f t="shared" si="21"/>
        <v>0</v>
      </c>
      <c r="AA45" s="69">
        <f t="shared" si="22"/>
        <v>0</v>
      </c>
      <c r="AB45" s="68">
        <f t="shared" si="23"/>
        <v>0</v>
      </c>
      <c r="AC45" s="69">
        <f t="shared" si="24"/>
        <v>0</v>
      </c>
      <c r="AD45" s="68">
        <f t="shared" si="25"/>
        <v>0</v>
      </c>
      <c r="AE45" s="69">
        <f t="shared" si="26"/>
        <v>0</v>
      </c>
      <c r="AF45" s="68">
        <f t="shared" si="27"/>
        <v>0</v>
      </c>
      <c r="AG45" s="69">
        <f t="shared" si="28"/>
        <v>0</v>
      </c>
    </row>
    <row r="46" spans="1:33" ht="15.75" customHeight="1" thickBot="1">
      <c r="A46" s="32"/>
      <c r="B46" s="58" t="s">
        <v>53</v>
      </c>
      <c r="C46" s="50" t="str">
        <f>IF(C34&gt;"",C34,"")</f>
        <v>Jormanainen Jani</v>
      </c>
      <c r="D46" s="50" t="str">
        <f>IF(G33&gt;"",G33,"")</f>
        <v>Tamminen Timo</v>
      </c>
      <c r="E46" s="52"/>
      <c r="F46" s="24"/>
      <c r="G46" s="15"/>
      <c r="H46" s="24"/>
      <c r="I46" s="15"/>
      <c r="J46" s="15"/>
      <c r="K46" s="30">
        <f>IF(ISBLANK(F46),"",COUNTIF(F46:J46,"&gt;=0"))</f>
      </c>
      <c r="L46" s="31">
        <f>IF(ISBLANK(F46),"",(IF(LEFT(F46,1)="-",1,0)+IF(LEFT(G46,1)="-",1,0)+IF(LEFT(H46,1)="-",1,0)+IF(LEFT(I46,1)="-",1,0)+IF(LEFT(J46,1)="-",1,0)))</f>
      </c>
      <c r="M46" s="88">
        <f>IF(K46=3,1,"")</f>
      </c>
      <c r="N46" s="38">
        <f>IF(L46=3,1,"")</f>
      </c>
      <c r="O46" s="32"/>
      <c r="P46" s="92"/>
      <c r="Q46" s="92"/>
      <c r="R46" s="92"/>
      <c r="S46" s="74">
        <f t="shared" si="16"/>
        <v>0</v>
      </c>
      <c r="T46" s="74">
        <f t="shared" si="17"/>
        <v>0</v>
      </c>
      <c r="U46" s="75">
        <f t="shared" si="18"/>
        <v>0</v>
      </c>
      <c r="X46" s="68">
        <f t="shared" si="19"/>
        <v>0</v>
      </c>
      <c r="Y46" s="69">
        <f t="shared" si="20"/>
        <v>0</v>
      </c>
      <c r="Z46" s="68">
        <f t="shared" si="21"/>
        <v>0</v>
      </c>
      <c r="AA46" s="69">
        <f t="shared" si="22"/>
        <v>0</v>
      </c>
      <c r="AB46" s="68">
        <f t="shared" si="23"/>
        <v>0</v>
      </c>
      <c r="AC46" s="69">
        <f t="shared" si="24"/>
        <v>0</v>
      </c>
      <c r="AD46" s="68">
        <f t="shared" si="25"/>
        <v>0</v>
      </c>
      <c r="AE46" s="69">
        <f t="shared" si="26"/>
        <v>0</v>
      </c>
      <c r="AF46" s="68">
        <f t="shared" si="27"/>
        <v>0</v>
      </c>
      <c r="AG46" s="69">
        <f t="shared" si="28"/>
        <v>0</v>
      </c>
    </row>
    <row r="47" spans="1:21" ht="15.75" customHeight="1" thickBot="1">
      <c r="A47" s="9"/>
      <c r="B47" s="1"/>
      <c r="C47" s="1"/>
      <c r="D47" s="1"/>
      <c r="E47" s="1"/>
      <c r="F47" s="1"/>
      <c r="G47" s="1"/>
      <c r="H47" s="1"/>
      <c r="I47" s="47" t="s">
        <v>29</v>
      </c>
      <c r="J47" s="40"/>
      <c r="K47" s="60">
        <f>IF(ISBLANK(C32),"",SUM(K40:K46))</f>
        <v>7</v>
      </c>
      <c r="L47" s="61">
        <f>IF(ISBLANK(G32),"",SUM(L40:L46))</f>
        <v>12</v>
      </c>
      <c r="M47" s="84">
        <f>IF(ISBLANK(F40),"",SUM(M40:M46))</f>
        <v>1</v>
      </c>
      <c r="N47" s="85">
        <f>IF(ISBLANK(F40),"",SUM(N40:N46))</f>
        <v>4</v>
      </c>
      <c r="O47" s="32"/>
      <c r="S47" s="76">
        <f>SUM(S40:S46)</f>
        <v>159</v>
      </c>
      <c r="T47" s="74">
        <f>SUM(T40:T46)</f>
        <v>179</v>
      </c>
      <c r="U47" s="75">
        <f>SUM(U40:U46)</f>
        <v>-20</v>
      </c>
    </row>
    <row r="48" spans="1:15" ht="15.75" customHeight="1">
      <c r="A48" s="9"/>
      <c r="B48" s="66" t="s">
        <v>27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0"/>
    </row>
    <row r="49" spans="1:15" ht="15.75" customHeight="1">
      <c r="A49" s="9"/>
      <c r="B49" s="21" t="s">
        <v>4</v>
      </c>
      <c r="C49" s="21"/>
      <c r="D49" s="21" t="s">
        <v>5</v>
      </c>
      <c r="E49" s="22"/>
      <c r="F49" s="21"/>
      <c r="G49" s="21" t="s">
        <v>6</v>
      </c>
      <c r="H49" s="22"/>
      <c r="I49" s="21"/>
      <c r="J49" s="23" t="s">
        <v>28</v>
      </c>
      <c r="K49" s="2"/>
      <c r="L49" s="1"/>
      <c r="M49" s="1"/>
      <c r="N49" s="1"/>
      <c r="O49" s="10"/>
    </row>
    <row r="50" spans="1:15" ht="15.75" customHeight="1" thickBot="1">
      <c r="A50" s="89"/>
      <c r="B50" s="90"/>
      <c r="C50" s="90"/>
      <c r="D50" s="90"/>
      <c r="E50" s="90"/>
      <c r="F50" s="90"/>
      <c r="G50" s="90"/>
      <c r="H50" s="90"/>
      <c r="I50" s="90"/>
      <c r="J50" s="111" t="str">
        <f>IF(M47=4,C31,IF(N47=4,G31,""))</f>
        <v>TIP-70</v>
      </c>
      <c r="K50" s="112"/>
      <c r="L50" s="112"/>
      <c r="M50" s="112"/>
      <c r="N50" s="113"/>
      <c r="O50" s="32"/>
    </row>
    <row r="51" spans="1:15" ht="15.75" customHeight="1">
      <c r="A51" s="37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  <c r="O51" s="33"/>
    </row>
    <row r="52" spans="1:15" ht="15.75" customHeight="1">
      <c r="A52" s="9"/>
      <c r="B52" s="93"/>
      <c r="C52" s="93"/>
      <c r="D52" s="93"/>
      <c r="E52" s="93"/>
      <c r="F52" s="93"/>
      <c r="G52" s="93"/>
      <c r="H52" s="93"/>
      <c r="I52" s="13"/>
      <c r="J52" s="94"/>
      <c r="K52" s="94"/>
      <c r="L52" s="94"/>
      <c r="M52" s="94"/>
      <c r="N52" s="94"/>
      <c r="O52" s="10"/>
    </row>
    <row r="53" spans="1:15" ht="15.75" customHeight="1">
      <c r="A53" s="9"/>
      <c r="B53" s="2"/>
      <c r="C53" s="64" t="s">
        <v>32</v>
      </c>
      <c r="D53" s="1"/>
      <c r="E53" s="1"/>
      <c r="F53" s="2"/>
      <c r="G53" s="27" t="s">
        <v>16</v>
      </c>
      <c r="H53" s="4"/>
      <c r="I53" s="77"/>
      <c r="J53" s="100">
        <v>41357</v>
      </c>
      <c r="K53" s="101"/>
      <c r="L53" s="101"/>
      <c r="M53" s="101"/>
      <c r="N53" s="102"/>
      <c r="O53" s="32"/>
    </row>
    <row r="54" spans="1:15" ht="15.75" customHeight="1">
      <c r="A54" s="9"/>
      <c r="B54" s="6"/>
      <c r="C54" s="67" t="s">
        <v>50</v>
      </c>
      <c r="D54" s="1"/>
      <c r="E54" s="1"/>
      <c r="F54" s="2"/>
      <c r="G54" s="27" t="s">
        <v>17</v>
      </c>
      <c r="H54" s="4"/>
      <c r="I54" s="77"/>
      <c r="J54" s="103" t="s">
        <v>77</v>
      </c>
      <c r="K54" s="103"/>
      <c r="L54" s="103"/>
      <c r="M54" s="103"/>
      <c r="N54" s="104"/>
      <c r="O54" s="32"/>
    </row>
    <row r="55" spans="1:15" ht="15.75" customHeight="1">
      <c r="A55" s="9"/>
      <c r="B55" s="2"/>
      <c r="C55" s="57" t="s">
        <v>45</v>
      </c>
      <c r="D55" s="1"/>
      <c r="E55" s="1"/>
      <c r="F55" s="1"/>
      <c r="G55" s="57" t="s">
        <v>45</v>
      </c>
      <c r="H55" s="1"/>
      <c r="I55" s="1"/>
      <c r="J55" s="1"/>
      <c r="K55" s="1"/>
      <c r="L55" s="1"/>
      <c r="M55" s="1"/>
      <c r="N55" s="1"/>
      <c r="O55" s="10"/>
    </row>
    <row r="56" spans="1:15" ht="15.75" customHeight="1">
      <c r="A56" s="32"/>
      <c r="B56" s="53" t="s">
        <v>40</v>
      </c>
      <c r="C56" s="105" t="s">
        <v>82</v>
      </c>
      <c r="D56" s="106"/>
      <c r="E56" s="25"/>
      <c r="F56" s="53" t="s">
        <v>41</v>
      </c>
      <c r="G56" s="105" t="s">
        <v>65</v>
      </c>
      <c r="H56" s="107"/>
      <c r="I56" s="107"/>
      <c r="J56" s="107"/>
      <c r="K56" s="107"/>
      <c r="L56" s="107"/>
      <c r="M56" s="107"/>
      <c r="N56" s="108"/>
      <c r="O56" s="32"/>
    </row>
    <row r="57" spans="1:15" ht="15.75" customHeight="1">
      <c r="A57" s="32"/>
      <c r="B57" s="78" t="s">
        <v>0</v>
      </c>
      <c r="C57" s="95" t="s">
        <v>83</v>
      </c>
      <c r="D57" s="96"/>
      <c r="E57" s="26"/>
      <c r="F57" s="80" t="s">
        <v>1</v>
      </c>
      <c r="G57" s="95" t="s">
        <v>67</v>
      </c>
      <c r="H57" s="97"/>
      <c r="I57" s="97"/>
      <c r="J57" s="97"/>
      <c r="K57" s="97"/>
      <c r="L57" s="97"/>
      <c r="M57" s="97"/>
      <c r="N57" s="98"/>
      <c r="O57" s="32"/>
    </row>
    <row r="58" spans="1:15" ht="15.75" customHeight="1">
      <c r="A58" s="32"/>
      <c r="B58" s="79" t="s">
        <v>2</v>
      </c>
      <c r="C58" s="95" t="s">
        <v>84</v>
      </c>
      <c r="D58" s="96"/>
      <c r="E58" s="26"/>
      <c r="F58" s="81" t="s">
        <v>3</v>
      </c>
      <c r="G58" s="99" t="s">
        <v>69</v>
      </c>
      <c r="H58" s="97"/>
      <c r="I58" s="97"/>
      <c r="J58" s="97"/>
      <c r="K58" s="97"/>
      <c r="L58" s="97"/>
      <c r="M58" s="97"/>
      <c r="N58" s="98"/>
      <c r="O58" s="32"/>
    </row>
    <row r="59" spans="1:15" ht="15.75" customHeight="1">
      <c r="A59" s="9"/>
      <c r="B59" s="79" t="s">
        <v>18</v>
      </c>
      <c r="C59" s="95" t="s">
        <v>85</v>
      </c>
      <c r="D59" s="96"/>
      <c r="E59" s="26"/>
      <c r="F59" s="81" t="s">
        <v>19</v>
      </c>
      <c r="G59" s="99" t="s">
        <v>68</v>
      </c>
      <c r="H59" s="97"/>
      <c r="I59" s="97"/>
      <c r="J59" s="97"/>
      <c r="K59" s="97"/>
      <c r="L59" s="97"/>
      <c r="M59" s="97"/>
      <c r="N59" s="98"/>
      <c r="O59" s="10"/>
    </row>
    <row r="60" spans="1:15" ht="15.75" customHeight="1">
      <c r="A60" s="9"/>
      <c r="B60" s="54" t="s">
        <v>20</v>
      </c>
      <c r="C60" s="63"/>
      <c r="D60" s="43"/>
      <c r="E60" s="7"/>
      <c r="F60" s="54" t="s">
        <v>20</v>
      </c>
      <c r="G60" s="63"/>
      <c r="H60" s="44"/>
      <c r="I60" s="44"/>
      <c r="J60" s="44"/>
      <c r="K60" s="44"/>
      <c r="L60" s="44"/>
      <c r="M60" s="44"/>
      <c r="N60" s="44"/>
      <c r="O60" s="10"/>
    </row>
    <row r="61" spans="1:15" ht="15.75" customHeight="1">
      <c r="A61" s="32"/>
      <c r="B61" s="45" t="s">
        <v>42</v>
      </c>
      <c r="C61" s="95" t="s">
        <v>83</v>
      </c>
      <c r="D61" s="96"/>
      <c r="E61" s="26"/>
      <c r="F61" s="46" t="s">
        <v>44</v>
      </c>
      <c r="G61" s="99" t="s">
        <v>68</v>
      </c>
      <c r="H61" s="97"/>
      <c r="I61" s="97"/>
      <c r="J61" s="97"/>
      <c r="K61" s="97"/>
      <c r="L61" s="97"/>
      <c r="M61" s="97"/>
      <c r="N61" s="98"/>
      <c r="O61" s="32"/>
    </row>
    <row r="62" spans="1:15" ht="15.75" customHeight="1">
      <c r="A62" s="32"/>
      <c r="B62" s="41" t="s">
        <v>43</v>
      </c>
      <c r="C62" s="95" t="s">
        <v>84</v>
      </c>
      <c r="D62" s="96"/>
      <c r="E62" s="26"/>
      <c r="F62" s="42" t="s">
        <v>14</v>
      </c>
      <c r="G62" s="99" t="s">
        <v>67</v>
      </c>
      <c r="H62" s="97"/>
      <c r="I62" s="97"/>
      <c r="J62" s="97"/>
      <c r="K62" s="97"/>
      <c r="L62" s="97"/>
      <c r="M62" s="97"/>
      <c r="N62" s="98"/>
      <c r="O62" s="32"/>
    </row>
    <row r="63" spans="1:15" ht="15.75" customHeight="1">
      <c r="A63" s="9"/>
      <c r="B63" s="1"/>
      <c r="C63" s="1"/>
      <c r="D63" s="1"/>
      <c r="E63" s="1"/>
      <c r="F63" s="57" t="s">
        <v>24</v>
      </c>
      <c r="G63" s="5"/>
      <c r="H63" s="5"/>
      <c r="I63" s="5"/>
      <c r="J63" s="1"/>
      <c r="K63" s="1"/>
      <c r="L63" s="1"/>
      <c r="M63" s="3"/>
      <c r="N63" s="2"/>
      <c r="O63" s="10"/>
    </row>
    <row r="64" spans="1:15" ht="15.75" customHeight="1">
      <c r="A64" s="9"/>
      <c r="B64" s="28" t="s">
        <v>23</v>
      </c>
      <c r="C64" s="1"/>
      <c r="D64" s="1"/>
      <c r="E64" s="1"/>
      <c r="F64" s="82" t="s">
        <v>9</v>
      </c>
      <c r="G64" s="82" t="s">
        <v>10</v>
      </c>
      <c r="H64" s="82" t="s">
        <v>11</v>
      </c>
      <c r="I64" s="82" t="s">
        <v>12</v>
      </c>
      <c r="J64" s="82" t="s">
        <v>13</v>
      </c>
      <c r="K64" s="109" t="s">
        <v>21</v>
      </c>
      <c r="L64" s="110"/>
      <c r="M64" s="11" t="s">
        <v>22</v>
      </c>
      <c r="N64" s="12" t="s">
        <v>14</v>
      </c>
      <c r="O64" s="32"/>
    </row>
    <row r="65" spans="1:15" ht="15.75" customHeight="1">
      <c r="A65" s="32"/>
      <c r="B65" s="58" t="s">
        <v>7</v>
      </c>
      <c r="C65" s="50" t="str">
        <f>IF(C57&gt;"",C57,"")</f>
        <v>Soine Samuli</v>
      </c>
      <c r="D65" s="50" t="str">
        <f>IF(G57&gt;"",G57,"")</f>
        <v>Lushin Alexander</v>
      </c>
      <c r="E65" s="50">
        <f>IF(E57&gt;"",E57&amp;" - "&amp;I57,"")</f>
      </c>
      <c r="F65" s="15">
        <v>6</v>
      </c>
      <c r="G65" s="15">
        <v>6</v>
      </c>
      <c r="H65" s="24">
        <v>-8</v>
      </c>
      <c r="I65" s="15">
        <v>-4</v>
      </c>
      <c r="J65" s="15">
        <v>-8</v>
      </c>
      <c r="K65" s="30">
        <f>IF(ISBLANK(F65),"",COUNTIF(F65:J65,"&gt;=0"))</f>
        <v>2</v>
      </c>
      <c r="L65" s="31">
        <f>IF(ISBLANK(F65),"",(IF(LEFT(F65,1)="-",1,0)+IF(LEFT(G65,1)="-",1,0)+IF(LEFT(H65,1)="-",1,0)+IF(LEFT(I65,1)="-",1,0)+IF(LEFT(J65,1)="-",1,0)))</f>
        <v>3</v>
      </c>
      <c r="M65" s="39">
        <f>IF(K65=3,1,"")</f>
      </c>
      <c r="N65" s="38">
        <f>IF(L65=3,1,"")</f>
        <v>1</v>
      </c>
      <c r="O65" s="32"/>
    </row>
    <row r="66" spans="1:15" ht="15.75" customHeight="1">
      <c r="A66" s="32"/>
      <c r="B66" s="58" t="s">
        <v>8</v>
      </c>
      <c r="C66" s="50" t="str">
        <f>IF(C58&gt;"",C58,"")</f>
        <v>Jormanainen Jani</v>
      </c>
      <c r="D66" s="50" t="str">
        <f>IF(G58&gt;"",G58,"")</f>
        <v>Kokkonen Jani</v>
      </c>
      <c r="E66" s="52"/>
      <c r="F66" s="20">
        <v>11</v>
      </c>
      <c r="G66" s="15">
        <v>7</v>
      </c>
      <c r="H66" s="15">
        <v>-10</v>
      </c>
      <c r="I66" s="15">
        <v>-8</v>
      </c>
      <c r="J66" s="24">
        <v>7</v>
      </c>
      <c r="K66" s="30">
        <f>IF(ISBLANK(F66),"",COUNTIF(F66:J66,"&gt;=0"))</f>
        <v>3</v>
      </c>
      <c r="L66" s="31">
        <f>IF(ISBLANK(F66),"",(IF(LEFT(F66,1)="-",1,0)+IF(LEFT(G66,1)="-",1,0)+IF(LEFT(H66,1)="-",1,0)+IF(LEFT(I66,1)="-",1,0)+IF(LEFT(J66,1)="-",1,0)))</f>
        <v>2</v>
      </c>
      <c r="M66" s="39">
        <f>IF(K66=3,1,"")</f>
        <v>1</v>
      </c>
      <c r="N66" s="38">
        <f>IF(L66=3,1,"")</f>
      </c>
      <c r="O66" s="32"/>
    </row>
    <row r="67" spans="1:15" ht="15.75" customHeight="1">
      <c r="A67" s="32"/>
      <c r="B67" s="59" t="s">
        <v>25</v>
      </c>
      <c r="C67" s="83" t="str">
        <f>IF(C59&gt;"",C59,"")</f>
        <v>Soine Toni</v>
      </c>
      <c r="D67" s="50" t="str">
        <f>IF(G59&gt;"",G59,"")</f>
        <v>Karjalainen Manu</v>
      </c>
      <c r="E67" s="55"/>
      <c r="F67" s="16">
        <v>9</v>
      </c>
      <c r="G67" s="56">
        <v>-3</v>
      </c>
      <c r="H67" s="16">
        <v>-8</v>
      </c>
      <c r="I67" s="16">
        <v>7</v>
      </c>
      <c r="J67" s="16">
        <v>8</v>
      </c>
      <c r="K67" s="30">
        <f>IF(ISBLANK(F67),"",COUNTIF(F67:J67,"&gt;=0"))</f>
        <v>3</v>
      </c>
      <c r="L67" s="31">
        <f>IF(ISBLANK(F67),"",(IF(LEFT(F67,1)="-",1,0)+IF(LEFT(G67,1)="-",1,0)+IF(LEFT(H67,1)="-",1,0)+IF(LEFT(I67,1)="-",1,0)+IF(LEFT(J67,1)="-",1,0)))</f>
        <v>2</v>
      </c>
      <c r="M67" s="39">
        <f>IF(K67=3,1,"")</f>
        <v>1</v>
      </c>
      <c r="N67" s="38">
        <f>IF(L67=3,1,"")</f>
      </c>
      <c r="O67" s="32"/>
    </row>
    <row r="68" spans="1:15" ht="15.75" customHeight="1">
      <c r="A68" s="32"/>
      <c r="B68" s="59" t="s">
        <v>26</v>
      </c>
      <c r="C68" s="65" t="str">
        <f>IF(C61&gt;"",C61&amp;" / "&amp;C62,"")</f>
        <v>Soine Samuli / Jormanainen Jani</v>
      </c>
      <c r="D68" s="65" t="str">
        <f>IF(G61&gt;"",G61&amp;" / "&amp;G62,"")</f>
        <v>Karjalainen Manu / Lushin Alexander</v>
      </c>
      <c r="E68" s="51"/>
      <c r="F68" s="17">
        <v>-6</v>
      </c>
      <c r="G68" s="18">
        <v>-3</v>
      </c>
      <c r="H68" s="19">
        <v>-7</v>
      </c>
      <c r="I68" s="19"/>
      <c r="J68" s="19"/>
      <c r="K68" s="30">
        <f>IF(ISBLANK(F68),"",COUNTIF(F68:J68,"&gt;=0"))</f>
        <v>0</v>
      </c>
      <c r="L68" s="31">
        <f>IF(ISBLANK(F68),"",(IF(LEFT(F68,1)="-",1,0)+IF(LEFT(G68,1)="-",1,0)+IF(LEFT(H68,1)="-",1,0)+IF(LEFT(I68,1)="-",1,0)+IF(LEFT(J68,1)="-",1,0)))</f>
        <v>3</v>
      </c>
      <c r="M68" s="39">
        <f>IF(K68=3,1,"")</f>
      </c>
      <c r="N68" s="38">
        <f>IF(L68=3,1,"")</f>
        <v>1</v>
      </c>
      <c r="O68" s="32"/>
    </row>
    <row r="69" spans="1:15" ht="15.75" customHeight="1">
      <c r="A69" s="32"/>
      <c r="B69" s="58" t="s">
        <v>51</v>
      </c>
      <c r="C69" s="50" t="str">
        <f>IF(C57&gt;"",C57,"")</f>
        <v>Soine Samuli</v>
      </c>
      <c r="D69" s="50" t="str">
        <f>IF(G59&gt;"",G59,"")</f>
        <v>Karjalainen Manu</v>
      </c>
      <c r="E69" s="52"/>
      <c r="F69" s="20">
        <v>3</v>
      </c>
      <c r="G69" s="15">
        <v>8</v>
      </c>
      <c r="H69" s="15">
        <v>6</v>
      </c>
      <c r="I69" s="15"/>
      <c r="J69" s="24"/>
      <c r="K69" s="30">
        <f>IF(ISBLANK(F69),"",COUNTIF(F69:J69,"&gt;=0"))</f>
        <v>3</v>
      </c>
      <c r="L69" s="31">
        <f>IF(ISBLANK(F69),"",(IF(LEFT(F69,1)="-",1,0)+IF(LEFT(G69,1)="-",1,0)+IF(LEFT(H69,1)="-",1,0)+IF(LEFT(I69,1)="-",1,0)+IF(LEFT(J69,1)="-",1,0)))</f>
        <v>0</v>
      </c>
      <c r="M69" s="39">
        <f>IF(K69=3,1,"")</f>
        <v>1</v>
      </c>
      <c r="N69" s="38">
        <f>IF(L69=3,1,"")</f>
      </c>
      <c r="O69" s="32"/>
    </row>
    <row r="70" spans="1:15" ht="15.75" customHeight="1">
      <c r="A70" s="32"/>
      <c r="B70" s="58" t="s">
        <v>52</v>
      </c>
      <c r="C70" s="50" t="str">
        <f>IF(C58&gt;"",C58,"")</f>
        <v>Jormanainen Jani</v>
      </c>
      <c r="D70" s="50" t="str">
        <f>IF(G57&gt;"",G57,"")</f>
        <v>Lushin Alexander</v>
      </c>
      <c r="E70" s="52"/>
      <c r="F70" s="20">
        <v>-6</v>
      </c>
      <c r="G70" s="15">
        <v>-5</v>
      </c>
      <c r="H70" s="15">
        <v>-9</v>
      </c>
      <c r="I70" s="24"/>
      <c r="J70" s="24"/>
      <c r="K70" s="30">
        <f>IF(ISBLANK(F70),"",COUNTIF(F70:J70,"&gt;=0"))</f>
        <v>0</v>
      </c>
      <c r="L70" s="31">
        <f>IF(ISBLANK(F70),"",(IF(LEFT(F70,1)="-",1,0)+IF(LEFT(G70,1)="-",1,0)+IF(LEFT(H70,1)="-",1,0)+IF(LEFT(I70,1)="-",1,0)+IF(LEFT(J70,1)="-",1,0)))</f>
        <v>3</v>
      </c>
      <c r="M70" s="39">
        <f>IF(K70=3,1,"")</f>
      </c>
      <c r="N70" s="38">
        <f>IF(L70=3,1,"")</f>
        <v>1</v>
      </c>
      <c r="O70" s="32"/>
    </row>
    <row r="71" spans="1:15" ht="15.75" customHeight="1" thickBot="1">
      <c r="A71" s="32"/>
      <c r="B71" s="58" t="s">
        <v>53</v>
      </c>
      <c r="C71" s="50" t="str">
        <f>IF(C59&gt;"",C59,"")</f>
        <v>Soine Toni</v>
      </c>
      <c r="D71" s="50" t="str">
        <f>IF(G58&gt;"",G58,"")</f>
        <v>Kokkonen Jani</v>
      </c>
      <c r="E71" s="52"/>
      <c r="F71" s="24">
        <v>7</v>
      </c>
      <c r="G71" s="15">
        <v>-7</v>
      </c>
      <c r="H71" s="24">
        <v>-10</v>
      </c>
      <c r="I71" s="15">
        <v>10</v>
      </c>
      <c r="J71" s="15">
        <v>-12</v>
      </c>
      <c r="K71" s="30">
        <f>IF(ISBLANK(F71),"",COUNTIF(F71:J71,"&gt;=0"))</f>
        <v>2</v>
      </c>
      <c r="L71" s="31">
        <f>IF(ISBLANK(F71),"",(IF(LEFT(F71,1)="-",1,0)+IF(LEFT(G71,1)="-",1,0)+IF(LEFT(H71,1)="-",1,0)+IF(LEFT(I71,1)="-",1,0)+IF(LEFT(J71,1)="-",1,0)))</f>
        <v>3</v>
      </c>
      <c r="M71" s="88">
        <f>IF(K71=3,1,"")</f>
      </c>
      <c r="N71" s="38">
        <f>IF(L71=3,1,"")</f>
        <v>1</v>
      </c>
      <c r="O71" s="32"/>
    </row>
    <row r="72" spans="1:15" ht="15.75" customHeight="1" thickBot="1">
      <c r="A72" s="9"/>
      <c r="B72" s="1"/>
      <c r="C72" s="1"/>
      <c r="D72" s="1"/>
      <c r="E72" s="1"/>
      <c r="F72" s="1"/>
      <c r="G72" s="1"/>
      <c r="H72" s="1"/>
      <c r="I72" s="47" t="s">
        <v>29</v>
      </c>
      <c r="J72" s="40"/>
      <c r="K72" s="60">
        <f>IF(ISBLANK(C57),"",SUM(K65:K71))</f>
        <v>13</v>
      </c>
      <c r="L72" s="61">
        <f>IF(ISBLANK(G57),"",SUM(L65:L71))</f>
        <v>16</v>
      </c>
      <c r="M72" s="84">
        <f>IF(ISBLANK(F65),"",SUM(M65:M71))</f>
        <v>3</v>
      </c>
      <c r="N72" s="85">
        <f>IF(ISBLANK(F65),"",SUM(N65:N71))</f>
        <v>4</v>
      </c>
      <c r="O72" s="32"/>
    </row>
    <row r="73" spans="1:15" ht="15.75" customHeight="1">
      <c r="A73" s="9"/>
      <c r="B73" s="66" t="s">
        <v>27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0"/>
    </row>
    <row r="74" spans="1:15" ht="15.75" customHeight="1">
      <c r="A74" s="9"/>
      <c r="B74" s="21" t="s">
        <v>4</v>
      </c>
      <c r="C74" s="21"/>
      <c r="D74" s="21" t="s">
        <v>5</v>
      </c>
      <c r="E74" s="22"/>
      <c r="F74" s="21"/>
      <c r="G74" s="21" t="s">
        <v>6</v>
      </c>
      <c r="H74" s="22"/>
      <c r="I74" s="21"/>
      <c r="J74" s="23" t="s">
        <v>28</v>
      </c>
      <c r="K74" s="2"/>
      <c r="L74" s="1"/>
      <c r="M74" s="1"/>
      <c r="N74" s="1"/>
      <c r="O74" s="10"/>
    </row>
    <row r="75" spans="1:15" ht="15.75" customHeight="1" thickBot="1">
      <c r="A75" s="89"/>
      <c r="B75" s="90"/>
      <c r="C75" s="90"/>
      <c r="D75" s="90"/>
      <c r="E75" s="90"/>
      <c r="F75" s="90"/>
      <c r="G75" s="90"/>
      <c r="H75" s="90"/>
      <c r="I75" s="90"/>
      <c r="J75" s="111" t="str">
        <f>IF(M72=4,C56,IF(N72=4,G56,""))</f>
        <v>Wega</v>
      </c>
      <c r="K75" s="112"/>
      <c r="L75" s="112"/>
      <c r="M75" s="112"/>
      <c r="N75" s="113"/>
      <c r="O75" s="32"/>
    </row>
    <row r="76" spans="1:15" ht="15.75" customHeight="1">
      <c r="A76" s="37"/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33"/>
    </row>
    <row r="77" spans="1:15" ht="15.75">
      <c r="A77" s="36"/>
      <c r="B77" s="35"/>
      <c r="C77" s="2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4"/>
    </row>
    <row r="78" spans="1:21" ht="15.75">
      <c r="A78" s="9"/>
      <c r="B78" s="2"/>
      <c r="C78" s="64" t="s">
        <v>32</v>
      </c>
      <c r="D78" s="1"/>
      <c r="E78" s="1"/>
      <c r="F78" s="2"/>
      <c r="G78" s="27" t="s">
        <v>16</v>
      </c>
      <c r="H78" s="4"/>
      <c r="I78" s="77"/>
      <c r="J78" s="100">
        <v>41357</v>
      </c>
      <c r="K78" s="101"/>
      <c r="L78" s="101"/>
      <c r="M78" s="101"/>
      <c r="N78" s="102"/>
      <c r="O78" s="32"/>
      <c r="U78" s="62" t="s">
        <v>38</v>
      </c>
    </row>
    <row r="79" spans="1:21" ht="20.25">
      <c r="A79" s="9"/>
      <c r="B79" s="6"/>
      <c r="C79" s="67" t="s">
        <v>50</v>
      </c>
      <c r="D79" s="1"/>
      <c r="E79" s="1"/>
      <c r="F79" s="2"/>
      <c r="G79" s="27" t="s">
        <v>17</v>
      </c>
      <c r="H79" s="4"/>
      <c r="I79" s="77"/>
      <c r="J79" s="103" t="s">
        <v>77</v>
      </c>
      <c r="K79" s="103"/>
      <c r="L79" s="103"/>
      <c r="M79" s="103"/>
      <c r="N79" s="104"/>
      <c r="O79" s="32"/>
      <c r="U79" s="86" t="s">
        <v>54</v>
      </c>
    </row>
    <row r="80" spans="1:33" ht="15">
      <c r="A80" s="9"/>
      <c r="B80" s="2"/>
      <c r="C80" s="57" t="s">
        <v>45</v>
      </c>
      <c r="D80" s="1"/>
      <c r="E80" s="1"/>
      <c r="F80" s="1"/>
      <c r="G80" s="57" t="s">
        <v>45</v>
      </c>
      <c r="H80" s="1"/>
      <c r="I80" s="1"/>
      <c r="J80" s="1"/>
      <c r="K80" s="1"/>
      <c r="L80" s="1"/>
      <c r="M80" s="1"/>
      <c r="N80" s="1"/>
      <c r="O80" s="10"/>
      <c r="Q80" s="48"/>
      <c r="R80" s="48"/>
      <c r="U80" s="70" t="s">
        <v>56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</row>
    <row r="81" spans="1:21" ht="15.75">
      <c r="A81" s="32"/>
      <c r="B81" s="53" t="s">
        <v>40</v>
      </c>
      <c r="C81" s="105" t="s">
        <v>57</v>
      </c>
      <c r="D81" s="106"/>
      <c r="E81" s="25"/>
      <c r="F81" s="53" t="s">
        <v>41</v>
      </c>
      <c r="G81" s="105" t="s">
        <v>78</v>
      </c>
      <c r="H81" s="107"/>
      <c r="I81" s="107"/>
      <c r="J81" s="107"/>
      <c r="K81" s="107"/>
      <c r="L81" s="107"/>
      <c r="M81" s="107"/>
      <c r="N81" s="108"/>
      <c r="O81" s="32"/>
      <c r="Q81" s="48"/>
      <c r="R81" s="48"/>
      <c r="U81" s="70" t="s">
        <v>55</v>
      </c>
    </row>
    <row r="82" spans="1:18" ht="15">
      <c r="A82" s="32"/>
      <c r="B82" s="78" t="s">
        <v>0</v>
      </c>
      <c r="C82" s="95" t="s">
        <v>60</v>
      </c>
      <c r="D82" s="96"/>
      <c r="E82" s="26"/>
      <c r="F82" s="80" t="s">
        <v>1</v>
      </c>
      <c r="G82" s="95" t="s">
        <v>79</v>
      </c>
      <c r="H82" s="97"/>
      <c r="I82" s="97"/>
      <c r="J82" s="97"/>
      <c r="K82" s="97"/>
      <c r="L82" s="97"/>
      <c r="M82" s="97"/>
      <c r="N82" s="98"/>
      <c r="O82" s="32"/>
      <c r="Q82" s="48"/>
      <c r="R82" s="48"/>
    </row>
    <row r="83" spans="1:18" ht="15">
      <c r="A83" s="32"/>
      <c r="B83" s="79" t="s">
        <v>2</v>
      </c>
      <c r="C83" s="95" t="s">
        <v>59</v>
      </c>
      <c r="D83" s="96"/>
      <c r="E83" s="26"/>
      <c r="F83" s="81" t="s">
        <v>3</v>
      </c>
      <c r="G83" s="99" t="s">
        <v>80</v>
      </c>
      <c r="H83" s="97"/>
      <c r="I83" s="97"/>
      <c r="J83" s="97"/>
      <c r="K83" s="97"/>
      <c r="L83" s="97"/>
      <c r="M83" s="97"/>
      <c r="N83" s="98"/>
      <c r="O83" s="32"/>
      <c r="Q83" s="48"/>
      <c r="R83" s="48"/>
    </row>
    <row r="84" spans="1:24" ht="15">
      <c r="A84" s="9"/>
      <c r="B84" s="79" t="s">
        <v>18</v>
      </c>
      <c r="C84" s="95" t="s">
        <v>61</v>
      </c>
      <c r="D84" s="96"/>
      <c r="E84" s="26"/>
      <c r="F84" s="81" t="s">
        <v>19</v>
      </c>
      <c r="G84" s="99" t="s">
        <v>81</v>
      </c>
      <c r="H84" s="97"/>
      <c r="I84" s="97"/>
      <c r="J84" s="97"/>
      <c r="K84" s="97"/>
      <c r="L84" s="97"/>
      <c r="M84" s="97"/>
      <c r="N84" s="98"/>
      <c r="O84" s="10"/>
      <c r="Q84" s="48"/>
      <c r="R84" s="48"/>
      <c r="U84" s="87" t="s">
        <v>30</v>
      </c>
      <c r="X84" s="83" t="s">
        <v>37</v>
      </c>
    </row>
    <row r="85" spans="1:21" ht="15">
      <c r="A85" s="9"/>
      <c r="B85" s="54" t="s">
        <v>20</v>
      </c>
      <c r="C85" s="63"/>
      <c r="D85" s="43"/>
      <c r="E85" s="7"/>
      <c r="F85" s="54" t="s">
        <v>20</v>
      </c>
      <c r="G85" s="63"/>
      <c r="H85" s="44"/>
      <c r="I85" s="44"/>
      <c r="J85" s="44"/>
      <c r="K85" s="44"/>
      <c r="L85" s="44"/>
      <c r="M85" s="44"/>
      <c r="N85" s="44"/>
      <c r="O85" s="10"/>
      <c r="Q85" s="48"/>
      <c r="R85" s="48"/>
      <c r="U85" s="86" t="s">
        <v>36</v>
      </c>
    </row>
    <row r="86" spans="1:21" ht="15">
      <c r="A86" s="32"/>
      <c r="B86" s="45" t="s">
        <v>42</v>
      </c>
      <c r="C86" s="95" t="s">
        <v>60</v>
      </c>
      <c r="D86" s="96"/>
      <c r="E86" s="26"/>
      <c r="F86" s="46" t="s">
        <v>44</v>
      </c>
      <c r="G86" s="99" t="s">
        <v>80</v>
      </c>
      <c r="H86" s="97"/>
      <c r="I86" s="97"/>
      <c r="J86" s="97"/>
      <c r="K86" s="97"/>
      <c r="L86" s="97"/>
      <c r="M86" s="97"/>
      <c r="N86" s="98"/>
      <c r="O86" s="32"/>
      <c r="Q86" s="48"/>
      <c r="R86" s="48"/>
      <c r="U86" s="86" t="s">
        <v>31</v>
      </c>
    </row>
    <row r="87" spans="1:21" ht="15">
      <c r="A87" s="32"/>
      <c r="B87" s="41" t="s">
        <v>43</v>
      </c>
      <c r="C87" s="95" t="s">
        <v>59</v>
      </c>
      <c r="D87" s="96"/>
      <c r="E87" s="26"/>
      <c r="F87" s="42" t="s">
        <v>14</v>
      </c>
      <c r="G87" s="99" t="s">
        <v>79</v>
      </c>
      <c r="H87" s="97"/>
      <c r="I87" s="97"/>
      <c r="J87" s="97"/>
      <c r="K87" s="97"/>
      <c r="L87" s="97"/>
      <c r="M87" s="97"/>
      <c r="N87" s="98"/>
      <c r="O87" s="32"/>
      <c r="Q87" s="48"/>
      <c r="R87" s="48"/>
      <c r="U87" s="86" t="s">
        <v>39</v>
      </c>
    </row>
    <row r="88" spans="1:18" ht="15.75">
      <c r="A88" s="9"/>
      <c r="B88" s="1"/>
      <c r="C88" s="1"/>
      <c r="D88" s="1"/>
      <c r="E88" s="1"/>
      <c r="F88" s="57" t="s">
        <v>24</v>
      </c>
      <c r="G88" s="5"/>
      <c r="H88" s="5"/>
      <c r="I88" s="5"/>
      <c r="J88" s="1"/>
      <c r="K88" s="1"/>
      <c r="L88" s="1"/>
      <c r="M88" s="3"/>
      <c r="N88" s="2"/>
      <c r="O88" s="10"/>
      <c r="Q88" s="48"/>
      <c r="R88" s="48"/>
    </row>
    <row r="89" spans="1:29" ht="15.75" thickBot="1">
      <c r="A89" s="9"/>
      <c r="B89" s="28" t="s">
        <v>23</v>
      </c>
      <c r="C89" s="1"/>
      <c r="D89" s="1"/>
      <c r="E89" s="1"/>
      <c r="F89" s="82" t="s">
        <v>9</v>
      </c>
      <c r="G89" s="82" t="s">
        <v>10</v>
      </c>
      <c r="H89" s="82" t="s">
        <v>11</v>
      </c>
      <c r="I89" s="82" t="s">
        <v>12</v>
      </c>
      <c r="J89" s="82" t="s">
        <v>13</v>
      </c>
      <c r="K89" s="109" t="s">
        <v>21</v>
      </c>
      <c r="L89" s="110"/>
      <c r="M89" s="11" t="s">
        <v>22</v>
      </c>
      <c r="N89" s="12" t="s">
        <v>14</v>
      </c>
      <c r="O89" s="32"/>
      <c r="P89" s="91" t="s">
        <v>47</v>
      </c>
      <c r="Q89" s="91" t="s">
        <v>48</v>
      </c>
      <c r="R89" s="91" t="s">
        <v>49</v>
      </c>
      <c r="S89" s="71" t="s">
        <v>33</v>
      </c>
      <c r="T89" s="72"/>
      <c r="U89" s="73" t="s">
        <v>34</v>
      </c>
      <c r="X89" s="70" t="s">
        <v>35</v>
      </c>
      <c r="Y89" s="70"/>
      <c r="Z89" s="70"/>
      <c r="AA89" s="70"/>
      <c r="AB89" s="70"/>
      <c r="AC89" s="70"/>
    </row>
    <row r="90" spans="1:33" ht="15.75" thickBot="1">
      <c r="A90" s="32"/>
      <c r="B90" s="58" t="s">
        <v>7</v>
      </c>
      <c r="C90" s="50" t="str">
        <f>IF(C82&gt;"",C82,"")</f>
        <v>Tamminen Timo</v>
      </c>
      <c r="D90" s="50" t="str">
        <f>IF(G82&gt;"",G82,"")</f>
        <v>Tennilä Otto</v>
      </c>
      <c r="E90" s="50">
        <f>IF(E82&gt;"",E82&amp;" - "&amp;I82,"")</f>
      </c>
      <c r="F90" s="15">
        <v>8</v>
      </c>
      <c r="G90" s="15">
        <v>-5</v>
      </c>
      <c r="H90" s="24">
        <v>-9</v>
      </c>
      <c r="I90" s="15">
        <v>8</v>
      </c>
      <c r="J90" s="15">
        <v>-13</v>
      </c>
      <c r="K90" s="30">
        <f>IF(ISBLANK(F90),"",COUNTIF(F90:J90,"&gt;=0"))</f>
        <v>2</v>
      </c>
      <c r="L90" s="31">
        <f>IF(ISBLANK(F90),"",(IF(LEFT(F90,1)="-",1,0)+IF(LEFT(G90,1)="-",1,0)+IF(LEFT(H90,1)="-",1,0)+IF(LEFT(I90,1)="-",1,0)+IF(LEFT(J90,1)="-",1,0)))</f>
        <v>3</v>
      </c>
      <c r="M90" s="39">
        <f>IF(K90=3,1,"")</f>
      </c>
      <c r="N90" s="38">
        <f>IF(L90=3,1,"")</f>
        <v>1</v>
      </c>
      <c r="O90" s="32"/>
      <c r="P90" s="92"/>
      <c r="Q90" s="92"/>
      <c r="R90" s="92"/>
      <c r="S90" s="74">
        <f aca="true" t="shared" si="29" ref="S90:S96">+X90+Z90+AB90+AD90+AF90</f>
        <v>49</v>
      </c>
      <c r="T90" s="74">
        <f aca="true" t="shared" si="30" ref="T90:T96">+Y90+AA90+AC90+AE90+AG90</f>
        <v>53</v>
      </c>
      <c r="U90" s="75">
        <f aca="true" t="shared" si="31" ref="U90:U96">+S90-T90</f>
        <v>-4</v>
      </c>
      <c r="X90" s="68">
        <f aca="true" t="shared" si="32" ref="X90:X96">IF(F90="",0,IF(LEFT(F90,1)="-",ABS(F90),(IF(F90&gt;9,F90+2,11))))</f>
        <v>11</v>
      </c>
      <c r="Y90" s="69">
        <f aca="true" t="shared" si="33" ref="Y90:Y96">IF(F90="",0,IF(LEFT(F90,1)="-",(IF(ABS(F90)&gt;9,(ABS(F90)+2),11)),F90))</f>
        <v>8</v>
      </c>
      <c r="Z90" s="68">
        <f aca="true" t="shared" si="34" ref="Z90:Z96">IF(G90="",0,IF(LEFT(G90,1)="-",ABS(G90),(IF(G90&gt;9,G90+2,11))))</f>
        <v>5</v>
      </c>
      <c r="AA90" s="69">
        <f aca="true" t="shared" si="35" ref="AA90:AA96">IF(G90="",0,IF(LEFT(G90,1)="-",(IF(ABS(G90)&gt;9,(ABS(G90)+2),11)),G90))</f>
        <v>11</v>
      </c>
      <c r="AB90" s="68">
        <f aca="true" t="shared" si="36" ref="AB90:AB96">IF(H90="",0,IF(LEFT(H90,1)="-",ABS(H90),(IF(H90&gt;9,H90+2,11))))</f>
        <v>9</v>
      </c>
      <c r="AC90" s="69">
        <f aca="true" t="shared" si="37" ref="AC90:AC96">IF(H90="",0,IF(LEFT(H90,1)="-",(IF(ABS(H90)&gt;9,(ABS(H90)+2),11)),H90))</f>
        <v>11</v>
      </c>
      <c r="AD90" s="68">
        <f aca="true" t="shared" si="38" ref="AD90:AD96">IF(I90="",0,IF(LEFT(I90,1)="-",ABS(I90),(IF(I90&gt;9,I90+2,11))))</f>
        <v>11</v>
      </c>
      <c r="AE90" s="69">
        <f aca="true" t="shared" si="39" ref="AE90:AE96">IF(I90="",0,IF(LEFT(I90,1)="-",(IF(ABS(I90)&gt;9,(ABS(I90)+2),11)),I90))</f>
        <v>8</v>
      </c>
      <c r="AF90" s="68">
        <f aca="true" t="shared" si="40" ref="AF90:AF96">IF(J90="",0,IF(LEFT(J90,1)="-",ABS(J90),(IF(J90&gt;9,J90+2,11))))</f>
        <v>13</v>
      </c>
      <c r="AG90" s="69">
        <f aca="true" t="shared" si="41" ref="AG90:AG96">IF(J90="",0,IF(LEFT(J90,1)="-",(IF(ABS(J90)&gt;9,(ABS(J90)+2),11)),J90))</f>
        <v>15</v>
      </c>
    </row>
    <row r="91" spans="1:33" ht="15.75" thickBot="1">
      <c r="A91" s="32"/>
      <c r="B91" s="58" t="s">
        <v>8</v>
      </c>
      <c r="C91" s="50" t="str">
        <f>IF(C83&gt;"",C83,"")</f>
        <v>Räsänen Mika</v>
      </c>
      <c r="D91" s="50" t="str">
        <f>IF(G83&gt;"",G83,"")</f>
        <v>Valasti Pasi</v>
      </c>
      <c r="E91" s="52"/>
      <c r="F91" s="20">
        <v>-3</v>
      </c>
      <c r="G91" s="15">
        <v>-8</v>
      </c>
      <c r="H91" s="15">
        <v>4</v>
      </c>
      <c r="I91" s="15">
        <v>6</v>
      </c>
      <c r="J91" s="24">
        <v>5</v>
      </c>
      <c r="K91" s="30">
        <f>IF(ISBLANK(F91),"",COUNTIF(F91:J91,"&gt;=0"))</f>
        <v>3</v>
      </c>
      <c r="L91" s="31">
        <f>IF(ISBLANK(F91),"",(IF(LEFT(F91,1)="-",1,0)+IF(LEFT(G91,1)="-",1,0)+IF(LEFT(H91,1)="-",1,0)+IF(LEFT(I91,1)="-",1,0)+IF(LEFT(J91,1)="-",1,0)))</f>
        <v>2</v>
      </c>
      <c r="M91" s="39">
        <f>IF(K91=3,1,"")</f>
        <v>1</v>
      </c>
      <c r="N91" s="38">
        <f>IF(L91=3,1,"")</f>
      </c>
      <c r="O91" s="32"/>
      <c r="P91" s="92"/>
      <c r="Q91" s="92"/>
      <c r="R91" s="92"/>
      <c r="S91" s="74">
        <f t="shared" si="29"/>
        <v>44</v>
      </c>
      <c r="T91" s="74">
        <f t="shared" si="30"/>
        <v>37</v>
      </c>
      <c r="U91" s="75">
        <f t="shared" si="31"/>
        <v>7</v>
      </c>
      <c r="X91" s="68">
        <f t="shared" si="32"/>
        <v>3</v>
      </c>
      <c r="Y91" s="69">
        <f t="shared" si="33"/>
        <v>11</v>
      </c>
      <c r="Z91" s="68">
        <f t="shared" si="34"/>
        <v>8</v>
      </c>
      <c r="AA91" s="69">
        <f t="shared" si="35"/>
        <v>11</v>
      </c>
      <c r="AB91" s="68">
        <f t="shared" si="36"/>
        <v>11</v>
      </c>
      <c r="AC91" s="69">
        <f t="shared" si="37"/>
        <v>4</v>
      </c>
      <c r="AD91" s="68">
        <f t="shared" si="38"/>
        <v>11</v>
      </c>
      <c r="AE91" s="69">
        <f t="shared" si="39"/>
        <v>6</v>
      </c>
      <c r="AF91" s="68">
        <f t="shared" si="40"/>
        <v>11</v>
      </c>
      <c r="AG91" s="69">
        <f t="shared" si="41"/>
        <v>5</v>
      </c>
    </row>
    <row r="92" spans="1:33" ht="15.75" thickBot="1">
      <c r="A92" s="32"/>
      <c r="B92" s="59" t="s">
        <v>25</v>
      </c>
      <c r="C92" s="83" t="str">
        <f>IF(C84&gt;"",C84,"")</f>
        <v>Laane Lauri</v>
      </c>
      <c r="D92" s="50" t="str">
        <f>IF(G84&gt;"",G84,"")</f>
        <v>Tuomola Mika</v>
      </c>
      <c r="E92" s="55"/>
      <c r="F92" s="16">
        <v>-9</v>
      </c>
      <c r="G92" s="56">
        <v>-10</v>
      </c>
      <c r="H92" s="16">
        <v>10</v>
      </c>
      <c r="I92" s="16">
        <v>-9</v>
      </c>
      <c r="J92" s="16"/>
      <c r="K92" s="30">
        <f>IF(ISBLANK(F92),"",COUNTIF(F92:J92,"&gt;=0"))</f>
        <v>1</v>
      </c>
      <c r="L92" s="31">
        <f>IF(ISBLANK(F92),"",(IF(LEFT(F92,1)="-",1,0)+IF(LEFT(G92,1)="-",1,0)+IF(LEFT(H92,1)="-",1,0)+IF(LEFT(I92,1)="-",1,0)+IF(LEFT(J92,1)="-",1,0)))</f>
        <v>3</v>
      </c>
      <c r="M92" s="39">
        <f>IF(K92=3,1,"")</f>
      </c>
      <c r="N92" s="38">
        <f>IF(L92=3,1,"")</f>
        <v>1</v>
      </c>
      <c r="O92" s="32"/>
      <c r="P92" s="92"/>
      <c r="Q92" s="92"/>
      <c r="R92" s="92"/>
      <c r="S92" s="74">
        <f t="shared" si="29"/>
        <v>40</v>
      </c>
      <c r="T92" s="74">
        <f t="shared" si="30"/>
        <v>44</v>
      </c>
      <c r="U92" s="75">
        <f t="shared" si="31"/>
        <v>-4</v>
      </c>
      <c r="X92" s="68">
        <f t="shared" si="32"/>
        <v>9</v>
      </c>
      <c r="Y92" s="69">
        <f t="shared" si="33"/>
        <v>11</v>
      </c>
      <c r="Z92" s="68">
        <f t="shared" si="34"/>
        <v>10</v>
      </c>
      <c r="AA92" s="69">
        <f t="shared" si="35"/>
        <v>12</v>
      </c>
      <c r="AB92" s="68">
        <f t="shared" si="36"/>
        <v>12</v>
      </c>
      <c r="AC92" s="69">
        <f t="shared" si="37"/>
        <v>10</v>
      </c>
      <c r="AD92" s="68">
        <f t="shared" si="38"/>
        <v>9</v>
      </c>
      <c r="AE92" s="69">
        <f t="shared" si="39"/>
        <v>11</v>
      </c>
      <c r="AF92" s="68">
        <f t="shared" si="40"/>
        <v>0</v>
      </c>
      <c r="AG92" s="69">
        <f t="shared" si="41"/>
        <v>0</v>
      </c>
    </row>
    <row r="93" spans="1:33" ht="15.75" thickBot="1">
      <c r="A93" s="32"/>
      <c r="B93" s="59" t="s">
        <v>26</v>
      </c>
      <c r="C93" s="65" t="str">
        <f>IF(C86&gt;"",C86&amp;" / "&amp;C87,"")</f>
        <v>Tamminen Timo / Räsänen Mika</v>
      </c>
      <c r="D93" s="65" t="str">
        <f>IF(G86&gt;"",G86&amp;" / "&amp;G87,"")</f>
        <v>Valasti Pasi / Tennilä Otto</v>
      </c>
      <c r="E93" s="51"/>
      <c r="F93" s="17">
        <v>-10</v>
      </c>
      <c r="G93" s="18">
        <v>-7</v>
      </c>
      <c r="H93" s="19">
        <v>-9</v>
      </c>
      <c r="I93" s="19"/>
      <c r="J93" s="19"/>
      <c r="K93" s="30">
        <f>IF(ISBLANK(F93),"",COUNTIF(F93:J93,"&gt;=0"))</f>
        <v>0</v>
      </c>
      <c r="L93" s="31">
        <f>IF(ISBLANK(F93),"",(IF(LEFT(F93,1)="-",1,0)+IF(LEFT(G93,1)="-",1,0)+IF(LEFT(H93,1)="-",1,0)+IF(LEFT(I93,1)="-",1,0)+IF(LEFT(J93,1)="-",1,0)))</f>
        <v>3</v>
      </c>
      <c r="M93" s="39">
        <f>IF(K93=3,1,"")</f>
      </c>
      <c r="N93" s="38">
        <f>IF(L93=3,1,"")</f>
        <v>1</v>
      </c>
      <c r="O93" s="32"/>
      <c r="P93" s="92"/>
      <c r="Q93" s="92"/>
      <c r="R93" s="92"/>
      <c r="S93" s="74">
        <f t="shared" si="29"/>
        <v>26</v>
      </c>
      <c r="T93" s="74">
        <f t="shared" si="30"/>
        <v>34</v>
      </c>
      <c r="U93" s="75">
        <f t="shared" si="31"/>
        <v>-8</v>
      </c>
      <c r="X93" s="68">
        <f t="shared" si="32"/>
        <v>10</v>
      </c>
      <c r="Y93" s="69">
        <f t="shared" si="33"/>
        <v>12</v>
      </c>
      <c r="Z93" s="68">
        <f t="shared" si="34"/>
        <v>7</v>
      </c>
      <c r="AA93" s="69">
        <f t="shared" si="35"/>
        <v>11</v>
      </c>
      <c r="AB93" s="68">
        <f t="shared" si="36"/>
        <v>9</v>
      </c>
      <c r="AC93" s="69">
        <f t="shared" si="37"/>
        <v>11</v>
      </c>
      <c r="AD93" s="68">
        <f t="shared" si="38"/>
        <v>0</v>
      </c>
      <c r="AE93" s="69">
        <f t="shared" si="39"/>
        <v>0</v>
      </c>
      <c r="AF93" s="68">
        <f t="shared" si="40"/>
        <v>0</v>
      </c>
      <c r="AG93" s="69">
        <f t="shared" si="41"/>
        <v>0</v>
      </c>
    </row>
    <row r="94" spans="1:33" ht="15.75" thickBot="1">
      <c r="A94" s="32"/>
      <c r="B94" s="58" t="s">
        <v>51</v>
      </c>
      <c r="C94" s="50" t="str">
        <f>IF(C82&gt;"",C82,"")</f>
        <v>Tamminen Timo</v>
      </c>
      <c r="D94" s="50" t="str">
        <f>IF(G84&gt;"",G84,"")</f>
        <v>Tuomola Mika</v>
      </c>
      <c r="E94" s="52"/>
      <c r="F94" s="20">
        <v>10</v>
      </c>
      <c r="G94" s="15">
        <v>-12</v>
      </c>
      <c r="H94" s="15">
        <v>5</v>
      </c>
      <c r="I94" s="15">
        <v>3</v>
      </c>
      <c r="J94" s="24"/>
      <c r="K94" s="30">
        <f>IF(ISBLANK(F94),"",COUNTIF(F94:J94,"&gt;=0"))</f>
        <v>3</v>
      </c>
      <c r="L94" s="31">
        <f>IF(ISBLANK(F94),"",(IF(LEFT(F94,1)="-",1,0)+IF(LEFT(G94,1)="-",1,0)+IF(LEFT(H94,1)="-",1,0)+IF(LEFT(I94,1)="-",1,0)+IF(LEFT(J94,1)="-",1,0)))</f>
        <v>1</v>
      </c>
      <c r="M94" s="39">
        <f>IF(K94=3,1,"")</f>
        <v>1</v>
      </c>
      <c r="N94" s="38">
        <f>IF(L94=3,1,"")</f>
      </c>
      <c r="O94" s="32"/>
      <c r="P94" s="92"/>
      <c r="Q94" s="92"/>
      <c r="R94" s="92"/>
      <c r="S94" s="74">
        <f t="shared" si="29"/>
        <v>46</v>
      </c>
      <c r="T94" s="74">
        <f t="shared" si="30"/>
        <v>32</v>
      </c>
      <c r="U94" s="75">
        <f t="shared" si="31"/>
        <v>14</v>
      </c>
      <c r="X94" s="68">
        <f t="shared" si="32"/>
        <v>12</v>
      </c>
      <c r="Y94" s="69">
        <f t="shared" si="33"/>
        <v>10</v>
      </c>
      <c r="Z94" s="68">
        <f t="shared" si="34"/>
        <v>12</v>
      </c>
      <c r="AA94" s="69">
        <f t="shared" si="35"/>
        <v>14</v>
      </c>
      <c r="AB94" s="68">
        <f t="shared" si="36"/>
        <v>11</v>
      </c>
      <c r="AC94" s="69">
        <f t="shared" si="37"/>
        <v>5</v>
      </c>
      <c r="AD94" s="68">
        <f t="shared" si="38"/>
        <v>11</v>
      </c>
      <c r="AE94" s="69">
        <f t="shared" si="39"/>
        <v>3</v>
      </c>
      <c r="AF94" s="68">
        <f t="shared" si="40"/>
        <v>0</v>
      </c>
      <c r="AG94" s="69">
        <f t="shared" si="41"/>
        <v>0</v>
      </c>
    </row>
    <row r="95" spans="1:33" ht="15.75" thickBot="1">
      <c r="A95" s="32"/>
      <c r="B95" s="58" t="s">
        <v>52</v>
      </c>
      <c r="C95" s="50" t="str">
        <f>IF(C83&gt;"",C83,"")</f>
        <v>Räsänen Mika</v>
      </c>
      <c r="D95" s="50" t="str">
        <f>IF(G82&gt;"",G82,"")</f>
        <v>Tennilä Otto</v>
      </c>
      <c r="E95" s="52"/>
      <c r="F95" s="20">
        <v>-8</v>
      </c>
      <c r="G95" s="15">
        <v>-11</v>
      </c>
      <c r="H95" s="15">
        <v>5</v>
      </c>
      <c r="I95" s="24">
        <v>6</v>
      </c>
      <c r="J95" s="24">
        <v>-9</v>
      </c>
      <c r="K95" s="30">
        <f>IF(ISBLANK(F95),"",COUNTIF(F95:J95,"&gt;=0"))</f>
        <v>2</v>
      </c>
      <c r="L95" s="31">
        <f>IF(ISBLANK(F95),"",(IF(LEFT(F95,1)="-",1,0)+IF(LEFT(G95,1)="-",1,0)+IF(LEFT(H95,1)="-",1,0)+IF(LEFT(I95,1)="-",1,0)+IF(LEFT(J95,1)="-",1,0)))</f>
        <v>3</v>
      </c>
      <c r="M95" s="39">
        <f>IF(K95=3,1,"")</f>
      </c>
      <c r="N95" s="38">
        <f>IF(L95=3,1,"")</f>
        <v>1</v>
      </c>
      <c r="O95" s="32"/>
      <c r="P95" s="92"/>
      <c r="Q95" s="92"/>
      <c r="R95" s="92"/>
      <c r="S95" s="74">
        <f t="shared" si="29"/>
        <v>50</v>
      </c>
      <c r="T95" s="74">
        <f t="shared" si="30"/>
        <v>46</v>
      </c>
      <c r="U95" s="75">
        <f t="shared" si="31"/>
        <v>4</v>
      </c>
      <c r="X95" s="68">
        <f t="shared" si="32"/>
        <v>8</v>
      </c>
      <c r="Y95" s="69">
        <f t="shared" si="33"/>
        <v>11</v>
      </c>
      <c r="Z95" s="68">
        <f t="shared" si="34"/>
        <v>11</v>
      </c>
      <c r="AA95" s="69">
        <f t="shared" si="35"/>
        <v>13</v>
      </c>
      <c r="AB95" s="68">
        <f t="shared" si="36"/>
        <v>11</v>
      </c>
      <c r="AC95" s="69">
        <f t="shared" si="37"/>
        <v>5</v>
      </c>
      <c r="AD95" s="68">
        <f t="shared" si="38"/>
        <v>11</v>
      </c>
      <c r="AE95" s="69">
        <f t="shared" si="39"/>
        <v>6</v>
      </c>
      <c r="AF95" s="68">
        <f t="shared" si="40"/>
        <v>9</v>
      </c>
      <c r="AG95" s="69">
        <f t="shared" si="41"/>
        <v>11</v>
      </c>
    </row>
    <row r="96" spans="1:33" ht="15.75" thickBot="1">
      <c r="A96" s="32"/>
      <c r="B96" s="58" t="s">
        <v>53</v>
      </c>
      <c r="C96" s="50" t="str">
        <f>IF(C84&gt;"",C84,"")</f>
        <v>Laane Lauri</v>
      </c>
      <c r="D96" s="50" t="str">
        <f>IF(G83&gt;"",G83,"")</f>
        <v>Valasti Pasi</v>
      </c>
      <c r="E96" s="52"/>
      <c r="F96" s="24"/>
      <c r="G96" s="15"/>
      <c r="H96" s="24"/>
      <c r="I96" s="15"/>
      <c r="J96" s="15"/>
      <c r="K96" s="30">
        <f>IF(ISBLANK(F96),"",COUNTIF(F96:J96,"&gt;=0"))</f>
      </c>
      <c r="L96" s="31">
        <f>IF(ISBLANK(F96),"",(IF(LEFT(F96,1)="-",1,0)+IF(LEFT(G96,1)="-",1,0)+IF(LEFT(H96,1)="-",1,0)+IF(LEFT(I96,1)="-",1,0)+IF(LEFT(J96,1)="-",1,0)))</f>
      </c>
      <c r="M96" s="88">
        <f>IF(K96=3,1,"")</f>
      </c>
      <c r="N96" s="38">
        <f>IF(L96=3,1,"")</f>
      </c>
      <c r="O96" s="32"/>
      <c r="P96" s="92"/>
      <c r="Q96" s="92"/>
      <c r="R96" s="92"/>
      <c r="S96" s="74">
        <f t="shared" si="29"/>
        <v>0</v>
      </c>
      <c r="T96" s="74">
        <f t="shared" si="30"/>
        <v>0</v>
      </c>
      <c r="U96" s="75">
        <f t="shared" si="31"/>
        <v>0</v>
      </c>
      <c r="X96" s="68">
        <f t="shared" si="32"/>
        <v>0</v>
      </c>
      <c r="Y96" s="69">
        <f t="shared" si="33"/>
        <v>0</v>
      </c>
      <c r="Z96" s="68">
        <f t="shared" si="34"/>
        <v>0</v>
      </c>
      <c r="AA96" s="69">
        <f t="shared" si="35"/>
        <v>0</v>
      </c>
      <c r="AB96" s="68">
        <f t="shared" si="36"/>
        <v>0</v>
      </c>
      <c r="AC96" s="69">
        <f t="shared" si="37"/>
        <v>0</v>
      </c>
      <c r="AD96" s="68">
        <f t="shared" si="38"/>
        <v>0</v>
      </c>
      <c r="AE96" s="69">
        <f t="shared" si="39"/>
        <v>0</v>
      </c>
      <c r="AF96" s="68">
        <f t="shared" si="40"/>
        <v>0</v>
      </c>
      <c r="AG96" s="69">
        <f t="shared" si="41"/>
        <v>0</v>
      </c>
    </row>
    <row r="97" spans="1:21" ht="16.5" thickBot="1">
      <c r="A97" s="9"/>
      <c r="B97" s="1"/>
      <c r="C97" s="1"/>
      <c r="D97" s="1"/>
      <c r="E97" s="1"/>
      <c r="F97" s="1"/>
      <c r="G97" s="1"/>
      <c r="H97" s="1"/>
      <c r="I97" s="47" t="s">
        <v>29</v>
      </c>
      <c r="J97" s="40"/>
      <c r="K97" s="60">
        <f>IF(ISBLANK(C82),"",SUM(K90:K96))</f>
        <v>11</v>
      </c>
      <c r="L97" s="61">
        <f>IF(ISBLANK(G82),"",SUM(L90:L96))</f>
        <v>15</v>
      </c>
      <c r="M97" s="84">
        <f>IF(ISBLANK(F90),"",SUM(M90:M96))</f>
        <v>2</v>
      </c>
      <c r="N97" s="85">
        <f>IF(ISBLANK(F90),"",SUM(N90:N96))</f>
        <v>4</v>
      </c>
      <c r="O97" s="32"/>
      <c r="S97" s="76">
        <f>SUM(S90:S96)</f>
        <v>255</v>
      </c>
      <c r="T97" s="74">
        <f>SUM(T90:T96)</f>
        <v>246</v>
      </c>
      <c r="U97" s="75">
        <f>SUM(U90:U96)</f>
        <v>9</v>
      </c>
    </row>
    <row r="98" spans="1:15" ht="15">
      <c r="A98" s="9"/>
      <c r="B98" s="66" t="s">
        <v>27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"/>
    </row>
    <row r="99" spans="1:15" ht="15">
      <c r="A99" s="9"/>
      <c r="B99" s="21" t="s">
        <v>4</v>
      </c>
      <c r="C99" s="21"/>
      <c r="D99" s="21" t="s">
        <v>5</v>
      </c>
      <c r="E99" s="22"/>
      <c r="F99" s="21"/>
      <c r="G99" s="21" t="s">
        <v>6</v>
      </c>
      <c r="H99" s="22"/>
      <c r="I99" s="21"/>
      <c r="J99" s="23" t="s">
        <v>28</v>
      </c>
      <c r="K99" s="2"/>
      <c r="L99" s="1"/>
      <c r="M99" s="1"/>
      <c r="N99" s="1"/>
      <c r="O99" s="10"/>
    </row>
    <row r="100" spans="1:15" ht="15.75" thickBot="1">
      <c r="A100" s="89"/>
      <c r="B100" s="90"/>
      <c r="C100" s="90"/>
      <c r="D100" s="90"/>
      <c r="E100" s="90"/>
      <c r="F100" s="90"/>
      <c r="G100" s="90"/>
      <c r="H100" s="90"/>
      <c r="I100" s="90"/>
      <c r="J100" s="111" t="str">
        <f>IF(M97=4,C81,IF(N97=4,G81,""))</f>
        <v>PT 75</v>
      </c>
      <c r="K100" s="112"/>
      <c r="L100" s="112"/>
      <c r="M100" s="112"/>
      <c r="N100" s="113"/>
      <c r="O100" s="32"/>
    </row>
    <row r="101" spans="1:15" ht="18">
      <c r="A101" s="37"/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33"/>
    </row>
    <row r="102" ht="15">
      <c r="B102" s="62"/>
    </row>
    <row r="103" ht="15">
      <c r="B103" s="62"/>
    </row>
    <row r="104" ht="15">
      <c r="B104" s="62"/>
    </row>
    <row r="105" spans="1:15" ht="15.75">
      <c r="A105" s="36"/>
      <c r="B105" s="35"/>
      <c r="C105" s="2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4"/>
    </row>
    <row r="106" spans="1:21" ht="15.75">
      <c r="A106" s="9"/>
      <c r="B106" s="2"/>
      <c r="C106" s="64" t="s">
        <v>32</v>
      </c>
      <c r="D106" s="1"/>
      <c r="E106" s="1"/>
      <c r="F106" s="2"/>
      <c r="G106" s="27" t="s">
        <v>16</v>
      </c>
      <c r="H106" s="4"/>
      <c r="I106" s="77"/>
      <c r="J106" s="100">
        <v>41357</v>
      </c>
      <c r="K106" s="101"/>
      <c r="L106" s="101"/>
      <c r="M106" s="101"/>
      <c r="N106" s="102"/>
      <c r="O106" s="32"/>
      <c r="U106" s="62" t="s">
        <v>38</v>
      </c>
    </row>
    <row r="107" spans="1:21" ht="20.25">
      <c r="A107" s="9"/>
      <c r="B107" s="6"/>
      <c r="C107" s="67" t="s">
        <v>50</v>
      </c>
      <c r="D107" s="1"/>
      <c r="E107" s="1"/>
      <c r="F107" s="2"/>
      <c r="G107" s="27" t="s">
        <v>17</v>
      </c>
      <c r="H107" s="4"/>
      <c r="I107" s="77"/>
      <c r="J107" s="103" t="s">
        <v>46</v>
      </c>
      <c r="K107" s="103"/>
      <c r="L107" s="103"/>
      <c r="M107" s="103"/>
      <c r="N107" s="104"/>
      <c r="O107" s="32"/>
      <c r="U107" s="86" t="s">
        <v>54</v>
      </c>
    </row>
    <row r="108" spans="1:21" ht="15">
      <c r="A108" s="9"/>
      <c r="B108" s="2"/>
      <c r="C108" s="57" t="s">
        <v>45</v>
      </c>
      <c r="D108" s="1"/>
      <c r="E108" s="1"/>
      <c r="F108" s="1"/>
      <c r="G108" s="57" t="s">
        <v>45</v>
      </c>
      <c r="H108" s="1"/>
      <c r="I108" s="1"/>
      <c r="J108" s="1"/>
      <c r="K108" s="1"/>
      <c r="L108" s="1"/>
      <c r="M108" s="1"/>
      <c r="N108" s="1"/>
      <c r="O108" s="10"/>
      <c r="Q108" s="48"/>
      <c r="R108" s="48"/>
      <c r="U108" s="70" t="s">
        <v>56</v>
      </c>
    </row>
    <row r="109" spans="1:21" ht="15.75">
      <c r="A109" s="32"/>
      <c r="B109" s="53" t="s">
        <v>40</v>
      </c>
      <c r="C109" s="105" t="s">
        <v>57</v>
      </c>
      <c r="D109" s="106"/>
      <c r="E109" s="25"/>
      <c r="F109" s="53" t="s">
        <v>41</v>
      </c>
      <c r="G109" s="105" t="s">
        <v>58</v>
      </c>
      <c r="H109" s="107"/>
      <c r="I109" s="107"/>
      <c r="J109" s="107"/>
      <c r="K109" s="107"/>
      <c r="L109" s="107"/>
      <c r="M109" s="107"/>
      <c r="N109" s="108"/>
      <c r="O109" s="32"/>
      <c r="Q109" s="48"/>
      <c r="R109" s="48"/>
      <c r="U109" s="70" t="s">
        <v>55</v>
      </c>
    </row>
    <row r="110" spans="1:18" ht="15">
      <c r="A110" s="32"/>
      <c r="B110" s="78" t="s">
        <v>0</v>
      </c>
      <c r="C110" s="95" t="s">
        <v>59</v>
      </c>
      <c r="D110" s="96"/>
      <c r="E110" s="26"/>
      <c r="F110" s="80" t="s">
        <v>1</v>
      </c>
      <c r="G110" s="95" t="s">
        <v>62</v>
      </c>
      <c r="H110" s="97"/>
      <c r="I110" s="97"/>
      <c r="J110" s="97"/>
      <c r="K110" s="97"/>
      <c r="L110" s="97"/>
      <c r="M110" s="97"/>
      <c r="N110" s="98"/>
      <c r="O110" s="32"/>
      <c r="Q110" s="48"/>
      <c r="R110" s="48"/>
    </row>
    <row r="111" spans="1:18" ht="15">
      <c r="A111" s="32"/>
      <c r="B111" s="79" t="s">
        <v>2</v>
      </c>
      <c r="C111" s="95" t="s">
        <v>60</v>
      </c>
      <c r="D111" s="96"/>
      <c r="E111" s="26"/>
      <c r="F111" s="81" t="s">
        <v>3</v>
      </c>
      <c r="G111" s="99" t="s">
        <v>63</v>
      </c>
      <c r="H111" s="97"/>
      <c r="I111" s="97"/>
      <c r="J111" s="97"/>
      <c r="K111" s="97"/>
      <c r="L111" s="97"/>
      <c r="M111" s="97"/>
      <c r="N111" s="98"/>
      <c r="O111" s="32"/>
      <c r="Q111" s="48"/>
      <c r="R111" s="48"/>
    </row>
    <row r="112" spans="1:21" ht="15">
      <c r="A112" s="9"/>
      <c r="B112" s="79" t="s">
        <v>18</v>
      </c>
      <c r="C112" s="95" t="s">
        <v>61</v>
      </c>
      <c r="D112" s="96"/>
      <c r="E112" s="26"/>
      <c r="F112" s="81" t="s">
        <v>19</v>
      </c>
      <c r="G112" s="99" t="s">
        <v>64</v>
      </c>
      <c r="H112" s="97"/>
      <c r="I112" s="97"/>
      <c r="J112" s="97"/>
      <c r="K112" s="97"/>
      <c r="L112" s="97"/>
      <c r="M112" s="97"/>
      <c r="N112" s="98"/>
      <c r="O112" s="10"/>
      <c r="Q112" s="48"/>
      <c r="R112" s="48"/>
      <c r="U112" s="87" t="s">
        <v>30</v>
      </c>
    </row>
    <row r="113" spans="1:21" ht="15">
      <c r="A113" s="9"/>
      <c r="B113" s="54" t="s">
        <v>20</v>
      </c>
      <c r="C113" s="63"/>
      <c r="D113" s="43"/>
      <c r="E113" s="7"/>
      <c r="F113" s="54" t="s">
        <v>20</v>
      </c>
      <c r="G113" s="63"/>
      <c r="H113" s="44"/>
      <c r="I113" s="44"/>
      <c r="J113" s="44"/>
      <c r="K113" s="44"/>
      <c r="L113" s="44"/>
      <c r="M113" s="44"/>
      <c r="N113" s="44"/>
      <c r="O113" s="10"/>
      <c r="Q113" s="48"/>
      <c r="R113" s="48"/>
      <c r="U113" s="86" t="s">
        <v>36</v>
      </c>
    </row>
    <row r="114" spans="1:21" ht="15">
      <c r="A114" s="32"/>
      <c r="B114" s="45" t="s">
        <v>42</v>
      </c>
      <c r="C114" s="95" t="s">
        <v>59</v>
      </c>
      <c r="D114" s="96"/>
      <c r="E114" s="26"/>
      <c r="F114" s="46" t="s">
        <v>44</v>
      </c>
      <c r="G114" s="99" t="s">
        <v>62</v>
      </c>
      <c r="H114" s="97"/>
      <c r="I114" s="97"/>
      <c r="J114" s="97"/>
      <c r="K114" s="97"/>
      <c r="L114" s="97"/>
      <c r="M114" s="97"/>
      <c r="N114" s="98"/>
      <c r="O114" s="32"/>
      <c r="Q114" s="48"/>
      <c r="R114" s="48"/>
      <c r="U114" s="86" t="s">
        <v>31</v>
      </c>
    </row>
    <row r="115" spans="1:21" ht="15">
      <c r="A115" s="32"/>
      <c r="B115" s="41" t="s">
        <v>43</v>
      </c>
      <c r="C115" s="95" t="s">
        <v>60</v>
      </c>
      <c r="D115" s="96"/>
      <c r="E115" s="26"/>
      <c r="F115" s="42" t="s">
        <v>14</v>
      </c>
      <c r="G115" s="99" t="s">
        <v>64</v>
      </c>
      <c r="H115" s="97"/>
      <c r="I115" s="97"/>
      <c r="J115" s="97"/>
      <c r="K115" s="97"/>
      <c r="L115" s="97"/>
      <c r="M115" s="97"/>
      <c r="N115" s="98"/>
      <c r="O115" s="32"/>
      <c r="Q115" s="48"/>
      <c r="R115" s="48"/>
      <c r="U115" s="86" t="s">
        <v>39</v>
      </c>
    </row>
    <row r="116" spans="1:18" ht="15.75">
      <c r="A116" s="9"/>
      <c r="B116" s="1"/>
      <c r="C116" s="1"/>
      <c r="D116" s="1"/>
      <c r="E116" s="1"/>
      <c r="F116" s="57" t="s">
        <v>24</v>
      </c>
      <c r="G116" s="5"/>
      <c r="H116" s="5"/>
      <c r="I116" s="5"/>
      <c r="J116" s="1"/>
      <c r="K116" s="1"/>
      <c r="L116" s="1"/>
      <c r="M116" s="3"/>
      <c r="N116" s="2"/>
      <c r="O116" s="10"/>
      <c r="Q116" s="48"/>
      <c r="R116" s="48"/>
    </row>
    <row r="117" spans="1:21" ht="15">
      <c r="A117" s="9"/>
      <c r="B117" s="28" t="s">
        <v>23</v>
      </c>
      <c r="C117" s="1"/>
      <c r="D117" s="1"/>
      <c r="E117" s="1"/>
      <c r="F117" s="82" t="s">
        <v>9</v>
      </c>
      <c r="G117" s="82" t="s">
        <v>10</v>
      </c>
      <c r="H117" s="82" t="s">
        <v>11</v>
      </c>
      <c r="I117" s="82" t="s">
        <v>12</v>
      </c>
      <c r="J117" s="82" t="s">
        <v>13</v>
      </c>
      <c r="K117" s="109" t="s">
        <v>21</v>
      </c>
      <c r="L117" s="110"/>
      <c r="M117" s="11" t="s">
        <v>22</v>
      </c>
      <c r="N117" s="12" t="s">
        <v>14</v>
      </c>
      <c r="O117" s="32"/>
      <c r="P117" s="91" t="s">
        <v>47</v>
      </c>
      <c r="Q117" s="91" t="s">
        <v>48</v>
      </c>
      <c r="R117" s="91" t="s">
        <v>49</v>
      </c>
      <c r="S117" s="71" t="s">
        <v>33</v>
      </c>
      <c r="T117" s="72"/>
      <c r="U117" s="73" t="s">
        <v>34</v>
      </c>
    </row>
    <row r="118" spans="1:21" ht="15">
      <c r="A118" s="32"/>
      <c r="B118" s="58" t="s">
        <v>7</v>
      </c>
      <c r="C118" s="50" t="str">
        <f>IF(C110&gt;"",C110,"")</f>
        <v>Räsänen Mika</v>
      </c>
      <c r="D118" s="50" t="str">
        <f>IF(G110&gt;"",G110,"")</f>
        <v>Halonen O-V</v>
      </c>
      <c r="E118" s="50">
        <f>IF(E110&gt;"",E110&amp;" - "&amp;I110,"")</f>
      </c>
      <c r="F118" s="15">
        <v>9</v>
      </c>
      <c r="G118" s="15">
        <v>8</v>
      </c>
      <c r="H118" s="24">
        <v>4</v>
      </c>
      <c r="I118" s="15"/>
      <c r="J118" s="15"/>
      <c r="K118" s="30">
        <f>IF(ISBLANK(F118),"",COUNTIF(F118:J118,"&gt;=0"))</f>
        <v>3</v>
      </c>
      <c r="L118" s="31">
        <f>IF(ISBLANK(F118),"",(IF(LEFT(F118,1)="-",1,0)+IF(LEFT(G118,1)="-",1,0)+IF(LEFT(H118,1)="-",1,0)+IF(LEFT(I118,1)="-",1,0)+IF(LEFT(J118,1)="-",1,0)))</f>
        <v>0</v>
      </c>
      <c r="M118" s="39">
        <f>IF(K118=3,1,"")</f>
        <v>1</v>
      </c>
      <c r="N118" s="38">
        <f>IF(L118=3,1,"")</f>
      </c>
      <c r="O118" s="32"/>
      <c r="P118" s="92"/>
      <c r="Q118" s="92"/>
      <c r="R118" s="92"/>
      <c r="S118" s="74">
        <f aca="true" t="shared" si="42" ref="S118:S124">+X118+Z118+AB118+AD118+AF118</f>
        <v>0</v>
      </c>
      <c r="T118" s="74">
        <f aca="true" t="shared" si="43" ref="T118:T124">+Y118+AA118+AC118+AE118+AG118</f>
        <v>0</v>
      </c>
      <c r="U118" s="75">
        <f aca="true" t="shared" si="44" ref="U118:U124">+S118-T118</f>
        <v>0</v>
      </c>
    </row>
    <row r="119" spans="1:21" ht="15">
      <c r="A119" s="32"/>
      <c r="B119" s="58" t="s">
        <v>8</v>
      </c>
      <c r="C119" s="50" t="str">
        <f>IF(C111&gt;"",C111,"")</f>
        <v>Tamminen Timo</v>
      </c>
      <c r="D119" s="50" t="str">
        <f>IF(G111&gt;"",G111,"")</f>
        <v>Makkonen Henri</v>
      </c>
      <c r="E119" s="52"/>
      <c r="F119" s="20">
        <v>4</v>
      </c>
      <c r="G119" s="15">
        <v>2</v>
      </c>
      <c r="H119" s="15">
        <v>6</v>
      </c>
      <c r="I119" s="15"/>
      <c r="J119" s="24"/>
      <c r="K119" s="30">
        <f>IF(ISBLANK(F119),"",COUNTIF(F119:J119,"&gt;=0"))</f>
        <v>3</v>
      </c>
      <c r="L119" s="31">
        <f>IF(ISBLANK(F119),"",(IF(LEFT(F119,1)="-",1,0)+IF(LEFT(G119,1)="-",1,0)+IF(LEFT(H119,1)="-",1,0)+IF(LEFT(I119,1)="-",1,0)+IF(LEFT(J119,1)="-",1,0)))</f>
        <v>0</v>
      </c>
      <c r="M119" s="39">
        <f>IF(K119=3,1,"")</f>
        <v>1</v>
      </c>
      <c r="N119" s="38">
        <f>IF(L119=3,1,"")</f>
      </c>
      <c r="O119" s="32"/>
      <c r="P119" s="92"/>
      <c r="Q119" s="92"/>
      <c r="R119" s="92"/>
      <c r="S119" s="74">
        <f t="shared" si="42"/>
        <v>0</v>
      </c>
      <c r="T119" s="74">
        <f t="shared" si="43"/>
        <v>0</v>
      </c>
      <c r="U119" s="75">
        <f t="shared" si="44"/>
        <v>0</v>
      </c>
    </row>
    <row r="120" spans="1:21" ht="15">
      <c r="A120" s="32"/>
      <c r="B120" s="59" t="s">
        <v>25</v>
      </c>
      <c r="C120" s="83" t="str">
        <f>IF(C112&gt;"",C112,"")</f>
        <v>Laane Lauri</v>
      </c>
      <c r="D120" s="50" t="str">
        <f>IF(G112&gt;"",G112,"")</f>
        <v>Libene Toomas</v>
      </c>
      <c r="E120" s="55"/>
      <c r="F120" s="16">
        <v>-9</v>
      </c>
      <c r="G120" s="56">
        <v>-8</v>
      </c>
      <c r="H120" s="16">
        <v>-9</v>
      </c>
      <c r="I120" s="16"/>
      <c r="J120" s="16"/>
      <c r="K120" s="30">
        <f>IF(ISBLANK(F120),"",COUNTIF(F120:J120,"&gt;=0"))</f>
        <v>0</v>
      </c>
      <c r="L120" s="31">
        <f>IF(ISBLANK(F120),"",(IF(LEFT(F120,1)="-",1,0)+IF(LEFT(G120,1)="-",1,0)+IF(LEFT(H120,1)="-",1,0)+IF(LEFT(I120,1)="-",1,0)+IF(LEFT(J120,1)="-",1,0)))</f>
        <v>3</v>
      </c>
      <c r="M120" s="39">
        <f>IF(K120=3,1,"")</f>
      </c>
      <c r="N120" s="38">
        <f>IF(L120=3,1,"")</f>
        <v>1</v>
      </c>
      <c r="O120" s="32"/>
      <c r="P120" s="92"/>
      <c r="Q120" s="92"/>
      <c r="R120" s="92"/>
      <c r="S120" s="74">
        <f t="shared" si="42"/>
        <v>0</v>
      </c>
      <c r="T120" s="74">
        <f t="shared" si="43"/>
        <v>0</v>
      </c>
      <c r="U120" s="75">
        <f t="shared" si="44"/>
        <v>0</v>
      </c>
    </row>
    <row r="121" spans="1:21" ht="15">
      <c r="A121" s="32"/>
      <c r="B121" s="59" t="s">
        <v>26</v>
      </c>
      <c r="C121" s="65" t="str">
        <f>IF(C114&gt;"",C114&amp;" / "&amp;C115,"")</f>
        <v>Räsänen Mika / Tamminen Timo</v>
      </c>
      <c r="D121" s="65" t="str">
        <f>IF(G114&gt;"",G114&amp;" / "&amp;G115,"")</f>
        <v>Halonen O-V / Libene Toomas</v>
      </c>
      <c r="E121" s="51"/>
      <c r="F121" s="17">
        <v>10</v>
      </c>
      <c r="G121" s="18">
        <v>8</v>
      </c>
      <c r="H121" s="19">
        <v>9</v>
      </c>
      <c r="I121" s="19"/>
      <c r="J121" s="19"/>
      <c r="K121" s="30">
        <f>IF(ISBLANK(F121),"",COUNTIF(F121:J121,"&gt;=0"))</f>
        <v>3</v>
      </c>
      <c r="L121" s="31">
        <f>IF(ISBLANK(F121),"",(IF(LEFT(F121,1)="-",1,0)+IF(LEFT(G121,1)="-",1,0)+IF(LEFT(H121,1)="-",1,0)+IF(LEFT(I121,1)="-",1,0)+IF(LEFT(J121,1)="-",1,0)))</f>
        <v>0</v>
      </c>
      <c r="M121" s="39">
        <f>IF(K121=3,1,"")</f>
        <v>1</v>
      </c>
      <c r="N121" s="38">
        <f>IF(L121=3,1,"")</f>
      </c>
      <c r="O121" s="32"/>
      <c r="P121" s="92"/>
      <c r="Q121" s="92"/>
      <c r="R121" s="92"/>
      <c r="S121" s="74">
        <f t="shared" si="42"/>
        <v>0</v>
      </c>
      <c r="T121" s="74">
        <f t="shared" si="43"/>
        <v>0</v>
      </c>
      <c r="U121" s="75">
        <f t="shared" si="44"/>
        <v>0</v>
      </c>
    </row>
    <row r="122" spans="1:21" ht="15">
      <c r="A122" s="32"/>
      <c r="B122" s="58" t="s">
        <v>51</v>
      </c>
      <c r="C122" s="50" t="str">
        <f>IF(C110&gt;"",C110,"")</f>
        <v>Räsänen Mika</v>
      </c>
      <c r="D122" s="50" t="str">
        <f>IF(G112&gt;"",G112,"")</f>
        <v>Libene Toomas</v>
      </c>
      <c r="E122" s="52"/>
      <c r="F122" s="20">
        <v>5</v>
      </c>
      <c r="G122" s="15">
        <v>5</v>
      </c>
      <c r="H122" s="15">
        <v>6</v>
      </c>
      <c r="I122" s="15"/>
      <c r="J122" s="24"/>
      <c r="K122" s="30">
        <f>IF(ISBLANK(F122),"",COUNTIF(F122:J122,"&gt;=0"))</f>
        <v>3</v>
      </c>
      <c r="L122" s="31">
        <f>IF(ISBLANK(F122),"",(IF(LEFT(F122,1)="-",1,0)+IF(LEFT(G122,1)="-",1,0)+IF(LEFT(H122,1)="-",1,0)+IF(LEFT(I122,1)="-",1,0)+IF(LEFT(J122,1)="-",1,0)))</f>
        <v>0</v>
      </c>
      <c r="M122" s="39">
        <f>IF(K122=3,1,"")</f>
        <v>1</v>
      </c>
      <c r="N122" s="38">
        <f>IF(L122=3,1,"")</f>
      </c>
      <c r="O122" s="32"/>
      <c r="P122" s="92"/>
      <c r="Q122" s="92"/>
      <c r="R122" s="92"/>
      <c r="S122" s="74">
        <f t="shared" si="42"/>
        <v>0</v>
      </c>
      <c r="T122" s="74">
        <f t="shared" si="43"/>
        <v>0</v>
      </c>
      <c r="U122" s="75">
        <f t="shared" si="44"/>
        <v>0</v>
      </c>
    </row>
    <row r="123" spans="1:21" ht="15">
      <c r="A123" s="32"/>
      <c r="B123" s="58" t="s">
        <v>52</v>
      </c>
      <c r="C123" s="50" t="str">
        <f>IF(C111&gt;"",C111,"")</f>
        <v>Tamminen Timo</v>
      </c>
      <c r="D123" s="50" t="str">
        <f>IF(G110&gt;"",G110,"")</f>
        <v>Halonen O-V</v>
      </c>
      <c r="E123" s="52"/>
      <c r="F123" s="20"/>
      <c r="G123" s="15"/>
      <c r="H123" s="15"/>
      <c r="I123" s="24"/>
      <c r="J123" s="24"/>
      <c r="K123" s="30">
        <f>IF(ISBLANK(F123),"",COUNTIF(F123:J123,"&gt;=0"))</f>
      </c>
      <c r="L123" s="31">
        <f>IF(ISBLANK(F123),"",(IF(LEFT(F123,1)="-",1,0)+IF(LEFT(G123,1)="-",1,0)+IF(LEFT(H123,1)="-",1,0)+IF(LEFT(I123,1)="-",1,0)+IF(LEFT(J123,1)="-",1,0)))</f>
      </c>
      <c r="M123" s="39">
        <f>IF(K123=3,1,"")</f>
      </c>
      <c r="N123" s="38">
        <f>IF(L123=3,1,"")</f>
      </c>
      <c r="O123" s="32"/>
      <c r="P123" s="92"/>
      <c r="Q123" s="92"/>
      <c r="R123" s="92"/>
      <c r="S123" s="74">
        <f t="shared" si="42"/>
        <v>0</v>
      </c>
      <c r="T123" s="74">
        <f t="shared" si="43"/>
        <v>0</v>
      </c>
      <c r="U123" s="75">
        <f t="shared" si="44"/>
        <v>0</v>
      </c>
    </row>
    <row r="124" spans="1:21" ht="15.75" thickBot="1">
      <c r="A124" s="32"/>
      <c r="B124" s="58" t="s">
        <v>53</v>
      </c>
      <c r="C124" s="50" t="str">
        <f>IF(C112&gt;"",C112,"")</f>
        <v>Laane Lauri</v>
      </c>
      <c r="D124" s="50" t="str">
        <f>IF(G111&gt;"",G111,"")</f>
        <v>Makkonen Henri</v>
      </c>
      <c r="E124" s="52"/>
      <c r="F124" s="24"/>
      <c r="G124" s="15"/>
      <c r="H124" s="24"/>
      <c r="I124" s="15"/>
      <c r="J124" s="15"/>
      <c r="K124" s="30">
        <f>IF(ISBLANK(F124),"",COUNTIF(F124:J124,"&gt;=0"))</f>
      </c>
      <c r="L124" s="31">
        <f>IF(ISBLANK(F124),"",(IF(LEFT(F124,1)="-",1,0)+IF(LEFT(G124,1)="-",1,0)+IF(LEFT(H124,1)="-",1,0)+IF(LEFT(I124,1)="-",1,0)+IF(LEFT(J124,1)="-",1,0)))</f>
      </c>
      <c r="M124" s="88">
        <f>IF(K124=3,1,"")</f>
      </c>
      <c r="N124" s="38">
        <f>IF(L124=3,1,"")</f>
      </c>
      <c r="O124" s="32"/>
      <c r="P124" s="92"/>
      <c r="Q124" s="92"/>
      <c r="R124" s="92"/>
      <c r="S124" s="74">
        <f t="shared" si="42"/>
        <v>0</v>
      </c>
      <c r="T124" s="74">
        <f t="shared" si="43"/>
        <v>0</v>
      </c>
      <c r="U124" s="75">
        <f t="shared" si="44"/>
        <v>0</v>
      </c>
    </row>
    <row r="125" spans="1:21" ht="16.5" thickBot="1">
      <c r="A125" s="9"/>
      <c r="B125" s="1"/>
      <c r="C125" s="1"/>
      <c r="D125" s="1"/>
      <c r="E125" s="1"/>
      <c r="F125" s="1"/>
      <c r="G125" s="1"/>
      <c r="H125" s="1"/>
      <c r="I125" s="47" t="s">
        <v>29</v>
      </c>
      <c r="J125" s="40"/>
      <c r="K125" s="60">
        <f>IF(ISBLANK(C110),"",SUM(K118:K124))</f>
        <v>12</v>
      </c>
      <c r="L125" s="61">
        <f>IF(ISBLANK(G110),"",SUM(L118:L124))</f>
        <v>3</v>
      </c>
      <c r="M125" s="84">
        <f>IF(ISBLANK(F118),"",SUM(M118:M124))</f>
        <v>4</v>
      </c>
      <c r="N125" s="85">
        <f>IF(ISBLANK(F118),"",SUM(N118:N124))</f>
        <v>1</v>
      </c>
      <c r="O125" s="32"/>
      <c r="S125" s="76">
        <f>SUM(S118:S124)</f>
        <v>0</v>
      </c>
      <c r="T125" s="74">
        <f>SUM(T118:T124)</f>
        <v>0</v>
      </c>
      <c r="U125" s="75">
        <f>SUM(U118:U124)</f>
        <v>0</v>
      </c>
    </row>
    <row r="126" spans="1:15" ht="15">
      <c r="A126" s="9"/>
      <c r="B126" s="66" t="s">
        <v>27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0"/>
    </row>
    <row r="127" spans="1:15" ht="15">
      <c r="A127" s="9"/>
      <c r="B127" s="21" t="s">
        <v>4</v>
      </c>
      <c r="C127" s="21"/>
      <c r="D127" s="21" t="s">
        <v>5</v>
      </c>
      <c r="E127" s="22"/>
      <c r="F127" s="21"/>
      <c r="G127" s="21" t="s">
        <v>6</v>
      </c>
      <c r="H127" s="22"/>
      <c r="I127" s="21"/>
      <c r="J127" s="23" t="s">
        <v>28</v>
      </c>
      <c r="K127" s="2"/>
      <c r="L127" s="1"/>
      <c r="M127" s="1"/>
      <c r="N127" s="1"/>
      <c r="O127" s="10"/>
    </row>
    <row r="128" spans="1:15" ht="15.75" thickBot="1">
      <c r="A128" s="89"/>
      <c r="B128" s="90" t="s">
        <v>73</v>
      </c>
      <c r="C128" s="90"/>
      <c r="D128" s="90" t="s">
        <v>74</v>
      </c>
      <c r="E128" s="90"/>
      <c r="F128" s="90"/>
      <c r="G128" s="90"/>
      <c r="H128" s="90"/>
      <c r="I128" s="90"/>
      <c r="J128" s="111" t="str">
        <f>IF(M125=4,C109,IF(N125=4,G109,""))</f>
        <v>TIP-70</v>
      </c>
      <c r="K128" s="112"/>
      <c r="L128" s="112"/>
      <c r="M128" s="112"/>
      <c r="N128" s="113"/>
      <c r="O128" s="32"/>
    </row>
    <row r="129" spans="1:15" ht="18">
      <c r="A129" s="37"/>
      <c r="B129" s="13"/>
      <c r="C129" s="13"/>
      <c r="D129" s="13"/>
      <c r="E129" s="13"/>
      <c r="F129" s="13"/>
      <c r="G129" s="13"/>
      <c r="H129" s="13"/>
      <c r="I129" s="13"/>
      <c r="J129" s="14"/>
      <c r="K129" s="14"/>
      <c r="L129" s="14"/>
      <c r="M129" s="14"/>
      <c r="N129" s="14"/>
      <c r="O129" s="33"/>
    </row>
    <row r="130" spans="17:18" ht="15">
      <c r="Q130" s="48"/>
      <c r="R130" s="48"/>
    </row>
    <row r="131" spans="1:18" ht="15.75">
      <c r="A131" s="36"/>
      <c r="B131" s="35"/>
      <c r="C131" s="2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34"/>
      <c r="Q131" s="48"/>
      <c r="R131" s="48"/>
    </row>
    <row r="132" spans="1:18" ht="15.75">
      <c r="A132" s="9"/>
      <c r="B132" s="2"/>
      <c r="C132" s="64" t="s">
        <v>32</v>
      </c>
      <c r="D132" s="1"/>
      <c r="E132" s="1"/>
      <c r="F132" s="2"/>
      <c r="G132" s="27" t="s">
        <v>16</v>
      </c>
      <c r="H132" s="4"/>
      <c r="I132" s="77"/>
      <c r="J132" s="100">
        <v>41357</v>
      </c>
      <c r="K132" s="101"/>
      <c r="L132" s="101"/>
      <c r="M132" s="101"/>
      <c r="N132" s="102"/>
      <c r="O132" s="32"/>
      <c r="Q132" s="48"/>
      <c r="R132" s="48"/>
    </row>
    <row r="133" spans="1:18" ht="20.25">
      <c r="A133" s="9"/>
      <c r="B133" s="6"/>
      <c r="C133" s="67" t="s">
        <v>50</v>
      </c>
      <c r="D133" s="1"/>
      <c r="E133" s="1"/>
      <c r="F133" s="2"/>
      <c r="G133" s="27" t="s">
        <v>17</v>
      </c>
      <c r="H133" s="4"/>
      <c r="I133" s="77"/>
      <c r="J133" s="103" t="s">
        <v>46</v>
      </c>
      <c r="K133" s="103"/>
      <c r="L133" s="103"/>
      <c r="M133" s="103"/>
      <c r="N133" s="104"/>
      <c r="O133" s="32"/>
      <c r="Q133" s="48"/>
      <c r="R133" s="48"/>
    </row>
    <row r="134" spans="1:18" ht="15">
      <c r="A134" s="9"/>
      <c r="B134" s="2"/>
      <c r="C134" s="57" t="s">
        <v>45</v>
      </c>
      <c r="D134" s="1"/>
      <c r="E134" s="1"/>
      <c r="F134" s="1"/>
      <c r="G134" s="57" t="s">
        <v>45</v>
      </c>
      <c r="H134" s="1"/>
      <c r="I134" s="1"/>
      <c r="J134" s="1"/>
      <c r="K134" s="1"/>
      <c r="L134" s="1"/>
      <c r="M134" s="1"/>
      <c r="N134" s="1"/>
      <c r="O134" s="10"/>
      <c r="Q134" s="48"/>
      <c r="R134" s="48"/>
    </row>
    <row r="135" spans="1:18" ht="15.75">
      <c r="A135" s="32"/>
      <c r="B135" s="53" t="s">
        <v>40</v>
      </c>
      <c r="C135" s="105" t="s">
        <v>65</v>
      </c>
      <c r="D135" s="106"/>
      <c r="E135" s="25"/>
      <c r="F135" s="53" t="s">
        <v>41</v>
      </c>
      <c r="G135" s="105" t="s">
        <v>66</v>
      </c>
      <c r="H135" s="107"/>
      <c r="I135" s="107"/>
      <c r="J135" s="107"/>
      <c r="K135" s="107"/>
      <c r="L135" s="107"/>
      <c r="M135" s="107"/>
      <c r="N135" s="108"/>
      <c r="O135" s="32"/>
      <c r="Q135" s="48"/>
      <c r="R135" s="48"/>
    </row>
    <row r="136" spans="1:18" ht="15">
      <c r="A136" s="32"/>
      <c r="B136" s="78" t="s">
        <v>0</v>
      </c>
      <c r="C136" s="95" t="s">
        <v>67</v>
      </c>
      <c r="D136" s="96"/>
      <c r="E136" s="26"/>
      <c r="F136" s="80" t="s">
        <v>1</v>
      </c>
      <c r="G136" s="95" t="s">
        <v>70</v>
      </c>
      <c r="H136" s="97"/>
      <c r="I136" s="97"/>
      <c r="J136" s="97"/>
      <c r="K136" s="97"/>
      <c r="L136" s="97"/>
      <c r="M136" s="97"/>
      <c r="N136" s="98"/>
      <c r="O136" s="32"/>
      <c r="Q136" s="48"/>
      <c r="R136" s="48"/>
    </row>
    <row r="137" spans="1:18" ht="15">
      <c r="A137" s="32"/>
      <c r="B137" s="79" t="s">
        <v>2</v>
      </c>
      <c r="C137" s="95" t="s">
        <v>68</v>
      </c>
      <c r="D137" s="96"/>
      <c r="E137" s="26"/>
      <c r="F137" s="81" t="s">
        <v>3</v>
      </c>
      <c r="G137" s="99" t="s">
        <v>71</v>
      </c>
      <c r="H137" s="97"/>
      <c r="I137" s="97"/>
      <c r="J137" s="97"/>
      <c r="K137" s="97"/>
      <c r="L137" s="97"/>
      <c r="M137" s="97"/>
      <c r="N137" s="98"/>
      <c r="O137" s="32"/>
      <c r="Q137" s="48"/>
      <c r="R137" s="48"/>
    </row>
    <row r="138" spans="1:18" ht="15">
      <c r="A138" s="9"/>
      <c r="B138" s="79" t="s">
        <v>18</v>
      </c>
      <c r="C138" s="95" t="s">
        <v>69</v>
      </c>
      <c r="D138" s="96"/>
      <c r="E138" s="26"/>
      <c r="F138" s="81" t="s">
        <v>19</v>
      </c>
      <c r="G138" s="99" t="s">
        <v>72</v>
      </c>
      <c r="H138" s="97"/>
      <c r="I138" s="97"/>
      <c r="J138" s="97"/>
      <c r="K138" s="97"/>
      <c r="L138" s="97"/>
      <c r="M138" s="97"/>
      <c r="N138" s="98"/>
      <c r="O138" s="10"/>
      <c r="Q138" s="48"/>
      <c r="R138" s="48"/>
    </row>
    <row r="139" spans="1:18" ht="15">
      <c r="A139" s="9"/>
      <c r="B139" s="54" t="s">
        <v>20</v>
      </c>
      <c r="C139" s="63"/>
      <c r="D139" s="43"/>
      <c r="E139" s="7"/>
      <c r="F139" s="54" t="s">
        <v>20</v>
      </c>
      <c r="G139" s="63"/>
      <c r="H139" s="44"/>
      <c r="I139" s="44"/>
      <c r="J139" s="44"/>
      <c r="K139" s="44"/>
      <c r="L139" s="44"/>
      <c r="M139" s="44"/>
      <c r="N139" s="44"/>
      <c r="O139" s="10"/>
      <c r="Q139" s="48"/>
      <c r="R139" s="48"/>
    </row>
    <row r="140" spans="1:18" ht="15">
      <c r="A140" s="32"/>
      <c r="B140" s="45" t="s">
        <v>42</v>
      </c>
      <c r="C140" s="95" t="s">
        <v>67</v>
      </c>
      <c r="D140" s="96"/>
      <c r="E140" s="26"/>
      <c r="F140" s="46" t="s">
        <v>44</v>
      </c>
      <c r="G140" s="99" t="s">
        <v>70</v>
      </c>
      <c r="H140" s="97"/>
      <c r="I140" s="97"/>
      <c r="J140" s="97"/>
      <c r="K140" s="97"/>
      <c r="L140" s="97"/>
      <c r="M140" s="97"/>
      <c r="N140" s="98"/>
      <c r="O140" s="32"/>
      <c r="Q140" s="48"/>
      <c r="R140" s="48"/>
    </row>
    <row r="141" spans="1:18" ht="15">
      <c r="A141" s="32"/>
      <c r="B141" s="41" t="s">
        <v>43</v>
      </c>
      <c r="C141" s="95" t="s">
        <v>68</v>
      </c>
      <c r="D141" s="96"/>
      <c r="E141" s="26"/>
      <c r="F141" s="42" t="s">
        <v>14</v>
      </c>
      <c r="G141" s="99" t="s">
        <v>72</v>
      </c>
      <c r="H141" s="97"/>
      <c r="I141" s="97"/>
      <c r="J141" s="97"/>
      <c r="K141" s="97"/>
      <c r="L141" s="97"/>
      <c r="M141" s="97"/>
      <c r="N141" s="98"/>
      <c r="O141" s="32"/>
      <c r="Q141" s="48"/>
      <c r="R141" s="48"/>
    </row>
    <row r="142" spans="1:18" ht="15.75">
      <c r="A142" s="9"/>
      <c r="B142" s="1"/>
      <c r="C142" s="1"/>
      <c r="D142" s="1"/>
      <c r="E142" s="1"/>
      <c r="F142" s="57" t="s">
        <v>24</v>
      </c>
      <c r="G142" s="5"/>
      <c r="H142" s="5"/>
      <c r="I142" s="5"/>
      <c r="J142" s="1"/>
      <c r="K142" s="1"/>
      <c r="L142" s="1"/>
      <c r="M142" s="3"/>
      <c r="N142" s="2"/>
      <c r="O142" s="10"/>
      <c r="Q142" s="48"/>
      <c r="R142" s="48"/>
    </row>
    <row r="143" spans="1:18" ht="15">
      <c r="A143" s="9"/>
      <c r="B143" s="28" t="s">
        <v>23</v>
      </c>
      <c r="C143" s="1"/>
      <c r="D143" s="1"/>
      <c r="E143" s="1"/>
      <c r="F143" s="82" t="s">
        <v>9</v>
      </c>
      <c r="G143" s="82" t="s">
        <v>10</v>
      </c>
      <c r="H143" s="82" t="s">
        <v>11</v>
      </c>
      <c r="I143" s="82" t="s">
        <v>12</v>
      </c>
      <c r="J143" s="82" t="s">
        <v>13</v>
      </c>
      <c r="K143" s="109" t="s">
        <v>21</v>
      </c>
      <c r="L143" s="110"/>
      <c r="M143" s="11" t="s">
        <v>22</v>
      </c>
      <c r="N143" s="12" t="s">
        <v>14</v>
      </c>
      <c r="O143" s="32"/>
      <c r="Q143" s="48"/>
      <c r="R143" s="48"/>
    </row>
    <row r="144" spans="1:18" ht="15">
      <c r="A144" s="32"/>
      <c r="B144" s="58" t="s">
        <v>7</v>
      </c>
      <c r="C144" s="50" t="str">
        <f>IF(C136&gt;"",C136,"")</f>
        <v>Lushin Alexander</v>
      </c>
      <c r="D144" s="50" t="str">
        <f>IF(G136&gt;"",G136,"")</f>
        <v>Perkkiö Tuomas</v>
      </c>
      <c r="E144" s="50">
        <f>IF(E136&gt;"",E136&amp;" - "&amp;I136,"")</f>
      </c>
      <c r="F144" s="15">
        <v>-3</v>
      </c>
      <c r="G144" s="15">
        <v>13</v>
      </c>
      <c r="H144" s="24">
        <v>9</v>
      </c>
      <c r="I144" s="15">
        <v>6</v>
      </c>
      <c r="J144" s="15"/>
      <c r="K144" s="30">
        <f>IF(ISBLANK(F144),"",COUNTIF(F144:J144,"&gt;=0"))</f>
        <v>3</v>
      </c>
      <c r="L144" s="31">
        <f>IF(ISBLANK(F144),"",(IF(LEFT(F144,1)="-",1,0)+IF(LEFT(G144,1)="-",1,0)+IF(LEFT(H144,1)="-",1,0)+IF(LEFT(I144,1)="-",1,0)+IF(LEFT(J144,1)="-",1,0)))</f>
        <v>1</v>
      </c>
      <c r="M144" s="39">
        <f>IF(K144=3,1,"")</f>
        <v>1</v>
      </c>
      <c r="N144" s="38">
        <f>IF(L144=3,1,"")</f>
      </c>
      <c r="O144" s="32"/>
      <c r="Q144" s="48"/>
      <c r="R144" s="48"/>
    </row>
    <row r="145" spans="1:18" ht="15">
      <c r="A145" s="32"/>
      <c r="B145" s="58" t="s">
        <v>8</v>
      </c>
      <c r="C145" s="50" t="str">
        <f>IF(C137&gt;"",C137,"")</f>
        <v>Karjalainen Manu</v>
      </c>
      <c r="D145" s="50" t="str">
        <f>IF(G137&gt;"",G137,"")</f>
        <v>Ågren Pekka</v>
      </c>
      <c r="E145" s="52"/>
      <c r="F145" s="20">
        <v>-7</v>
      </c>
      <c r="G145" s="15">
        <v>7</v>
      </c>
      <c r="H145" s="15">
        <v>6</v>
      </c>
      <c r="I145" s="15">
        <v>-8</v>
      </c>
      <c r="J145" s="24">
        <v>4</v>
      </c>
      <c r="K145" s="30">
        <f>IF(ISBLANK(F145),"",COUNTIF(F145:J145,"&gt;=0"))</f>
        <v>3</v>
      </c>
      <c r="L145" s="31">
        <f>IF(ISBLANK(F145),"",(IF(LEFT(F145,1)="-",1,0)+IF(LEFT(G145,1)="-",1,0)+IF(LEFT(H145,1)="-",1,0)+IF(LEFT(I145,1)="-",1,0)+IF(LEFT(J145,1)="-",1,0)))</f>
        <v>2</v>
      </c>
      <c r="M145" s="39">
        <f>IF(K145=3,1,"")</f>
        <v>1</v>
      </c>
      <c r="N145" s="38">
        <f>IF(L145=3,1,"")</f>
      </c>
      <c r="O145" s="32"/>
      <c r="Q145" s="48"/>
      <c r="R145" s="48"/>
    </row>
    <row r="146" spans="1:18" ht="15">
      <c r="A146" s="32"/>
      <c r="B146" s="59" t="s">
        <v>25</v>
      </c>
      <c r="C146" s="83" t="str">
        <f>IF(C138&gt;"",C138,"")</f>
        <v>Kokkonen Jani</v>
      </c>
      <c r="D146" s="50" t="str">
        <f>IF(G138&gt;"",G138,"")</f>
        <v>Bril Vladimir</v>
      </c>
      <c r="E146" s="55"/>
      <c r="F146" s="16">
        <v>-8</v>
      </c>
      <c r="G146" s="56">
        <v>-9</v>
      </c>
      <c r="H146" s="16">
        <v>7</v>
      </c>
      <c r="I146" s="16">
        <v>-9</v>
      </c>
      <c r="J146" s="16"/>
      <c r="K146" s="30">
        <f>IF(ISBLANK(F146),"",COUNTIF(F146:J146,"&gt;=0"))</f>
        <v>1</v>
      </c>
      <c r="L146" s="31">
        <f>IF(ISBLANK(F146),"",(IF(LEFT(F146,1)="-",1,0)+IF(LEFT(G146,1)="-",1,0)+IF(LEFT(H146,1)="-",1,0)+IF(LEFT(I146,1)="-",1,0)+IF(LEFT(J146,1)="-",1,0)))</f>
        <v>3</v>
      </c>
      <c r="M146" s="39">
        <f>IF(K146=3,1,"")</f>
      </c>
      <c r="N146" s="38">
        <f>IF(L146=3,1,"")</f>
        <v>1</v>
      </c>
      <c r="O146" s="32"/>
      <c r="Q146" s="48"/>
      <c r="R146" s="48"/>
    </row>
    <row r="147" spans="1:18" ht="15">
      <c r="A147" s="32"/>
      <c r="B147" s="59" t="s">
        <v>26</v>
      </c>
      <c r="C147" s="65" t="str">
        <f>IF(C140&gt;"",C140&amp;" / "&amp;C141,"")</f>
        <v>Lushin Alexander / Karjalainen Manu</v>
      </c>
      <c r="D147" s="65" t="str">
        <f>IF(G140&gt;"",G140&amp;" / "&amp;G141,"")</f>
        <v>Perkkiö Tuomas / Bril Vladimir</v>
      </c>
      <c r="E147" s="51"/>
      <c r="F147" s="17">
        <v>-8</v>
      </c>
      <c r="G147" s="18">
        <v>8</v>
      </c>
      <c r="H147" s="19">
        <v>6</v>
      </c>
      <c r="I147" s="19">
        <v>-4</v>
      </c>
      <c r="J147" s="19">
        <v>7</v>
      </c>
      <c r="K147" s="30">
        <f>IF(ISBLANK(F147),"",COUNTIF(F147:J147,"&gt;=0"))</f>
        <v>3</v>
      </c>
      <c r="L147" s="31">
        <f>IF(ISBLANK(F147),"",(IF(LEFT(F147,1)="-",1,0)+IF(LEFT(G147,1)="-",1,0)+IF(LEFT(H147,1)="-",1,0)+IF(LEFT(I147,1)="-",1,0)+IF(LEFT(J147,1)="-",1,0)))</f>
        <v>2</v>
      </c>
      <c r="M147" s="39">
        <f>IF(K147=3,1,"")</f>
        <v>1</v>
      </c>
      <c r="N147" s="38">
        <f>IF(L147=3,1,"")</f>
      </c>
      <c r="O147" s="32"/>
      <c r="Q147" s="48"/>
      <c r="R147" s="48"/>
    </row>
    <row r="148" spans="1:18" ht="15">
      <c r="A148" s="32"/>
      <c r="B148" s="58" t="s">
        <v>51</v>
      </c>
      <c r="C148" s="50" t="str">
        <f>IF(C136&gt;"",C136,"")</f>
        <v>Lushin Alexander</v>
      </c>
      <c r="D148" s="50" t="str">
        <f>IF(G138&gt;"",G138,"")</f>
        <v>Bril Vladimir</v>
      </c>
      <c r="E148" s="52"/>
      <c r="F148" s="20">
        <v>7</v>
      </c>
      <c r="G148" s="15">
        <v>5</v>
      </c>
      <c r="H148" s="15">
        <v>7</v>
      </c>
      <c r="I148" s="15"/>
      <c r="J148" s="24"/>
      <c r="K148" s="30">
        <f>IF(ISBLANK(F148),"",COUNTIF(F148:J148,"&gt;=0"))</f>
        <v>3</v>
      </c>
      <c r="L148" s="31">
        <f>IF(ISBLANK(F148),"",(IF(LEFT(F148,1)="-",1,0)+IF(LEFT(G148,1)="-",1,0)+IF(LEFT(H148,1)="-",1,0)+IF(LEFT(I148,1)="-",1,0)+IF(LEFT(J148,1)="-",1,0)))</f>
        <v>0</v>
      </c>
      <c r="M148" s="39">
        <f>IF(K148=3,1,"")</f>
        <v>1</v>
      </c>
      <c r="N148" s="38">
        <f>IF(L148=3,1,"")</f>
      </c>
      <c r="O148" s="32"/>
      <c r="Q148" s="48"/>
      <c r="R148" s="48"/>
    </row>
    <row r="149" spans="1:18" ht="15">
      <c r="A149" s="32"/>
      <c r="B149" s="58" t="s">
        <v>52</v>
      </c>
      <c r="C149" s="50" t="str">
        <f>IF(C137&gt;"",C137,"")</f>
        <v>Karjalainen Manu</v>
      </c>
      <c r="D149" s="50" t="str">
        <f>IF(G136&gt;"",G136,"")</f>
        <v>Perkkiö Tuomas</v>
      </c>
      <c r="E149" s="52"/>
      <c r="F149" s="20"/>
      <c r="G149" s="15"/>
      <c r="H149" s="15"/>
      <c r="I149" s="24"/>
      <c r="J149" s="24"/>
      <c r="K149" s="30">
        <f>IF(ISBLANK(F149),"",COUNTIF(F149:J149,"&gt;=0"))</f>
      </c>
      <c r="L149" s="31">
        <f>IF(ISBLANK(F149),"",(IF(LEFT(F149,1)="-",1,0)+IF(LEFT(G149,1)="-",1,0)+IF(LEFT(H149,1)="-",1,0)+IF(LEFT(I149,1)="-",1,0)+IF(LEFT(J149,1)="-",1,0)))</f>
      </c>
      <c r="M149" s="39">
        <f>IF(K149=3,1,"")</f>
      </c>
      <c r="N149" s="38">
        <f>IF(L149=3,1,"")</f>
      </c>
      <c r="O149" s="32"/>
      <c r="Q149" s="48"/>
      <c r="R149" s="48"/>
    </row>
    <row r="150" spans="1:18" ht="15.75" thickBot="1">
      <c r="A150" s="32"/>
      <c r="B150" s="58" t="s">
        <v>53</v>
      </c>
      <c r="C150" s="50" t="str">
        <f>IF(C138&gt;"",C138,"")</f>
        <v>Kokkonen Jani</v>
      </c>
      <c r="D150" s="50" t="str">
        <f>IF(G137&gt;"",G137,"")</f>
        <v>Ågren Pekka</v>
      </c>
      <c r="E150" s="52"/>
      <c r="F150" s="24"/>
      <c r="G150" s="15"/>
      <c r="H150" s="24"/>
      <c r="I150" s="15"/>
      <c r="J150" s="15"/>
      <c r="K150" s="30">
        <f>IF(ISBLANK(F150),"",COUNTIF(F150:J150,"&gt;=0"))</f>
      </c>
      <c r="L150" s="31">
        <f>IF(ISBLANK(F150),"",(IF(LEFT(F150,1)="-",1,0)+IF(LEFT(G150,1)="-",1,0)+IF(LEFT(H150,1)="-",1,0)+IF(LEFT(I150,1)="-",1,0)+IF(LEFT(J150,1)="-",1,0)))</f>
      </c>
      <c r="M150" s="88">
        <f>IF(K150=3,1,"")</f>
      </c>
      <c r="N150" s="38">
        <f>IF(L150=3,1,"")</f>
      </c>
      <c r="O150" s="32"/>
      <c r="Q150" s="48"/>
      <c r="R150" s="48"/>
    </row>
    <row r="151" spans="1:18" ht="16.5" thickBot="1">
      <c r="A151" s="9"/>
      <c r="B151" s="1"/>
      <c r="C151" s="1"/>
      <c r="D151" s="1"/>
      <c r="E151" s="1"/>
      <c r="F151" s="1"/>
      <c r="G151" s="1"/>
      <c r="H151" s="1"/>
      <c r="I151" s="47" t="s">
        <v>29</v>
      </c>
      <c r="J151" s="40"/>
      <c r="K151" s="60">
        <f>IF(ISBLANK(C136),"",SUM(K144:K150))</f>
        <v>13</v>
      </c>
      <c r="L151" s="61">
        <f>IF(ISBLANK(G136),"",SUM(L144:L150))</f>
        <v>8</v>
      </c>
      <c r="M151" s="84">
        <f>IF(ISBLANK(F144),"",SUM(M144:M150))</f>
        <v>4</v>
      </c>
      <c r="N151" s="85">
        <f>IF(ISBLANK(F144),"",SUM(N144:N150))</f>
        <v>1</v>
      </c>
      <c r="O151" s="32"/>
      <c r="Q151" s="48" t="s">
        <v>15</v>
      </c>
      <c r="R151" s="48"/>
    </row>
    <row r="152" spans="1:18" ht="15">
      <c r="A152" s="9"/>
      <c r="B152" s="66" t="s">
        <v>27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"/>
      <c r="Q152" s="48" t="s">
        <v>15</v>
      </c>
      <c r="R152" s="48"/>
    </row>
    <row r="153" spans="1:18" ht="15.75">
      <c r="A153" s="9"/>
      <c r="B153" s="21" t="s">
        <v>4</v>
      </c>
      <c r="C153" s="21"/>
      <c r="D153" s="21" t="s">
        <v>5</v>
      </c>
      <c r="E153" s="22"/>
      <c r="F153" s="21"/>
      <c r="G153" s="21" t="s">
        <v>6</v>
      </c>
      <c r="H153" s="22"/>
      <c r="I153" s="21"/>
      <c r="J153" s="23" t="s">
        <v>28</v>
      </c>
      <c r="K153" s="2"/>
      <c r="L153" s="1"/>
      <c r="M153" s="1"/>
      <c r="N153" s="1"/>
      <c r="O153" s="10"/>
      <c r="Q153" s="49"/>
      <c r="R153" s="48"/>
    </row>
    <row r="154" spans="1:18" ht="15.75" thickBot="1">
      <c r="A154" s="89"/>
      <c r="B154" s="90" t="s">
        <v>76</v>
      </c>
      <c r="C154" s="90"/>
      <c r="D154" s="90" t="s">
        <v>75</v>
      </c>
      <c r="E154" s="90"/>
      <c r="F154" s="90"/>
      <c r="G154" s="90"/>
      <c r="H154" s="90"/>
      <c r="I154" s="90"/>
      <c r="J154" s="111" t="str">
        <f>IF(M151=4,C135,IF(N151=4,G135,""))</f>
        <v>Wega</v>
      </c>
      <c r="K154" s="112"/>
      <c r="L154" s="112"/>
      <c r="M154" s="112"/>
      <c r="N154" s="113"/>
      <c r="O154" s="32"/>
      <c r="Q154" s="48"/>
      <c r="R154" s="48"/>
    </row>
    <row r="155" spans="1:18" ht="18">
      <c r="A155" s="37"/>
      <c r="B155" s="13"/>
      <c r="C155" s="13"/>
      <c r="D155" s="13"/>
      <c r="E155" s="13"/>
      <c r="F155" s="13"/>
      <c r="G155" s="13"/>
      <c r="H155" s="13"/>
      <c r="I155" s="13"/>
      <c r="J155" s="14"/>
      <c r="K155" s="14"/>
      <c r="L155" s="14"/>
      <c r="M155" s="14"/>
      <c r="N155" s="14"/>
      <c r="O155" s="33"/>
      <c r="Q155" s="48"/>
      <c r="R155" s="48"/>
    </row>
    <row r="156" spans="17:18" ht="15">
      <c r="Q156" s="48"/>
      <c r="R156" s="48"/>
    </row>
    <row r="157" spans="17:18" ht="15">
      <c r="Q157" s="48"/>
      <c r="R157" s="48"/>
    </row>
    <row r="158" spans="17:18" ht="15">
      <c r="Q158" s="48"/>
      <c r="R158" s="48"/>
    </row>
    <row r="159" spans="17:18" ht="15">
      <c r="Q159" s="48"/>
      <c r="R159" s="48"/>
    </row>
    <row r="160" spans="17:18" ht="15">
      <c r="Q160" s="48"/>
      <c r="R160" s="48"/>
    </row>
    <row r="161" spans="17:18" ht="15">
      <c r="Q161" s="48"/>
      <c r="R161" s="48"/>
    </row>
    <row r="162" spans="17:18" ht="15">
      <c r="Q162" s="48"/>
      <c r="R162" s="48"/>
    </row>
    <row r="163" spans="17:18" ht="15">
      <c r="Q163" s="48"/>
      <c r="R163" s="48"/>
    </row>
    <row r="164" spans="17:18" ht="15">
      <c r="Q164" s="48"/>
      <c r="R164" s="48"/>
    </row>
    <row r="165" spans="17:18" ht="15">
      <c r="Q165" s="48"/>
      <c r="R165" s="48"/>
    </row>
    <row r="166" spans="17:18" ht="15">
      <c r="Q166" s="48"/>
      <c r="R166" s="48"/>
    </row>
    <row r="167" spans="17:18" ht="15">
      <c r="Q167" s="48"/>
      <c r="R167" s="48"/>
    </row>
    <row r="168" spans="17:18" ht="15">
      <c r="Q168" s="48"/>
      <c r="R168" s="48"/>
    </row>
    <row r="169" spans="17:18" ht="15">
      <c r="Q169" s="48"/>
      <c r="R169" s="48"/>
    </row>
    <row r="170" spans="17:18" ht="15">
      <c r="Q170" s="48"/>
      <c r="R170" s="48"/>
    </row>
    <row r="171" spans="17:18" ht="15">
      <c r="Q171" s="48"/>
      <c r="R171" s="48"/>
    </row>
    <row r="172" spans="17:18" ht="15">
      <c r="Q172" s="48"/>
      <c r="R172" s="48"/>
    </row>
    <row r="173" spans="17:18" ht="15">
      <c r="Q173" s="48"/>
      <c r="R173" s="48"/>
    </row>
    <row r="174" spans="17:18" ht="15">
      <c r="Q174" s="48"/>
      <c r="R174" s="48"/>
    </row>
    <row r="175" spans="17:18" ht="15">
      <c r="Q175" s="48"/>
      <c r="R175" s="48"/>
    </row>
    <row r="176" spans="17:18" ht="15">
      <c r="Q176" s="48"/>
      <c r="R176" s="48"/>
    </row>
    <row r="177" spans="17:18" ht="15">
      <c r="Q177" s="48"/>
      <c r="R177" s="48"/>
    </row>
    <row r="178" spans="17:18" ht="15">
      <c r="Q178" s="48"/>
      <c r="R178" s="48"/>
    </row>
    <row r="179" spans="17:18" ht="15">
      <c r="Q179" s="48"/>
      <c r="R179" s="48"/>
    </row>
    <row r="180" spans="17:18" ht="15">
      <c r="Q180" s="48"/>
      <c r="R180" s="48"/>
    </row>
    <row r="181" spans="17:18" ht="15">
      <c r="Q181" s="48"/>
      <c r="R181" s="48"/>
    </row>
    <row r="182" spans="17:18" ht="15">
      <c r="Q182" s="48"/>
      <c r="R182" s="48"/>
    </row>
    <row r="183" spans="17:18" ht="15">
      <c r="Q183" s="48"/>
      <c r="R183" s="48"/>
    </row>
    <row r="184" spans="17:18" ht="15">
      <c r="Q184" s="48"/>
      <c r="R184" s="48"/>
    </row>
    <row r="185" spans="17:18" ht="15">
      <c r="Q185" s="48"/>
      <c r="R185" s="48"/>
    </row>
    <row r="186" spans="17:18" ht="15">
      <c r="Q186" s="48"/>
      <c r="R186" s="48"/>
    </row>
    <row r="187" spans="17:18" ht="15">
      <c r="Q187" s="48"/>
      <c r="R187" s="48"/>
    </row>
    <row r="188" spans="17:18" ht="15">
      <c r="Q188" s="48"/>
      <c r="R188" s="48"/>
    </row>
    <row r="189" spans="17:18" ht="15">
      <c r="Q189" s="48"/>
      <c r="R189" s="48"/>
    </row>
    <row r="190" spans="17:18" ht="15">
      <c r="Q190" s="48"/>
      <c r="R190" s="48"/>
    </row>
    <row r="191" spans="17:18" ht="15">
      <c r="Q191" s="48"/>
      <c r="R191" s="48"/>
    </row>
    <row r="192" spans="17:18" ht="15">
      <c r="Q192" s="48"/>
      <c r="R192" s="48"/>
    </row>
    <row r="193" spans="17:18" ht="15">
      <c r="Q193" s="48"/>
      <c r="R193" s="48"/>
    </row>
  </sheetData>
  <sheetProtection/>
  <mergeCells count="96"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  <mergeCell ref="J106:N106"/>
    <mergeCell ref="J107:N107"/>
    <mergeCell ref="C109:D109"/>
    <mergeCell ref="G109:N109"/>
    <mergeCell ref="C110:D110"/>
    <mergeCell ref="G110:N110"/>
    <mergeCell ref="C111:D111"/>
    <mergeCell ref="G111:N111"/>
    <mergeCell ref="C112:D112"/>
    <mergeCell ref="G112:N112"/>
    <mergeCell ref="C114:D114"/>
    <mergeCell ref="G114:N114"/>
    <mergeCell ref="C115:D115"/>
    <mergeCell ref="G115:N115"/>
    <mergeCell ref="K117:L117"/>
    <mergeCell ref="J128:N128"/>
    <mergeCell ref="J132:N132"/>
    <mergeCell ref="J133:N133"/>
    <mergeCell ref="C135:D135"/>
    <mergeCell ref="G135:N135"/>
    <mergeCell ref="C136:D136"/>
    <mergeCell ref="G136:N136"/>
    <mergeCell ref="C137:D137"/>
    <mergeCell ref="G137:N137"/>
    <mergeCell ref="C138:D138"/>
    <mergeCell ref="G138:N138"/>
    <mergeCell ref="C140:D140"/>
    <mergeCell ref="G140:N140"/>
    <mergeCell ref="C141:D141"/>
    <mergeCell ref="G141:N141"/>
    <mergeCell ref="K143:L143"/>
    <mergeCell ref="J154:N154"/>
    <mergeCell ref="J78:N78"/>
    <mergeCell ref="J79:N79"/>
    <mergeCell ref="C81:D81"/>
    <mergeCell ref="G81:N81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100:N100"/>
    <mergeCell ref="K64:L64"/>
    <mergeCell ref="J75:N75"/>
    <mergeCell ref="C34:D34"/>
    <mergeCell ref="G34:N34"/>
    <mergeCell ref="C62:D62"/>
    <mergeCell ref="G62:N62"/>
    <mergeCell ref="C36:D36"/>
    <mergeCell ref="G36:N36"/>
    <mergeCell ref="C58:D58"/>
    <mergeCell ref="G58:N58"/>
    <mergeCell ref="C37:D37"/>
    <mergeCell ref="G37:N37"/>
    <mergeCell ref="K39:L39"/>
    <mergeCell ref="J50:N50"/>
    <mergeCell ref="J53:N53"/>
    <mergeCell ref="C56:D56"/>
    <mergeCell ref="G56:N56"/>
    <mergeCell ref="C61:D61"/>
    <mergeCell ref="G61:N61"/>
    <mergeCell ref="C59:D59"/>
    <mergeCell ref="G59:N59"/>
    <mergeCell ref="J54:N54"/>
    <mergeCell ref="C57:D57"/>
    <mergeCell ref="G57:N57"/>
    <mergeCell ref="J28:N28"/>
    <mergeCell ref="J29:N29"/>
    <mergeCell ref="C31:D31"/>
    <mergeCell ref="G31:N31"/>
    <mergeCell ref="C32:D32"/>
    <mergeCell ref="G32:N32"/>
    <mergeCell ref="C33:D33"/>
    <mergeCell ref="G33:N33"/>
  </mergeCells>
  <printOptions/>
  <pageMargins left="0.51" right="0.18" top="0.45" bottom="0.38" header="0.34" footer="0.2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</dc:creator>
  <cp:keywords/>
  <dc:description/>
  <cp:lastModifiedBy>Asko</cp:lastModifiedBy>
  <cp:lastPrinted>2013-03-24T15:37:38Z</cp:lastPrinted>
  <dcterms:created xsi:type="dcterms:W3CDTF">1999-06-03T09:45:09Z</dcterms:created>
  <dcterms:modified xsi:type="dcterms:W3CDTF">2013-04-02T13:18:38Z</dcterms:modified>
  <cp:category/>
  <cp:version/>
  <cp:contentType/>
  <cp:contentStatus/>
</cp:coreProperties>
</file>