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0" windowWidth="18420" windowHeight="11385" tabRatio="793" activeTab="9"/>
  </bookViews>
  <sheets>
    <sheet name="Aikataulua" sheetId="1" r:id="rId1"/>
    <sheet name="joukkueet" sheetId="2" r:id="rId2"/>
    <sheet name="Pojat kp" sheetId="3" r:id="rId3"/>
    <sheet name="Tytöt kp" sheetId="4" r:id="rId4"/>
    <sheet name="KouluSM_koulus" sheetId="5" r:id="rId5"/>
    <sheet name="KouluSM_kilpas" sheetId="6" r:id="rId6"/>
    <sheet name="Osall Nappulat" sheetId="7" r:id="rId7"/>
    <sheet name="Osall KouluSM" sheetId="8" r:id="rId8"/>
    <sheet name="Pojat jatko" sheetId="9" r:id="rId9"/>
    <sheet name="Tytöt jatko" sheetId="10" r:id="rId10"/>
    <sheet name="Koulus" sheetId="11" r:id="rId11"/>
    <sheet name="Kilpas" sheetId="12" r:id="rId12"/>
  </sheets>
  <definedNames>
    <definedName name="_xlnm.Print_Area" localSheetId="2">'Pojat kp'!$A$1:$T$110</definedName>
    <definedName name="_xlnm.Print_Area" localSheetId="3">'Tytöt kp'!$A$1:$S$36</definedName>
  </definedNames>
  <calcPr fullCalcOnLoad="1"/>
</workbook>
</file>

<file path=xl/sharedStrings.xml><?xml version="1.0" encoding="utf-8"?>
<sst xmlns="http://schemas.openxmlformats.org/spreadsheetml/2006/main" count="1227" uniqueCount="266">
  <si>
    <t>ILMOITTAUTUMISET</t>
  </si>
  <si>
    <t>TIP-70ry2013</t>
  </si>
  <si>
    <t>NAPPULALIIGAs 1.1.2000 jalkeen</t>
  </si>
  <si>
    <t>KAKSINPELI TYTOT,</t>
  </si>
  <si>
    <t>AnnikaLundstrom</t>
  </si>
  <si>
    <t>MBF 1707</t>
  </si>
  <si>
    <t>Kaarina Saariaho</t>
  </si>
  <si>
    <t>MBF   965</t>
  </si>
  <si>
    <t>Sofie Eriksson</t>
  </si>
  <si>
    <t>ParPi 1459</t>
  </si>
  <si>
    <t>Carina Englund</t>
  </si>
  <si>
    <t>ParPi1178</t>
  </si>
  <si>
    <t>Sofia Sinishin</t>
  </si>
  <si>
    <t>R-Espoo 950</t>
  </si>
  <si>
    <t>Ksenia Nerman</t>
  </si>
  <si>
    <t>Spinni 1082</t>
  </si>
  <si>
    <t>Lili Lampen</t>
  </si>
  <si>
    <t>Spinni ?</t>
  </si>
  <si>
    <t>Carolina Nykanen</t>
  </si>
  <si>
    <t>Spinni ?</t>
  </si>
  <si>
    <t>Katrin Pelli</t>
  </si>
  <si>
    <t>Spinni 1079</t>
  </si>
  <si>
    <t>JOUKKUE TYTOT</t>
  </si>
  <si>
    <t>MBF</t>
  </si>
  <si>
    <t>ParPi</t>
  </si>
  <si>
    <t>Spinni 1</t>
  </si>
  <si>
    <t>Spinni 2</t>
  </si>
  <si>
    <t>JOUKKUE POJAT</t>
  </si>
  <si>
    <t>KoKa</t>
  </si>
  <si>
    <t>Alex Naumi</t>
  </si>
  <si>
    <t>Miro Seitz</t>
  </si>
  <si>
    <t>Veeti Valasti</t>
  </si>
  <si>
    <t>Turun Pyrkiva</t>
  </si>
  <si>
    <t>Paavo Collanus</t>
  </si>
  <si>
    <t>Matias Ojala</t>
  </si>
  <si>
    <t>MBF1</t>
  </si>
  <si>
    <t>Rolands Jansons</t>
  </si>
  <si>
    <t>Benjamin Brinaru</t>
  </si>
  <si>
    <t>Alex Fooladi</t>
  </si>
  <si>
    <t>MBF 2</t>
  </si>
  <si>
    <t>Vilho Ruokolainen</t>
  </si>
  <si>
    <t>William Ekbom</t>
  </si>
  <si>
    <t>TUKA1</t>
  </si>
  <si>
    <t>Evert Aittokallio</t>
  </si>
  <si>
    <t>Juhani Miranda-Laiho</t>
  </si>
  <si>
    <t>TUKA2</t>
  </si>
  <si>
    <t>Arvo Valkama</t>
  </si>
  <si>
    <t>Juuso Iso-Jarvenpaa</t>
  </si>
  <si>
    <t>TUKA3</t>
  </si>
  <si>
    <t>Malik Abudu</t>
  </si>
  <si>
    <t>Seppo Miranda-Laiho</t>
  </si>
  <si>
    <t>TUKA4</t>
  </si>
  <si>
    <t>Karliino Harma</t>
  </si>
  <si>
    <t>Henri Suominen</t>
  </si>
  <si>
    <t>PT75</t>
  </si>
  <si>
    <t>Paul Jokinen</t>
  </si>
  <si>
    <t>Viktor Cezar</t>
  </si>
  <si>
    <t>Spinni</t>
  </si>
  <si>
    <t>Danila Filuyshkin</t>
  </si>
  <si>
    <t>Stepan Larkin</t>
  </si>
  <si>
    <t>KAKSINPELI POJAT</t>
  </si>
  <si>
    <t>Joni Annunen</t>
  </si>
  <si>
    <t>YNM</t>
  </si>
  <si>
    <t>TuPy</t>
  </si>
  <si>
    <t>Wiliam Ekbom</t>
  </si>
  <si>
    <t>Arttu Pihkala</t>
  </si>
  <si>
    <t>Pt-Espoo</t>
  </si>
  <si>
    <t>Mart Luuk</t>
  </si>
  <si>
    <t>Vana</t>
  </si>
  <si>
    <t>TUKA</t>
  </si>
  <si>
    <t>PT-75</t>
  </si>
  <si>
    <t>Veeti Tikkanen</t>
  </si>
  <si>
    <t>TTC-Boom</t>
  </si>
  <si>
    <t>Maximus Moisseev</t>
  </si>
  <si>
    <t>KOULULAISTEN SM</t>
  </si>
  <si>
    <t>Tytfit 1-3 Ik kilpa</t>
  </si>
  <si>
    <t>Tytot 4-6 Ik kilpa</t>
  </si>
  <si>
    <t>Tytot 7-9 Ik kilpa</t>
  </si>
  <si>
    <t>Tytot lukio/ammattikoulu</t>
  </si>
  <si>
    <t>kilpa</t>
  </si>
  <si>
    <t>Pojat 1-3 Ik kilpa</t>
  </si>
  <si>
    <t>Pojat 4-6 Ik kilpa</t>
  </si>
  <si>
    <t>Saaksjarven koulu</t>
  </si>
  <si>
    <t>Hollihaan ala-aste</t>
  </si>
  <si>
    <t>Kaikki vahvistaneet osanoton</t>
  </si>
  <si>
    <t>Pojat 7-9 Ik kilpa</t>
  </si>
  <si>
    <t>Luka Penttinen</t>
  </si>
  <si>
    <t>HP</t>
  </si>
  <si>
    <t>Valto Purho</t>
  </si>
  <si>
    <t>GraPi</t>
  </si>
  <si>
    <t>Nicolas Mustonen</t>
  </si>
  <si>
    <t>Erik Holmberg</t>
  </si>
  <si>
    <t>Winellska skolan</t>
  </si>
  <si>
    <t>Pojat lukio/ammattikoulu</t>
  </si>
  <si>
    <t>Aleksi Veini</t>
  </si>
  <si>
    <t>Alppilan Lukio</t>
  </si>
  <si>
    <t>Tytot 1-3 Ik harraste</t>
  </si>
  <si>
    <t>Tytot 4-6 Ik harraste</t>
  </si>
  <si>
    <t>Tytot 7-9 Ik harraste</t>
  </si>
  <si>
    <t>harraste</t>
  </si>
  <si>
    <t>Pojat 1-3 Ik harraste</t>
  </si>
  <si>
    <t>Pojat 4-6 Ik harraste</t>
  </si>
  <si>
    <t>HaRi</t>
  </si>
  <si>
    <t>Ita-Hakkilan koulu</t>
  </si>
  <si>
    <t>Pojat 7-9 Ik harraste</t>
  </si>
  <si>
    <t>Fredrik Lindstedt</t>
  </si>
  <si>
    <t>Dennis Dahlqvist</t>
  </si>
  <si>
    <t>Rickard Lindroos</t>
  </si>
  <si>
    <t>Oliver Olin</t>
  </si>
  <si>
    <t>Stainer-koulu K:nummi</t>
  </si>
  <si>
    <t>RATING = 18.4.2013 mukaan</t>
  </si>
  <si>
    <t>Höjdens skola</t>
  </si>
  <si>
    <t>Arttu Pöri</t>
  </si>
  <si>
    <t>Karliino Härmä</t>
  </si>
  <si>
    <t>Emil Nyström</t>
  </si>
  <si>
    <t>Gustav Söderholm</t>
  </si>
  <si>
    <t>Juuso Iso-Järvenpää</t>
  </si>
  <si>
    <t>Pappilansalmen yläkoulu</t>
  </si>
  <si>
    <t>Piikkiön Yhtenäiskoulu</t>
  </si>
  <si>
    <t>Jesse Järvinen</t>
  </si>
  <si>
    <t>Matias Mäkinen</t>
  </si>
  <si>
    <t>RN</t>
  </si>
  <si>
    <t>Nimi</t>
  </si>
  <si>
    <t>Seura</t>
  </si>
  <si>
    <t>1</t>
  </si>
  <si>
    <t>2</t>
  </si>
  <si>
    <t>3</t>
  </si>
  <si>
    <t>TuKa</t>
  </si>
  <si>
    <t>4</t>
  </si>
  <si>
    <t>5</t>
  </si>
  <si>
    <t>6</t>
  </si>
  <si>
    <t>7</t>
  </si>
  <si>
    <t>8</t>
  </si>
  <si>
    <t>Nappulaliiga 2013</t>
  </si>
  <si>
    <t>Poikien joukkuekilpailu</t>
  </si>
  <si>
    <t>Kosken Kaiku</t>
  </si>
  <si>
    <t>Mejlands Bollförening 1</t>
  </si>
  <si>
    <t>Mejlands Bollförening 2</t>
  </si>
  <si>
    <t>Turun Kaiku 1</t>
  </si>
  <si>
    <t>Turun Pyrkivä</t>
  </si>
  <si>
    <t>--</t>
  </si>
  <si>
    <t>Turun Kaiku 2</t>
  </si>
  <si>
    <t>11.5.2013 järj TIP-70</t>
  </si>
  <si>
    <t>Tyttöjen joukkuekilpailu</t>
  </si>
  <si>
    <t>Pargas Pingis</t>
  </si>
  <si>
    <t>Maunulan Spinni 1</t>
  </si>
  <si>
    <t>Maunulan Spinni 2</t>
  </si>
  <si>
    <t>Nappulaliiga</t>
  </si>
  <si>
    <t>Luokka:</t>
  </si>
  <si>
    <t>Pojat kaksinp</t>
  </si>
  <si>
    <t>TIP-70</t>
  </si>
  <si>
    <t>Lohko/Pool</t>
  </si>
  <si>
    <t>Pöytä /Table</t>
  </si>
  <si>
    <t>Päivä /Date</t>
  </si>
  <si>
    <t>Klo / Time:</t>
  </si>
  <si>
    <t>Nimi / Name</t>
  </si>
  <si>
    <t>Seura / Club</t>
  </si>
  <si>
    <t>V</t>
  </si>
  <si>
    <t>T</t>
  </si>
  <si>
    <t>Eräsum</t>
  </si>
  <si>
    <t>Sija</t>
  </si>
  <si>
    <t>Pistesum</t>
  </si>
  <si>
    <t>ero</t>
  </si>
  <si>
    <t xml:space="preserve">Merkitse vain erien jäännöspisteet ( esim 11-7 = 7 tai 6-11 = -6 ).  Huom. miinus nolla ( '-0 ), käytä edessä yläpilkkua (tähtimerkin alla) </t>
  </si>
  <si>
    <t>tark</t>
  </si>
  <si>
    <t>Ottelut / Matches</t>
  </si>
  <si>
    <t>1.erä</t>
  </si>
  <si>
    <t>2.erä</t>
  </si>
  <si>
    <t>3.erä</t>
  </si>
  <si>
    <t>4.erä</t>
  </si>
  <si>
    <t>5.erä</t>
  </si>
  <si>
    <t>Erät</t>
  </si>
  <si>
    <t>1-3 / 2</t>
  </si>
  <si>
    <t>2-4 / 1</t>
  </si>
  <si>
    <t>1-4 / 3</t>
  </si>
  <si>
    <t>2-3 / 4</t>
  </si>
  <si>
    <t>1-2 / 3</t>
  </si>
  <si>
    <t>3-4 / 1</t>
  </si>
  <si>
    <t>Ero</t>
  </si>
  <si>
    <t>1-5 / 3</t>
  </si>
  <si>
    <t>3-5 / 2</t>
  </si>
  <si>
    <t>1-4 / 5</t>
  </si>
  <si>
    <t>2-5 / 4</t>
  </si>
  <si>
    <t>4-5 / 1</t>
  </si>
  <si>
    <t>3-4 / 5</t>
  </si>
  <si>
    <t>Tytöt kaksinp</t>
  </si>
  <si>
    <t>A</t>
  </si>
  <si>
    <t>B</t>
  </si>
  <si>
    <t>PT Espoo</t>
  </si>
  <si>
    <t>Carolina Nykänen</t>
  </si>
  <si>
    <t>Annika Lundström</t>
  </si>
  <si>
    <t>C</t>
  </si>
  <si>
    <t>D</t>
  </si>
  <si>
    <t>E</t>
  </si>
  <si>
    <t>F</t>
  </si>
  <si>
    <t>PT 75</t>
  </si>
  <si>
    <t>Turun Kaiku 3</t>
  </si>
  <si>
    <t>Maunulan Spinni</t>
  </si>
  <si>
    <t>Turun Kaiku 4</t>
  </si>
  <si>
    <t>klo 14:00</t>
  </si>
  <si>
    <t>Jarkko Rautell</t>
  </si>
  <si>
    <t>Jussi Mäkelä</t>
  </si>
  <si>
    <t>(osallistuu 4-6 lk kilpa)</t>
  </si>
  <si>
    <t>Liam Wihuri-Redmond</t>
  </si>
  <si>
    <t>P 4-6lk koulus</t>
  </si>
  <si>
    <t>Koulu-SM</t>
  </si>
  <si>
    <t>Itä-Hakkilan koulu</t>
  </si>
  <si>
    <t>koulu ?</t>
  </si>
  <si>
    <t>Koulu</t>
  </si>
  <si>
    <t>P 7-9lk koulus</t>
  </si>
  <si>
    <t>Steinerkoulu</t>
  </si>
  <si>
    <t>P 4-6lk kilpas</t>
  </si>
  <si>
    <t>Sääksjärven koulu</t>
  </si>
  <si>
    <t>Lohko/Pool:</t>
  </si>
  <si>
    <t>2-4 / 6</t>
  </si>
  <si>
    <t>3-6 / 2</t>
  </si>
  <si>
    <t>2-6 / 1</t>
  </si>
  <si>
    <t>3-5 / 4</t>
  </si>
  <si>
    <t>1-3 / 6</t>
  </si>
  <si>
    <t>4-6 / 1</t>
  </si>
  <si>
    <t>2-3 / 5</t>
  </si>
  <si>
    <t>1-6 / 2</t>
  </si>
  <si>
    <t>4-5 / 3</t>
  </si>
  <si>
    <t>1-2 / 5</t>
  </si>
  <si>
    <t>3-4 / 6</t>
  </si>
  <si>
    <t>5-6 / 4</t>
  </si>
  <si>
    <t>P 7-9 lk kilpas</t>
  </si>
  <si>
    <t>Piikkiön Yhtenäisk</t>
  </si>
  <si>
    <t>?</t>
  </si>
  <si>
    <t>Pappilansalmen yläk</t>
  </si>
  <si>
    <t>P Lukio kilpas</t>
  </si>
  <si>
    <t>Mäkelänrinne</t>
  </si>
  <si>
    <t>Alppilan lukio</t>
  </si>
  <si>
    <t>Nappulaliiga 2013 ja Koulu-SM 2013</t>
  </si>
  <si>
    <t xml:space="preserve">Lauantaina 11.5.2013 Ruskeasuon hallissa </t>
  </si>
  <si>
    <t>Järjestäjä TIP-70</t>
  </si>
  <si>
    <t>AIKATAULUA</t>
  </si>
  <si>
    <t>Nappulaliigan poikien ja tyttöjen kaksinpelin alkupoolit</t>
  </si>
  <si>
    <t>Nappulaliigan kaksinpelin jatkopelit cup-systeemillä</t>
  </si>
  <si>
    <t>klo</t>
  </si>
  <si>
    <t>Koulu-SM kaksinpelien alkupoolit alkavat (varautukaa, että osa pooleista alkaa myöhemmin)</t>
  </si>
  <si>
    <t>Nappulaliigan joukkueottelut alkavat (aluksi 4 pöytää) ja muilla pöydillä Koulu-SM pelejä</t>
  </si>
  <si>
    <t>9</t>
  </si>
  <si>
    <t>10</t>
  </si>
  <si>
    <t>11</t>
  </si>
  <si>
    <t>12</t>
  </si>
  <si>
    <t>13</t>
  </si>
  <si>
    <t>14</t>
  </si>
  <si>
    <t>15</t>
  </si>
  <si>
    <t>16</t>
  </si>
  <si>
    <t>D2</t>
  </si>
  <si>
    <t>C1</t>
  </si>
  <si>
    <t>A1</t>
  </si>
  <si>
    <t>B2</t>
  </si>
  <si>
    <t>E2</t>
  </si>
  <si>
    <t>C2</t>
  </si>
  <si>
    <t>E1</t>
  </si>
  <si>
    <t>B1</t>
  </si>
  <si>
    <t>D1</t>
  </si>
  <si>
    <t>A2</t>
  </si>
  <si>
    <t>Poikien kaksinpeli jatkokaavio</t>
  </si>
  <si>
    <t>noin 12:00</t>
  </si>
  <si>
    <t>Tyttöjen kaksinpeli jatkokaavio</t>
  </si>
  <si>
    <t>jatkokaavio</t>
  </si>
  <si>
    <t>F1</t>
  </si>
  <si>
    <t>F2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</si>
</sst>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d\.m\.yyyy"/>
  </numFmts>
  <fonts count="38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b/>
      <sz val="8.5"/>
      <name val="Arial"/>
      <family val="0"/>
    </font>
    <font>
      <sz val="9.5"/>
      <name val="Arial"/>
      <family val="0"/>
    </font>
    <font>
      <i/>
      <sz val="10"/>
      <name val="Arial"/>
      <family val="0"/>
    </font>
    <font>
      <sz val="7.5"/>
      <name val="Arial"/>
      <family val="0"/>
    </font>
    <font>
      <sz val="10.5"/>
      <name val="Arial"/>
      <family val="0"/>
    </font>
    <font>
      <b/>
      <sz val="9.5"/>
      <color indexed="10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2"/>
      <name val="SWISS"/>
      <family val="0"/>
    </font>
    <font>
      <sz val="9"/>
      <name val="Arial"/>
      <family val="2"/>
    </font>
    <font>
      <sz val="10"/>
      <color indexed="8"/>
      <name val="SWISS"/>
      <family val="2"/>
    </font>
    <font>
      <sz val="12"/>
      <color indexed="8"/>
      <name val="SWISS"/>
      <family val="2"/>
    </font>
    <font>
      <b/>
      <sz val="12"/>
      <color indexed="8"/>
      <name val="SWISS"/>
      <family val="0"/>
    </font>
    <font>
      <b/>
      <sz val="12"/>
      <name val="Arial"/>
      <family val="2"/>
    </font>
    <font>
      <b/>
      <sz val="12"/>
      <name val="SWISS"/>
      <family val="0"/>
    </font>
    <font>
      <b/>
      <sz val="10"/>
      <color indexed="8"/>
      <name val="SWISS"/>
      <family val="0"/>
    </font>
    <font>
      <b/>
      <sz val="11"/>
      <color indexed="8"/>
      <name val="SWISS"/>
      <family val="0"/>
    </font>
    <font>
      <sz val="11"/>
      <name val="Arial"/>
      <family val="0"/>
    </font>
    <font>
      <sz val="10"/>
      <name val="SWISS"/>
      <family val="0"/>
    </font>
    <font>
      <b/>
      <sz val="11"/>
      <name val="Arial"/>
      <family val="2"/>
    </font>
    <font>
      <sz val="11"/>
      <name val="SWISS"/>
      <family val="0"/>
    </font>
    <font>
      <sz val="8"/>
      <color indexed="8"/>
      <name val="SWISS"/>
      <family val="0"/>
    </font>
    <font>
      <sz val="9"/>
      <color indexed="8"/>
      <name val="SWISS"/>
      <family val="0"/>
    </font>
    <font>
      <b/>
      <sz val="9"/>
      <color indexed="8"/>
      <name val="SWISS"/>
      <family val="0"/>
    </font>
    <font>
      <b/>
      <sz val="9"/>
      <name val="SWISS"/>
      <family val="0"/>
    </font>
    <font>
      <i/>
      <sz val="8"/>
      <color indexed="8"/>
      <name val="SWISS"/>
      <family val="0"/>
    </font>
    <font>
      <sz val="11"/>
      <color indexed="8"/>
      <name val="SWISS"/>
      <family val="0"/>
    </font>
    <font>
      <i/>
      <sz val="10"/>
      <color indexed="8"/>
      <name val="SWISS"/>
      <family val="0"/>
    </font>
    <font>
      <sz val="9"/>
      <name val="SWISS"/>
      <family val="0"/>
    </font>
    <font>
      <b/>
      <sz val="11"/>
      <name val="SWISS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0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double"/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ashed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dashed">
        <color indexed="8"/>
      </right>
      <top style="thin">
        <color indexed="8"/>
      </top>
      <bottom style="double"/>
    </border>
    <border>
      <left>
        <color indexed="63"/>
      </left>
      <right style="dashed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dotted">
        <color indexed="8"/>
      </right>
      <top style="thin"/>
      <bottom style="thin">
        <color indexed="8"/>
      </bottom>
    </border>
    <border>
      <left style="dotted">
        <color indexed="8"/>
      </left>
      <right>
        <color indexed="63"/>
      </right>
      <top style="thin"/>
      <bottom style="thin">
        <color indexed="8"/>
      </bottom>
    </border>
    <border>
      <left style="thin"/>
      <right style="double"/>
      <top style="thin">
        <color indexed="8"/>
      </top>
      <bottom style="thin"/>
    </border>
    <border>
      <left style="thin"/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medium">
        <color indexed="8"/>
      </left>
      <right style="double"/>
      <top style="double">
        <color indexed="8"/>
      </top>
      <bottom style="thin">
        <color indexed="8"/>
      </bottom>
    </border>
    <border>
      <left style="medium">
        <color indexed="8"/>
      </left>
      <right style="double"/>
      <top style="thin">
        <color indexed="8"/>
      </top>
      <bottom style="thin">
        <color indexed="8"/>
      </bottom>
    </border>
    <border>
      <left style="medium">
        <color indexed="8"/>
      </left>
      <right style="double"/>
      <top style="thin">
        <color indexed="8"/>
      </top>
      <bottom style="double"/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/>
      <bottom style="thin">
        <color indexed="8"/>
      </bottom>
    </border>
    <border>
      <left style="dotted">
        <color indexed="8"/>
      </left>
      <right style="thin"/>
      <top style="thin"/>
      <bottom style="thin">
        <color indexed="8"/>
      </bottom>
    </border>
    <border>
      <left style="thin"/>
      <right style="double">
        <color indexed="8"/>
      </right>
      <top style="thin"/>
      <bottom style="thin"/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 style="double">
        <color indexed="8"/>
      </right>
      <top style="thin"/>
      <bottom style="double">
        <color indexed="8"/>
      </bottom>
    </border>
    <border>
      <left>
        <color indexed="63"/>
      </left>
      <right style="double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</borders>
  <cellStyleXfs count="1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64" fontId="13" fillId="0" borderId="0">
      <alignment/>
      <protection/>
    </xf>
  </cellStyleXfs>
  <cellXfs count="45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2" xfId="0" applyNumberFormat="1" applyFont="1" applyFill="1" applyBorder="1" applyAlignment="1" applyProtection="1">
      <alignment horizontal="left" vertical="top"/>
      <protection/>
    </xf>
    <xf numFmtId="0" fontId="1" fillId="0" borderId="3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2" xfId="0" applyNumberFormat="1" applyFont="1" applyFill="1" applyBorder="1" applyAlignment="1" applyProtection="1">
      <alignment horizontal="left" vertical="top"/>
      <protection/>
    </xf>
    <xf numFmtId="0" fontId="0" fillId="0" borderId="3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right" vertical="top"/>
      <protection/>
    </xf>
    <xf numFmtId="0" fontId="3" fillId="0" borderId="3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right" vertical="top"/>
      <protection/>
    </xf>
    <xf numFmtId="0" fontId="1" fillId="0" borderId="2" xfId="0" applyNumberFormat="1" applyFont="1" applyFill="1" applyBorder="1" applyAlignment="1" applyProtection="1">
      <alignment horizontal="right" vertical="top"/>
      <protection/>
    </xf>
    <xf numFmtId="0" fontId="3" fillId="0" borderId="2" xfId="0" applyNumberFormat="1" applyFont="1" applyFill="1" applyBorder="1" applyAlignment="1" applyProtection="1">
      <alignment horizontal="right" vertical="top"/>
      <protection/>
    </xf>
    <xf numFmtId="0" fontId="5" fillId="0" borderId="1" xfId="0" applyNumberFormat="1" applyFont="1" applyFill="1" applyBorder="1" applyAlignment="1" applyProtection="1">
      <alignment horizontal="left" vertical="top"/>
      <protection/>
    </xf>
    <xf numFmtId="0" fontId="5" fillId="0" borderId="1" xfId="0" applyNumberFormat="1" applyFont="1" applyFill="1" applyBorder="1" applyAlignment="1" applyProtection="1">
      <alignment horizontal="left" vertical="top" indent="2"/>
      <protection/>
    </xf>
    <xf numFmtId="0" fontId="5" fillId="0" borderId="3" xfId="0" applyNumberFormat="1" applyFont="1" applyFill="1" applyBorder="1" applyAlignment="1" applyProtection="1">
      <alignment horizontal="left" vertical="top"/>
      <protection/>
    </xf>
    <xf numFmtId="0" fontId="6" fillId="0" borderId="2" xfId="0" applyNumberFormat="1" applyFont="1" applyFill="1" applyBorder="1" applyAlignment="1" applyProtection="1">
      <alignment horizontal="left" vertical="top"/>
      <protection/>
    </xf>
    <xf numFmtId="0" fontId="7" fillId="0" borderId="1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left" vertical="top"/>
      <protection/>
    </xf>
    <xf numFmtId="0" fontId="5" fillId="0" borderId="1" xfId="0" applyNumberFormat="1" applyFont="1" applyFill="1" applyBorder="1" applyAlignment="1" applyProtection="1">
      <alignment horizontal="left" vertical="top" indent="10"/>
      <protection/>
    </xf>
    <xf numFmtId="0" fontId="8" fillId="0" borderId="1" xfId="0" applyNumberFormat="1" applyFont="1" applyFill="1" applyBorder="1" applyAlignment="1" applyProtection="1">
      <alignment horizontal="left" vertical="top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5" fillId="0" borderId="2" xfId="0" applyNumberFormat="1" applyFont="1" applyFill="1" applyBorder="1" applyAlignment="1" applyProtection="1">
      <alignment vertical="top"/>
      <protection/>
    </xf>
    <xf numFmtId="0" fontId="5" fillId="0" borderId="3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5" fillId="0" borderId="4" xfId="0" applyNumberFormat="1" applyFont="1" applyFill="1" applyBorder="1" applyAlignment="1" applyProtection="1">
      <alignment vertical="top"/>
      <protection/>
    </xf>
    <xf numFmtId="0" fontId="9" fillId="0" borderId="1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49" fontId="0" fillId="0" borderId="5" xfId="0" applyNumberFormat="1" applyFont="1" applyFill="1" applyBorder="1" applyAlignment="1" applyProtection="1">
      <alignment horizontal="left"/>
      <protection/>
    </xf>
    <xf numFmtId="49" fontId="11" fillId="0" borderId="6" xfId="0" applyNumberFormat="1" applyFont="1" applyFill="1" applyBorder="1" applyAlignment="1" applyProtection="1">
      <alignment horizontal="left"/>
      <protection/>
    </xf>
    <xf numFmtId="49" fontId="11" fillId="0" borderId="7" xfId="0" applyNumberFormat="1" applyFont="1" applyFill="1" applyBorder="1" applyAlignment="1" applyProtection="1">
      <alignment horizontal="left"/>
      <protection/>
    </xf>
    <xf numFmtId="49" fontId="11" fillId="0" borderId="8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12" fillId="0" borderId="1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 horizontal="left"/>
      <protection/>
    </xf>
    <xf numFmtId="49" fontId="12" fillId="0" borderId="11" xfId="0" applyNumberFormat="1" applyFont="1" applyFill="1" applyBorder="1" applyAlignment="1" applyProtection="1">
      <alignment horizontal="left"/>
      <protection/>
    </xf>
    <xf numFmtId="49" fontId="12" fillId="0" borderId="12" xfId="0" applyNumberFormat="1" applyFont="1" applyFill="1" applyBorder="1" applyAlignment="1" applyProtection="1">
      <alignment horizontal="left"/>
      <protection/>
    </xf>
    <xf numFmtId="49" fontId="12" fillId="0" borderId="13" xfId="0" applyNumberFormat="1" applyFont="1" applyFill="1" applyBorder="1" applyAlignment="1" applyProtection="1">
      <alignment horizontal="left"/>
      <protection/>
    </xf>
    <xf numFmtId="49" fontId="12" fillId="0" borderId="14" xfId="0" applyNumberFormat="1" applyFont="1" applyFill="1" applyBorder="1" applyAlignment="1" applyProtection="1">
      <alignment horizontal="left"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49" fontId="0" fillId="0" borderId="16" xfId="0" applyNumberFormat="1" applyFont="1" applyFill="1" applyBorder="1" applyAlignment="1" applyProtection="1">
      <alignment horizontal="left"/>
      <protection/>
    </xf>
    <xf numFmtId="49" fontId="0" fillId="0" borderId="17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49" fontId="0" fillId="0" borderId="19" xfId="0" applyNumberFormat="1" applyFon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/>
      <protection/>
    </xf>
    <xf numFmtId="49" fontId="0" fillId="0" borderId="21" xfId="0" applyNumberFormat="1" applyFill="1" applyBorder="1" applyAlignment="1" applyProtection="1">
      <alignment horizontal="center"/>
      <protection/>
    </xf>
    <xf numFmtId="49" fontId="0" fillId="0" borderId="22" xfId="0" applyNumberFormat="1" applyFill="1" applyBorder="1" applyAlignment="1" applyProtection="1">
      <alignment horizontal="center"/>
      <protection/>
    </xf>
    <xf numFmtId="49" fontId="0" fillId="0" borderId="23" xfId="0" applyNumberFormat="1" applyFill="1" applyBorder="1" applyAlignment="1" applyProtection="1">
      <alignment horizontal="center"/>
      <protection/>
    </xf>
    <xf numFmtId="49" fontId="0" fillId="0" borderId="24" xfId="0" applyNumberFormat="1" applyFont="1" applyFill="1" applyBorder="1" applyAlignment="1" applyProtection="1">
      <alignment horizontal="center"/>
      <protection/>
    </xf>
    <xf numFmtId="49" fontId="0" fillId="0" borderId="25" xfId="0" applyNumberFormat="1" applyFill="1" applyBorder="1" applyAlignment="1" applyProtection="1">
      <alignment horizontal="center"/>
      <protection/>
    </xf>
    <xf numFmtId="49" fontId="0" fillId="0" borderId="26" xfId="0" applyNumberFormat="1" applyFill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 applyProtection="1">
      <alignment horizontal="left"/>
      <protection/>
    </xf>
    <xf numFmtId="49" fontId="0" fillId="0" borderId="28" xfId="0" applyNumberFormat="1" applyFont="1" applyFill="1" applyBorder="1" applyAlignment="1" applyProtection="1">
      <alignment horizontal="left"/>
      <protection/>
    </xf>
    <xf numFmtId="49" fontId="0" fillId="0" borderId="29" xfId="0" applyNumberFormat="1" applyFont="1" applyFill="1" applyBorder="1" applyAlignment="1" applyProtection="1">
      <alignment horizontal="left"/>
      <protection/>
    </xf>
    <xf numFmtId="49" fontId="0" fillId="0" borderId="29" xfId="0" applyNumberFormat="1" applyFill="1" applyBorder="1" applyAlignment="1" applyProtection="1">
      <alignment horizontal="left"/>
      <protection/>
    </xf>
    <xf numFmtId="49" fontId="0" fillId="0" borderId="30" xfId="0" applyNumberFormat="1" applyFont="1" applyFill="1" applyBorder="1" applyAlignment="1" applyProtection="1">
      <alignment horizontal="left"/>
      <protection/>
    </xf>
    <xf numFmtId="49" fontId="0" fillId="0" borderId="31" xfId="0" applyNumberFormat="1" applyFont="1" applyFill="1" applyBorder="1" applyAlignment="1" applyProtection="1">
      <alignment horizontal="left"/>
      <protection/>
    </xf>
    <xf numFmtId="49" fontId="0" fillId="0" borderId="32" xfId="0" applyNumberFormat="1" applyFont="1" applyFill="1" applyBorder="1" applyAlignment="1" applyProtection="1">
      <alignment horizontal="left"/>
      <protection/>
    </xf>
    <xf numFmtId="49" fontId="0" fillId="0" borderId="33" xfId="0" applyNumberFormat="1" applyFont="1" applyFill="1" applyBorder="1" applyAlignment="1" applyProtection="1">
      <alignment horizontal="left"/>
      <protection/>
    </xf>
    <xf numFmtId="49" fontId="0" fillId="0" borderId="34" xfId="0" applyNumberFormat="1" applyFont="1" applyFill="1" applyBorder="1" applyAlignment="1" applyProtection="1">
      <alignment horizontal="left"/>
      <protection/>
    </xf>
    <xf numFmtId="49" fontId="0" fillId="0" borderId="35" xfId="0" applyNumberFormat="1" applyFont="1" applyFill="1" applyBorder="1" applyAlignment="1" applyProtection="1">
      <alignment horizontal="left"/>
      <protection/>
    </xf>
    <xf numFmtId="49" fontId="0" fillId="0" borderId="24" xfId="0" applyNumberFormat="1" applyFill="1" applyBorder="1" applyAlignment="1" applyProtection="1">
      <alignment horizontal="center"/>
      <protection/>
    </xf>
    <xf numFmtId="49" fontId="0" fillId="0" borderId="25" xfId="0" applyNumberFormat="1" applyFont="1" applyFill="1" applyBorder="1" applyAlignment="1" applyProtection="1">
      <alignment horizontal="center"/>
      <protection/>
    </xf>
    <xf numFmtId="49" fontId="0" fillId="0" borderId="36" xfId="0" applyNumberFormat="1" applyFill="1" applyBorder="1" applyAlignment="1" applyProtection="1">
      <alignment horizontal="center"/>
      <protection/>
    </xf>
    <xf numFmtId="49" fontId="0" fillId="0" borderId="37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 quotePrefix="1">
      <alignment horizontal="left"/>
      <protection/>
    </xf>
    <xf numFmtId="49" fontId="0" fillId="0" borderId="18" xfId="0" applyNumberFormat="1" applyFill="1" applyBorder="1" applyAlignment="1" applyProtection="1" quotePrefix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38" xfId="0" applyNumberFormat="1" applyFont="1" applyFill="1" applyBorder="1" applyAlignment="1" applyProtection="1">
      <alignment horizontal="left"/>
      <protection/>
    </xf>
    <xf numFmtId="49" fontId="0" fillId="0" borderId="39" xfId="0" applyNumberFormat="1" applyFont="1" applyFill="1" applyBorder="1" applyAlignment="1" applyProtection="1">
      <alignment horizontal="left"/>
      <protection/>
    </xf>
    <xf numFmtId="49" fontId="0" fillId="0" borderId="4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41" xfId="0" applyNumberFormat="1" applyFont="1" applyFill="1" applyBorder="1" applyAlignment="1" applyProtection="1">
      <alignment horizontal="left"/>
      <protection/>
    </xf>
    <xf numFmtId="49" fontId="0" fillId="0" borderId="42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7" fillId="0" borderId="43" xfId="0" applyFont="1" applyBorder="1" applyAlignment="1" applyProtection="1">
      <alignment/>
      <protection locked="0"/>
    </xf>
    <xf numFmtId="0" fontId="17" fillId="0" borderId="44" xfId="0" applyFont="1" applyBorder="1" applyAlignment="1" applyProtection="1">
      <alignment horizontal="center"/>
      <protection locked="0"/>
    </xf>
    <xf numFmtId="0" fontId="19" fillId="0" borderId="44" xfId="0" applyFont="1" applyBorder="1" applyAlignment="1" applyProtection="1">
      <alignment horizontal="center"/>
      <protection locked="0"/>
    </xf>
    <xf numFmtId="0" fontId="19" fillId="0" borderId="45" xfId="0" applyFont="1" applyBorder="1" applyAlignment="1" applyProtection="1">
      <alignment horizontal="center"/>
      <protection locked="0"/>
    </xf>
    <xf numFmtId="0" fontId="16" fillId="0" borderId="46" xfId="0" applyFont="1" applyBorder="1" applyAlignment="1" applyProtection="1">
      <alignment horizontal="center"/>
      <protection/>
    </xf>
    <xf numFmtId="0" fontId="16" fillId="0" borderId="44" xfId="0" applyFont="1" applyBorder="1" applyAlignment="1" applyProtection="1">
      <alignment horizontal="center"/>
      <protection/>
    </xf>
    <xf numFmtId="0" fontId="17" fillId="0" borderId="47" xfId="0" applyFont="1" applyBorder="1" applyAlignment="1" applyProtection="1">
      <alignment/>
      <protection locked="0"/>
    </xf>
    <xf numFmtId="0" fontId="20" fillId="0" borderId="48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right"/>
      <protection locked="0"/>
    </xf>
    <xf numFmtId="164" fontId="25" fillId="0" borderId="49" xfId="15" applyFont="1" applyFill="1" applyBorder="1" applyAlignment="1">
      <alignment horizontal="left"/>
      <protection/>
    </xf>
    <xf numFmtId="0" fontId="0" fillId="0" borderId="48" xfId="0" applyBorder="1" applyAlignment="1">
      <alignment/>
    </xf>
    <xf numFmtId="164" fontId="16" fillId="0" borderId="50" xfId="15" applyFont="1" applyBorder="1" applyAlignment="1" applyProtection="1">
      <alignment horizontal="center"/>
      <protection/>
    </xf>
    <xf numFmtId="164" fontId="15" fillId="0" borderId="51" xfId="15" applyFont="1" applyBorder="1" applyAlignment="1" applyProtection="1">
      <alignment horizontal="left" indent="1"/>
      <protection/>
    </xf>
    <xf numFmtId="164" fontId="15" fillId="0" borderId="52" xfId="15" applyFont="1" applyBorder="1" applyAlignment="1" applyProtection="1">
      <alignment/>
      <protection locked="0"/>
    </xf>
    <xf numFmtId="164" fontId="15" fillId="0" borderId="53" xfId="15" applyFont="1" applyBorder="1" applyAlignment="1" applyProtection="1">
      <alignment horizontal="center"/>
      <protection/>
    </xf>
    <xf numFmtId="164" fontId="15" fillId="0" borderId="54" xfId="15" applyFont="1" applyBorder="1" applyAlignment="1" applyProtection="1">
      <alignment horizontal="center"/>
      <protection/>
    </xf>
    <xf numFmtId="164" fontId="26" fillId="0" borderId="55" xfId="15" applyFont="1" applyBorder="1" applyAlignment="1" applyProtection="1">
      <alignment horizontal="left"/>
      <protection/>
    </xf>
    <xf numFmtId="164" fontId="15" fillId="0" borderId="55" xfId="15" applyFont="1" applyBorder="1" applyAlignment="1" applyProtection="1">
      <alignment horizontal="center"/>
      <protection/>
    </xf>
    <xf numFmtId="0" fontId="10" fillId="0" borderId="56" xfId="0" applyFont="1" applyBorder="1" applyAlignment="1">
      <alignment horizontal="left"/>
    </xf>
    <xf numFmtId="0" fontId="10" fillId="0" borderId="5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26" fillId="0" borderId="58" xfId="15" applyFont="1" applyBorder="1" applyAlignment="1" applyProtection="1">
      <alignment horizontal="center"/>
      <protection/>
    </xf>
    <xf numFmtId="164" fontId="15" fillId="2" borderId="59" xfId="15" applyFont="1" applyFill="1" applyBorder="1" applyAlignment="1" applyProtection="1">
      <alignment horizontal="left" indent="1"/>
      <protection locked="0"/>
    </xf>
    <xf numFmtId="164" fontId="15" fillId="2" borderId="60" xfId="15" applyFont="1" applyFill="1" applyBorder="1" applyAlignment="1" applyProtection="1">
      <alignment horizontal="left"/>
      <protection locked="0"/>
    </xf>
    <xf numFmtId="164" fontId="27" fillId="3" borderId="61" xfId="15" applyFont="1" applyFill="1" applyBorder="1" applyAlignment="1" applyProtection="1">
      <alignment horizontal="center"/>
      <protection/>
    </xf>
    <xf numFmtId="164" fontId="27" fillId="3" borderId="60" xfId="15" applyFont="1" applyFill="1" applyBorder="1" applyAlignment="1" applyProtection="1">
      <alignment horizontal="center"/>
      <protection/>
    </xf>
    <xf numFmtId="164" fontId="27" fillId="0" borderId="61" xfId="15" applyFont="1" applyBorder="1" applyProtection="1">
      <alignment/>
      <protection/>
    </xf>
    <xf numFmtId="164" fontId="27" fillId="0" borderId="60" xfId="15" applyFont="1" applyBorder="1" applyProtection="1">
      <alignment/>
      <protection/>
    </xf>
    <xf numFmtId="164" fontId="28" fillId="0" borderId="62" xfId="15" applyFont="1" applyBorder="1" applyAlignment="1" applyProtection="1">
      <alignment horizontal="center"/>
      <protection/>
    </xf>
    <xf numFmtId="164" fontId="28" fillId="0" borderId="63" xfId="15" applyFont="1" applyBorder="1" applyAlignment="1" applyProtection="1">
      <alignment horizontal="center"/>
      <protection/>
    </xf>
    <xf numFmtId="164" fontId="27" fillId="0" borderId="64" xfId="15" applyFont="1" applyBorder="1" applyAlignment="1" applyProtection="1">
      <alignment horizontal="right"/>
      <protection/>
    </xf>
    <xf numFmtId="164" fontId="27" fillId="0" borderId="65" xfId="15" applyFont="1" applyBorder="1" applyAlignment="1" applyProtection="1">
      <alignment horizontal="center"/>
      <protection/>
    </xf>
    <xf numFmtId="0" fontId="10" fillId="4" borderId="66" xfId="0" applyFont="1" applyFill="1" applyBorder="1" applyAlignment="1">
      <alignment/>
    </xf>
    <xf numFmtId="0" fontId="10" fillId="4" borderId="67" xfId="0" applyFont="1" applyFill="1" applyBorder="1" applyAlignment="1">
      <alignment/>
    </xf>
    <xf numFmtId="0" fontId="10" fillId="5" borderId="1" xfId="0" applyFont="1" applyFill="1" applyBorder="1" applyAlignment="1">
      <alignment horizontal="center"/>
    </xf>
    <xf numFmtId="164" fontId="26" fillId="0" borderId="68" xfId="15" applyFont="1" applyBorder="1" applyAlignment="1" applyProtection="1">
      <alignment horizontal="center"/>
      <protection/>
    </xf>
    <xf numFmtId="164" fontId="15" fillId="2" borderId="69" xfId="15" applyFont="1" applyFill="1" applyBorder="1" applyAlignment="1" applyProtection="1">
      <alignment horizontal="left"/>
      <protection locked="0"/>
    </xf>
    <xf numFmtId="164" fontId="27" fillId="0" borderId="70" xfId="15" applyFont="1" applyBorder="1" applyProtection="1">
      <alignment/>
      <protection/>
    </xf>
    <xf numFmtId="164" fontId="27" fillId="0" borderId="69" xfId="15" applyFont="1" applyBorder="1" applyProtection="1">
      <alignment/>
      <protection/>
    </xf>
    <xf numFmtId="164" fontId="27" fillId="3" borderId="70" xfId="15" applyFont="1" applyFill="1" applyBorder="1" applyAlignment="1" applyProtection="1">
      <alignment horizontal="center"/>
      <protection/>
    </xf>
    <xf numFmtId="164" fontId="27" fillId="3" borderId="69" xfId="15" applyFont="1" applyFill="1" applyBorder="1" applyAlignment="1" applyProtection="1">
      <alignment horizontal="center"/>
      <protection/>
    </xf>
    <xf numFmtId="164" fontId="26" fillId="0" borderId="71" xfId="15" applyFont="1" applyBorder="1" applyAlignment="1" applyProtection="1">
      <alignment horizontal="center"/>
      <protection/>
    </xf>
    <xf numFmtId="164" fontId="15" fillId="2" borderId="72" xfId="15" applyFont="1" applyFill="1" applyBorder="1" applyAlignment="1" applyProtection="1">
      <alignment horizontal="left" indent="1"/>
      <protection locked="0"/>
    </xf>
    <xf numFmtId="164" fontId="15" fillId="2" borderId="73" xfId="15" applyFont="1" applyFill="1" applyBorder="1" applyAlignment="1" applyProtection="1">
      <alignment horizontal="left"/>
      <protection locked="0"/>
    </xf>
    <xf numFmtId="164" fontId="27" fillId="0" borderId="74" xfId="15" applyFont="1" applyBorder="1" applyProtection="1">
      <alignment/>
      <protection/>
    </xf>
    <xf numFmtId="164" fontId="27" fillId="0" borderId="73" xfId="15" applyFont="1" applyBorder="1" applyProtection="1">
      <alignment/>
      <protection/>
    </xf>
    <xf numFmtId="164" fontId="27" fillId="3" borderId="74" xfId="15" applyFont="1" applyFill="1" applyBorder="1" applyAlignment="1" applyProtection="1">
      <alignment horizontal="center"/>
      <protection/>
    </xf>
    <xf numFmtId="164" fontId="27" fillId="3" borderId="73" xfId="15" applyFont="1" applyFill="1" applyBorder="1" applyAlignment="1" applyProtection="1">
      <alignment horizontal="center"/>
      <protection/>
    </xf>
    <xf numFmtId="164" fontId="28" fillId="0" borderId="75" xfId="15" applyFont="1" applyBorder="1" applyAlignment="1" applyProtection="1">
      <alignment horizontal="center"/>
      <protection/>
    </xf>
    <xf numFmtId="164" fontId="28" fillId="0" borderId="76" xfId="15" applyFont="1" applyBorder="1" applyAlignment="1" applyProtection="1">
      <alignment horizontal="center"/>
      <protection/>
    </xf>
    <xf numFmtId="164" fontId="27" fillId="0" borderId="77" xfId="15" applyFont="1" applyBorder="1" applyAlignment="1" applyProtection="1">
      <alignment horizontal="right"/>
      <protection/>
    </xf>
    <xf numFmtId="164" fontId="27" fillId="0" borderId="78" xfId="15" applyFont="1" applyBorder="1" applyAlignment="1" applyProtection="1">
      <alignment horizontal="center"/>
      <protection/>
    </xf>
    <xf numFmtId="164" fontId="26" fillId="0" borderId="79" xfId="15" applyFont="1" applyBorder="1" applyAlignment="1" applyProtection="1">
      <alignment horizontal="center"/>
      <protection/>
    </xf>
    <xf numFmtId="164" fontId="30" fillId="0" borderId="59" xfId="15" applyFont="1" applyBorder="1" applyProtection="1">
      <alignment/>
      <protection/>
    </xf>
    <xf numFmtId="164" fontId="16" fillId="0" borderId="59" xfId="15" applyFont="1" applyBorder="1" applyProtection="1">
      <alignment/>
      <protection/>
    </xf>
    <xf numFmtId="164" fontId="13" fillId="0" borderId="59" xfId="15" applyBorder="1">
      <alignment/>
      <protection/>
    </xf>
    <xf numFmtId="164" fontId="13" fillId="0" borderId="80" xfId="15" applyBorder="1">
      <alignment/>
      <protection/>
    </xf>
    <xf numFmtId="0" fontId="12" fillId="0" borderId="81" xfId="0" applyFont="1" applyBorder="1" applyAlignment="1">
      <alignment/>
    </xf>
    <xf numFmtId="0" fontId="10" fillId="6" borderId="0" xfId="0" applyFont="1" applyFill="1" applyAlignment="1">
      <alignment/>
    </xf>
    <xf numFmtId="0" fontId="10" fillId="6" borderId="1" xfId="0" applyFont="1" applyFill="1" applyBorder="1" applyAlignment="1">
      <alignment horizontal="center"/>
    </xf>
    <xf numFmtId="164" fontId="26" fillId="0" borderId="82" xfId="15" applyFont="1" applyBorder="1" applyAlignment="1" applyProtection="1">
      <alignment horizontal="center"/>
      <protection/>
    </xf>
    <xf numFmtId="164" fontId="31" fillId="0" borderId="83" xfId="15" applyFont="1" applyBorder="1" applyAlignment="1" applyProtection="1">
      <alignment horizontal="center"/>
      <protection/>
    </xf>
    <xf numFmtId="164" fontId="16" fillId="0" borderId="84" xfId="15" applyFont="1" applyBorder="1" applyProtection="1">
      <alignment/>
      <protection/>
    </xf>
    <xf numFmtId="164" fontId="16" fillId="0" borderId="85" xfId="15" applyFont="1" applyBorder="1" applyProtection="1">
      <alignment/>
      <protection/>
    </xf>
    <xf numFmtId="164" fontId="13" fillId="0" borderId="86" xfId="15" applyBorder="1">
      <alignment/>
      <protection/>
    </xf>
    <xf numFmtId="0" fontId="10" fillId="0" borderId="87" xfId="0" applyFont="1" applyBorder="1" applyAlignment="1">
      <alignment/>
    </xf>
    <xf numFmtId="0" fontId="10" fillId="0" borderId="1" xfId="0" applyFont="1" applyBorder="1" applyAlignment="1">
      <alignment horizontal="center"/>
    </xf>
    <xf numFmtId="164" fontId="26" fillId="0" borderId="79" xfId="15" applyFont="1" applyBorder="1" applyAlignment="1" applyProtection="1" quotePrefix="1">
      <alignment horizontal="center"/>
      <protection/>
    </xf>
    <xf numFmtId="164" fontId="15" fillId="0" borderId="88" xfId="15" applyFont="1" applyBorder="1" applyAlignment="1" applyProtection="1">
      <alignment horizontal="left" indent="1"/>
      <protection/>
    </xf>
    <xf numFmtId="164" fontId="15" fillId="0" borderId="89" xfId="15" applyFont="1" applyBorder="1" applyProtection="1">
      <alignment/>
      <protection/>
    </xf>
    <xf numFmtId="164" fontId="16" fillId="0" borderId="90" xfId="15" applyFont="1" applyBorder="1" applyProtection="1">
      <alignment/>
      <protection/>
    </xf>
    <xf numFmtId="164" fontId="17" fillId="0" borderId="62" xfId="15" applyFont="1" applyBorder="1" applyAlignment="1" applyProtection="1">
      <alignment horizontal="right"/>
      <protection/>
    </xf>
    <xf numFmtId="0" fontId="18" fillId="0" borderId="91" xfId="0" applyNumberFormat="1" applyFont="1" applyBorder="1" applyAlignment="1">
      <alignment horizontal="center"/>
    </xf>
    <xf numFmtId="0" fontId="0" fillId="0" borderId="92" xfId="0" applyBorder="1" applyAlignment="1">
      <alignment/>
    </xf>
    <xf numFmtId="0" fontId="0" fillId="0" borderId="86" xfId="0" applyBorder="1" applyAlignment="1">
      <alignment/>
    </xf>
    <xf numFmtId="0" fontId="14" fillId="0" borderId="87" xfId="0" applyFont="1" applyBorder="1" applyAlignment="1">
      <alignment/>
    </xf>
    <xf numFmtId="0" fontId="14" fillId="0" borderId="1" xfId="0" applyFont="1" applyBorder="1" applyAlignment="1">
      <alignment/>
    </xf>
    <xf numFmtId="0" fontId="14" fillId="5" borderId="1" xfId="0" applyFont="1" applyFill="1" applyBorder="1" applyAlignment="1">
      <alignment horizontal="center"/>
    </xf>
    <xf numFmtId="0" fontId="10" fillId="6" borderId="93" xfId="0" applyFont="1" applyFill="1" applyBorder="1" applyAlignment="1">
      <alignment/>
    </xf>
    <xf numFmtId="0" fontId="10" fillId="0" borderId="94" xfId="0" applyFont="1" applyBorder="1" applyAlignment="1">
      <alignment/>
    </xf>
    <xf numFmtId="164" fontId="15" fillId="0" borderId="59" xfId="15" applyFont="1" applyBorder="1" applyProtection="1">
      <alignment/>
      <protection/>
    </xf>
    <xf numFmtId="164" fontId="16" fillId="0" borderId="95" xfId="15" applyFont="1" applyBorder="1" applyProtection="1">
      <alignment/>
      <protection/>
    </xf>
    <xf numFmtId="0" fontId="0" fillId="0" borderId="81" xfId="0" applyBorder="1" applyAlignment="1">
      <alignment/>
    </xf>
    <xf numFmtId="0" fontId="0" fillId="0" borderId="96" xfId="0" applyBorder="1" applyAlignment="1">
      <alignment/>
    </xf>
    <xf numFmtId="0" fontId="10" fillId="6" borderId="97" xfId="0" applyFont="1" applyFill="1" applyBorder="1" applyAlignment="1">
      <alignment/>
    </xf>
    <xf numFmtId="0" fontId="10" fillId="0" borderId="98" xfId="0" applyFont="1" applyBorder="1" applyAlignment="1">
      <alignment/>
    </xf>
    <xf numFmtId="164" fontId="15" fillId="0" borderId="83" xfId="15" applyFont="1" applyBorder="1" applyAlignment="1" applyProtection="1">
      <alignment horizontal="left" indent="1"/>
      <protection/>
    </xf>
    <xf numFmtId="164" fontId="15" fillId="0" borderId="84" xfId="15" applyFont="1" applyBorder="1" applyProtection="1">
      <alignment/>
      <protection/>
    </xf>
    <xf numFmtId="164" fontId="26" fillId="0" borderId="99" xfId="15" applyFont="1" applyBorder="1" applyAlignment="1" applyProtection="1" quotePrefix="1">
      <alignment horizontal="center"/>
      <protection/>
    </xf>
    <xf numFmtId="164" fontId="15" fillId="0" borderId="100" xfId="15" applyFont="1" applyBorder="1" applyAlignment="1" applyProtection="1">
      <alignment horizontal="left" indent="1"/>
      <protection/>
    </xf>
    <xf numFmtId="164" fontId="15" fillId="0" borderId="101" xfId="15" applyFont="1" applyBorder="1" applyProtection="1">
      <alignment/>
      <protection/>
    </xf>
    <xf numFmtId="164" fontId="16" fillId="0" borderId="48" xfId="15" applyFont="1" applyBorder="1" applyProtection="1">
      <alignment/>
      <protection/>
    </xf>
    <xf numFmtId="164" fontId="16" fillId="0" borderId="102" xfId="15" applyFont="1" applyBorder="1" applyProtection="1">
      <alignment/>
      <protection/>
    </xf>
    <xf numFmtId="164" fontId="17" fillId="0" borderId="103" xfId="15" applyFont="1" applyBorder="1" applyAlignment="1" applyProtection="1">
      <alignment horizontal="right"/>
      <protection/>
    </xf>
    <xf numFmtId="0" fontId="18" fillId="0" borderId="104" xfId="0" applyNumberFormat="1" applyFont="1" applyBorder="1" applyAlignment="1">
      <alignment horizontal="center"/>
    </xf>
    <xf numFmtId="0" fontId="0" fillId="0" borderId="100" xfId="0" applyBorder="1" applyAlignment="1">
      <alignment/>
    </xf>
    <xf numFmtId="0" fontId="0" fillId="0" borderId="105" xfId="0" applyBorder="1" applyAlignment="1">
      <alignment/>
    </xf>
    <xf numFmtId="0" fontId="10" fillId="6" borderId="106" xfId="0" applyFont="1" applyFill="1" applyBorder="1" applyAlignment="1">
      <alignment/>
    </xf>
    <xf numFmtId="0" fontId="10" fillId="0" borderId="107" xfId="0" applyFont="1" applyBorder="1" applyAlignment="1">
      <alignment/>
    </xf>
    <xf numFmtId="0" fontId="16" fillId="0" borderId="50" xfId="0" applyFont="1" applyBorder="1" applyAlignment="1" applyProtection="1">
      <alignment horizontal="center"/>
      <protection/>
    </xf>
    <xf numFmtId="0" fontId="15" fillId="0" borderId="53" xfId="0" applyFont="1" applyBorder="1" applyAlignment="1" applyProtection="1">
      <alignment horizontal="center"/>
      <protection/>
    </xf>
    <xf numFmtId="0" fontId="15" fillId="0" borderId="54" xfId="0" applyFont="1" applyBorder="1" applyAlignment="1" applyProtection="1">
      <alignment horizontal="center"/>
      <protection/>
    </xf>
    <xf numFmtId="0" fontId="10" fillId="0" borderId="1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26" fillId="0" borderId="58" xfId="0" applyFont="1" applyBorder="1" applyAlignment="1" applyProtection="1">
      <alignment horizontal="center"/>
      <protection/>
    </xf>
    <xf numFmtId="0" fontId="0" fillId="2" borderId="63" xfId="0" applyFont="1" applyFill="1" applyBorder="1" applyAlignment="1">
      <alignment horizontal="left" indent="1"/>
    </xf>
    <xf numFmtId="0" fontId="0" fillId="2" borderId="60" xfId="0" applyFont="1" applyFill="1" applyBorder="1" applyAlignment="1">
      <alignment/>
    </xf>
    <xf numFmtId="0" fontId="27" fillId="3" borderId="61" xfId="0" applyFont="1" applyFill="1" applyBorder="1" applyAlignment="1" applyProtection="1">
      <alignment horizontal="center"/>
      <protection/>
    </xf>
    <xf numFmtId="0" fontId="27" fillId="3" borderId="60" xfId="0" applyFont="1" applyFill="1" applyBorder="1" applyAlignment="1" applyProtection="1">
      <alignment horizontal="center"/>
      <protection/>
    </xf>
    <xf numFmtId="0" fontId="27" fillId="0" borderId="61" xfId="0" applyFont="1" applyBorder="1" applyAlignment="1" applyProtection="1">
      <alignment horizontal="center"/>
      <protection/>
    </xf>
    <xf numFmtId="164" fontId="27" fillId="0" borderId="60" xfId="0" applyNumberFormat="1" applyFont="1" applyBorder="1" applyAlignment="1" applyProtection="1">
      <alignment horizontal="center"/>
      <protection/>
    </xf>
    <xf numFmtId="0" fontId="27" fillId="0" borderId="108" xfId="0" applyFont="1" applyBorder="1" applyAlignment="1" applyProtection="1">
      <alignment horizontal="center"/>
      <protection/>
    </xf>
    <xf numFmtId="0" fontId="27" fillId="0" borderId="60" xfId="0" applyFont="1" applyBorder="1" applyAlignment="1" applyProtection="1">
      <alignment horizontal="center"/>
      <protection/>
    </xf>
    <xf numFmtId="164" fontId="10" fillId="4" borderId="109" xfId="0" applyNumberFormat="1" applyFont="1" applyFill="1" applyBorder="1" applyAlignment="1">
      <alignment/>
    </xf>
    <xf numFmtId="164" fontId="10" fillId="4" borderId="67" xfId="0" applyNumberFormat="1" applyFont="1" applyFill="1" applyBorder="1" applyAlignment="1">
      <alignment/>
    </xf>
    <xf numFmtId="0" fontId="26" fillId="0" borderId="68" xfId="0" applyFont="1" applyBorder="1" applyAlignment="1" applyProtection="1">
      <alignment horizontal="center"/>
      <protection/>
    </xf>
    <xf numFmtId="164" fontId="27" fillId="0" borderId="61" xfId="0" applyNumberFormat="1" applyFont="1" applyBorder="1" applyAlignment="1" applyProtection="1">
      <alignment horizontal="center"/>
      <protection/>
    </xf>
    <xf numFmtId="0" fontId="27" fillId="0" borderId="69" xfId="0" applyFont="1" applyBorder="1" applyAlignment="1" applyProtection="1">
      <alignment horizontal="center"/>
      <protection/>
    </xf>
    <xf numFmtId="0" fontId="27" fillId="3" borderId="70" xfId="0" applyFont="1" applyFill="1" applyBorder="1" applyAlignment="1" applyProtection="1">
      <alignment horizontal="center"/>
      <protection/>
    </xf>
    <xf numFmtId="0" fontId="27" fillId="3" borderId="69" xfId="0" applyFont="1" applyFill="1" applyBorder="1" applyAlignment="1" applyProtection="1">
      <alignment horizontal="center"/>
      <protection/>
    </xf>
    <xf numFmtId="0" fontId="27" fillId="0" borderId="70" xfId="0" applyFont="1" applyBorder="1" applyAlignment="1" applyProtection="1">
      <alignment horizontal="center"/>
      <protection/>
    </xf>
    <xf numFmtId="164" fontId="27" fillId="0" borderId="69" xfId="0" applyNumberFormat="1" applyFont="1" applyBorder="1" applyAlignment="1" applyProtection="1">
      <alignment horizontal="center"/>
      <protection/>
    </xf>
    <xf numFmtId="164" fontId="27" fillId="0" borderId="70" xfId="0" applyNumberFormat="1" applyFont="1" applyBorder="1" applyAlignment="1" applyProtection="1">
      <alignment horizontal="center"/>
      <protection/>
    </xf>
    <xf numFmtId="0" fontId="26" fillId="0" borderId="71" xfId="0" applyFont="1" applyBorder="1" applyAlignment="1" applyProtection="1">
      <alignment horizontal="center"/>
      <protection/>
    </xf>
    <xf numFmtId="0" fontId="0" fillId="2" borderId="76" xfId="0" applyFont="1" applyFill="1" applyBorder="1" applyAlignment="1">
      <alignment horizontal="left" indent="1"/>
    </xf>
    <xf numFmtId="0" fontId="0" fillId="2" borderId="110" xfId="0" applyFont="1" applyFill="1" applyBorder="1" applyAlignment="1">
      <alignment/>
    </xf>
    <xf numFmtId="164" fontId="27" fillId="0" borderId="111" xfId="0" applyNumberFormat="1" applyFont="1" applyBorder="1" applyAlignment="1" applyProtection="1">
      <alignment horizontal="center"/>
      <protection/>
    </xf>
    <xf numFmtId="0" fontId="27" fillId="0" borderId="110" xfId="0" applyFont="1" applyBorder="1" applyAlignment="1" applyProtection="1">
      <alignment horizontal="center"/>
      <protection/>
    </xf>
    <xf numFmtId="0" fontId="27" fillId="3" borderId="111" xfId="0" applyFont="1" applyFill="1" applyBorder="1" applyAlignment="1" applyProtection="1">
      <alignment horizontal="center"/>
      <protection/>
    </xf>
    <xf numFmtId="0" fontId="27" fillId="3" borderId="110" xfId="0" applyFont="1" applyFill="1" applyBorder="1" applyAlignment="1" applyProtection="1">
      <alignment horizontal="center"/>
      <protection/>
    </xf>
    <xf numFmtId="0" fontId="27" fillId="0" borderId="112" xfId="0" applyFont="1" applyBorder="1" applyAlignment="1" applyProtection="1">
      <alignment horizontal="center"/>
      <protection/>
    </xf>
    <xf numFmtId="0" fontId="16" fillId="0" borderId="79" xfId="0" applyFont="1" applyBorder="1" applyAlignment="1" applyProtection="1">
      <alignment horizontal="center"/>
      <protection/>
    </xf>
    <xf numFmtId="0" fontId="16" fillId="0" borderId="59" xfId="0" applyFont="1" applyBorder="1" applyAlignment="1" applyProtection="1">
      <alignment/>
      <protection/>
    </xf>
    <xf numFmtId="0" fontId="32" fillId="0" borderId="59" xfId="0" applyFont="1" applyBorder="1" applyAlignment="1" applyProtection="1">
      <alignment/>
      <protection/>
    </xf>
    <xf numFmtId="0" fontId="0" fillId="0" borderId="59" xfId="0" applyBorder="1" applyAlignment="1">
      <alignment/>
    </xf>
    <xf numFmtId="0" fontId="0" fillId="0" borderId="79" xfId="0" applyFont="1" applyBorder="1" applyAlignment="1">
      <alignment/>
    </xf>
    <xf numFmtId="0" fontId="0" fillId="0" borderId="113" xfId="0" applyFont="1" applyBorder="1" applyAlignment="1">
      <alignment/>
    </xf>
    <xf numFmtId="0" fontId="10" fillId="6" borderId="0" xfId="0" applyFont="1" applyFill="1" applyBorder="1" applyAlignment="1">
      <alignment/>
    </xf>
    <xf numFmtId="0" fontId="16" fillId="0" borderId="114" xfId="0" applyFont="1" applyBorder="1" applyAlignment="1" applyProtection="1">
      <alignment horizontal="center"/>
      <protection/>
    </xf>
    <xf numFmtId="0" fontId="16" fillId="0" borderId="84" xfId="0" applyFont="1" applyBorder="1" applyAlignment="1" applyProtection="1">
      <alignment/>
      <protection/>
    </xf>
    <xf numFmtId="0" fontId="16" fillId="0" borderId="85" xfId="0" applyFont="1" applyBorder="1" applyAlignment="1" applyProtection="1">
      <alignment/>
      <protection/>
    </xf>
    <xf numFmtId="0" fontId="0" fillId="0" borderId="115" xfId="0" applyBorder="1" applyAlignment="1">
      <alignment/>
    </xf>
    <xf numFmtId="0" fontId="0" fillId="0" borderId="79" xfId="0" applyBorder="1" applyAlignment="1">
      <alignment/>
    </xf>
    <xf numFmtId="0" fontId="10" fillId="0" borderId="116" xfId="0" applyFont="1" applyBorder="1" applyAlignment="1">
      <alignment horizontal="center"/>
    </xf>
    <xf numFmtId="0" fontId="26" fillId="0" borderId="79" xfId="0" applyFont="1" applyBorder="1" applyAlignment="1" applyProtection="1" quotePrefix="1">
      <alignment horizontal="center"/>
      <protection/>
    </xf>
    <xf numFmtId="164" fontId="15" fillId="0" borderId="117" xfId="15" applyFont="1" applyBorder="1" applyAlignment="1" applyProtection="1">
      <alignment horizontal="left" indent="1"/>
      <protection/>
    </xf>
    <xf numFmtId="0" fontId="31" fillId="0" borderId="59" xfId="0" applyFont="1" applyBorder="1" applyAlignment="1" applyProtection="1">
      <alignment/>
      <protection/>
    </xf>
    <xf numFmtId="0" fontId="31" fillId="0" borderId="90" xfId="0" applyFont="1" applyBorder="1" applyAlignment="1" applyProtection="1">
      <alignment/>
      <protection/>
    </xf>
    <xf numFmtId="0" fontId="17" fillId="0" borderId="62" xfId="0" applyFont="1" applyBorder="1" applyAlignment="1" applyProtection="1">
      <alignment horizontal="center"/>
      <protection/>
    </xf>
    <xf numFmtId="164" fontId="18" fillId="0" borderId="91" xfId="0" applyNumberFormat="1" applyFont="1" applyBorder="1" applyAlignment="1">
      <alignment horizontal="center"/>
    </xf>
    <xf numFmtId="0" fontId="14" fillId="0" borderId="118" xfId="0" applyFont="1" applyBorder="1" applyAlignment="1">
      <alignment/>
    </xf>
    <xf numFmtId="0" fontId="14" fillId="0" borderId="119" xfId="0" applyFont="1" applyBorder="1" applyAlignment="1">
      <alignment/>
    </xf>
    <xf numFmtId="0" fontId="10" fillId="0" borderId="120" xfId="0" applyFont="1" applyFill="1" applyBorder="1" applyAlignment="1">
      <alignment/>
    </xf>
    <xf numFmtId="0" fontId="31" fillId="0" borderId="95" xfId="0" applyFont="1" applyBorder="1" applyAlignment="1" applyProtection="1">
      <alignment/>
      <protection/>
    </xf>
    <xf numFmtId="0" fontId="14" fillId="0" borderId="121" xfId="0" applyFont="1" applyBorder="1" applyAlignment="1">
      <alignment/>
    </xf>
    <xf numFmtId="0" fontId="14" fillId="0" borderId="122" xfId="0" applyFont="1" applyBorder="1" applyAlignment="1">
      <alignment/>
    </xf>
    <xf numFmtId="0" fontId="10" fillId="0" borderId="123" xfId="0" applyFont="1" applyFill="1" applyBorder="1" applyAlignment="1">
      <alignment/>
    </xf>
    <xf numFmtId="164" fontId="15" fillId="0" borderId="124" xfId="15" applyFont="1" applyBorder="1" applyAlignment="1" applyProtection="1">
      <alignment horizontal="left" indent="1"/>
      <protection/>
    </xf>
    <xf numFmtId="164" fontId="15" fillId="0" borderId="125" xfId="15" applyFont="1" applyBorder="1" applyProtection="1">
      <alignment/>
      <protection/>
    </xf>
    <xf numFmtId="0" fontId="31" fillId="0" borderId="125" xfId="0" applyFont="1" applyBorder="1" applyAlignment="1" applyProtection="1">
      <alignment/>
      <protection/>
    </xf>
    <xf numFmtId="0" fontId="31" fillId="0" borderId="126" xfId="0" applyFont="1" applyBorder="1" applyAlignment="1" applyProtection="1">
      <alignment/>
      <protection/>
    </xf>
    <xf numFmtId="0" fontId="26" fillId="0" borderId="99" xfId="0" applyFont="1" applyBorder="1" applyAlignment="1" applyProtection="1" quotePrefix="1">
      <alignment horizontal="center"/>
      <protection/>
    </xf>
    <xf numFmtId="0" fontId="31" fillId="0" borderId="101" xfId="0" applyFont="1" applyBorder="1" applyAlignment="1" applyProtection="1">
      <alignment/>
      <protection/>
    </xf>
    <xf numFmtId="0" fontId="31" fillId="0" borderId="102" xfId="0" applyFont="1" applyBorder="1" applyAlignment="1" applyProtection="1">
      <alignment/>
      <protection/>
    </xf>
    <xf numFmtId="0" fontId="17" fillId="0" borderId="103" xfId="0" applyFont="1" applyBorder="1" applyAlignment="1" applyProtection="1">
      <alignment horizontal="center"/>
      <protection/>
    </xf>
    <xf numFmtId="164" fontId="18" fillId="0" borderId="104" xfId="0" applyNumberFormat="1" applyFont="1" applyBorder="1" applyAlignment="1">
      <alignment horizontal="center"/>
    </xf>
    <xf numFmtId="0" fontId="0" fillId="0" borderId="101" xfId="0" applyBorder="1" applyAlignment="1">
      <alignment/>
    </xf>
    <xf numFmtId="0" fontId="14" fillId="0" borderId="127" xfId="0" applyFont="1" applyBorder="1" applyAlignment="1">
      <alignment/>
    </xf>
    <xf numFmtId="0" fontId="14" fillId="0" borderId="128" xfId="0" applyFont="1" applyBorder="1" applyAlignment="1">
      <alignment/>
    </xf>
    <xf numFmtId="0" fontId="10" fillId="0" borderId="129" xfId="0" applyFont="1" applyFill="1" applyBorder="1" applyAlignment="1">
      <alignment/>
    </xf>
    <xf numFmtId="0" fontId="5" fillId="0" borderId="2" xfId="0" applyNumberFormat="1" applyFont="1" applyFill="1" applyBorder="1" applyAlignment="1" applyProtection="1">
      <alignment horizontal="left" vertical="top"/>
      <protection/>
    </xf>
    <xf numFmtId="49" fontId="0" fillId="0" borderId="130" xfId="0" applyNumberFormat="1" applyFont="1" applyFill="1" applyBorder="1" applyAlignment="1" applyProtection="1">
      <alignment horizontal="left"/>
      <protection/>
    </xf>
    <xf numFmtId="49" fontId="0" fillId="0" borderId="131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center"/>
      <protection/>
    </xf>
    <xf numFmtId="0" fontId="0" fillId="0" borderId="88" xfId="0" applyNumberFormat="1" applyFont="1" applyFill="1" applyBorder="1" applyAlignment="1" applyProtection="1">
      <alignment vertical="top"/>
      <protection/>
    </xf>
    <xf numFmtId="0" fontId="0" fillId="0" borderId="132" xfId="0" applyNumberFormat="1" applyFont="1" applyFill="1" applyBorder="1" applyAlignment="1" applyProtection="1" quotePrefix="1">
      <alignment vertical="top"/>
      <protection/>
    </xf>
    <xf numFmtId="49" fontId="0" fillId="0" borderId="133" xfId="0" applyNumberFormat="1" applyFont="1" applyFill="1" applyBorder="1" applyAlignment="1" applyProtection="1">
      <alignment horizontal="left"/>
      <protection/>
    </xf>
    <xf numFmtId="49" fontId="0" fillId="0" borderId="134" xfId="0" applyNumberFormat="1" applyFont="1" applyFill="1" applyBorder="1" applyAlignment="1" applyProtection="1">
      <alignment horizontal="left"/>
      <protection/>
    </xf>
    <xf numFmtId="49" fontId="0" fillId="0" borderId="132" xfId="0" applyNumberFormat="1" applyFont="1" applyFill="1" applyBorder="1" applyAlignment="1" applyProtection="1">
      <alignment horizontal="left"/>
      <protection/>
    </xf>
    <xf numFmtId="0" fontId="0" fillId="0" borderId="135" xfId="0" applyNumberFormat="1" applyFont="1" applyFill="1" applyBorder="1" applyAlignment="1" applyProtection="1">
      <alignment vertical="top"/>
      <protection/>
    </xf>
    <xf numFmtId="0" fontId="0" fillId="0" borderId="136" xfId="0" applyBorder="1" applyAlignment="1">
      <alignment horizontal="left"/>
    </xf>
    <xf numFmtId="164" fontId="13" fillId="0" borderId="0" xfId="15">
      <alignment/>
      <protection/>
    </xf>
    <xf numFmtId="164" fontId="23" fillId="0" borderId="137" xfId="15" applyFont="1" applyBorder="1" applyAlignment="1">
      <alignment horizontal="center"/>
      <protection/>
    </xf>
    <xf numFmtId="164" fontId="35" fillId="2" borderId="60" xfId="15" applyFont="1" applyFill="1" applyBorder="1" applyAlignment="1" applyProtection="1">
      <alignment horizontal="left"/>
      <protection locked="0"/>
    </xf>
    <xf numFmtId="164" fontId="20" fillId="0" borderId="62" xfId="15" applyFont="1" applyBorder="1" applyAlignment="1" applyProtection="1">
      <alignment/>
      <protection/>
    </xf>
    <xf numFmtId="164" fontId="20" fillId="0" borderId="63" xfId="15" applyFont="1" applyBorder="1" applyAlignment="1" applyProtection="1">
      <alignment/>
      <protection/>
    </xf>
    <xf numFmtId="164" fontId="26" fillId="0" borderId="64" xfId="15" applyFont="1" applyBorder="1" applyAlignment="1" applyProtection="1">
      <alignment horizontal="right"/>
      <protection/>
    </xf>
    <xf numFmtId="164" fontId="26" fillId="0" borderId="65" xfId="15" applyFont="1" applyBorder="1" applyAlignment="1" applyProtection="1">
      <alignment horizontal="center"/>
      <protection/>
    </xf>
    <xf numFmtId="164" fontId="19" fillId="0" borderId="138" xfId="15" applyFont="1" applyBorder="1" applyAlignment="1">
      <alignment horizontal="center"/>
      <protection/>
    </xf>
    <xf numFmtId="164" fontId="35" fillId="2" borderId="69" xfId="15" applyFont="1" applyFill="1" applyBorder="1" applyAlignment="1" applyProtection="1">
      <alignment horizontal="left"/>
      <protection locked="0"/>
    </xf>
    <xf numFmtId="164" fontId="27" fillId="3" borderId="59" xfId="15" applyFont="1" applyFill="1" applyBorder="1" applyAlignment="1" applyProtection="1">
      <alignment horizontal="center"/>
      <protection/>
    </xf>
    <xf numFmtId="164" fontId="27" fillId="0" borderId="95" xfId="15" applyFont="1" applyBorder="1" applyProtection="1">
      <alignment/>
      <protection/>
    </xf>
    <xf numFmtId="164" fontId="20" fillId="0" borderId="108" xfId="15" applyFont="1" applyBorder="1" applyAlignment="1" applyProtection="1">
      <alignment/>
      <protection/>
    </xf>
    <xf numFmtId="164" fontId="27" fillId="3" borderId="72" xfId="15" applyFont="1" applyFill="1" applyBorder="1" applyAlignment="1" applyProtection="1">
      <alignment horizontal="center"/>
      <protection/>
    </xf>
    <xf numFmtId="164" fontId="20" fillId="0" borderId="112" xfId="15" applyFont="1" applyBorder="1" applyAlignment="1" applyProtection="1">
      <alignment/>
      <protection/>
    </xf>
    <xf numFmtId="164" fontId="20" fillId="0" borderId="76" xfId="15" applyFont="1" applyBorder="1" applyAlignment="1" applyProtection="1">
      <alignment/>
      <protection/>
    </xf>
    <xf numFmtId="164" fontId="26" fillId="0" borderId="77" xfId="15" applyFont="1" applyBorder="1" applyAlignment="1" applyProtection="1">
      <alignment horizontal="right"/>
      <protection/>
    </xf>
    <xf numFmtId="164" fontId="26" fillId="0" borderId="78" xfId="15" applyFont="1" applyBorder="1" applyAlignment="1" applyProtection="1">
      <alignment horizontal="center"/>
      <protection/>
    </xf>
    <xf numFmtId="164" fontId="19" fillId="0" borderId="139" xfId="15" applyFont="1" applyBorder="1" applyAlignment="1">
      <alignment horizontal="center"/>
      <protection/>
    </xf>
    <xf numFmtId="0" fontId="10" fillId="6" borderId="140" xfId="0" applyFont="1" applyFill="1" applyBorder="1" applyAlignment="1">
      <alignment horizontal="center"/>
    </xf>
    <xf numFmtId="164" fontId="26" fillId="0" borderId="141" xfId="15" applyFont="1" applyBorder="1" applyAlignment="1" applyProtection="1">
      <alignment horizontal="center"/>
      <protection/>
    </xf>
    <xf numFmtId="0" fontId="10" fillId="0" borderId="142" xfId="0" applyFont="1" applyBorder="1" applyAlignment="1">
      <alignment horizontal="center"/>
    </xf>
    <xf numFmtId="164" fontId="20" fillId="0" borderId="143" xfId="15" applyFont="1" applyBorder="1" applyAlignment="1" applyProtection="1">
      <alignment/>
      <protection/>
    </xf>
    <xf numFmtId="164" fontId="2" fillId="0" borderId="144" xfId="0" applyNumberFormat="1" applyFont="1" applyBorder="1" applyAlignment="1">
      <alignment/>
    </xf>
    <xf numFmtId="0" fontId="14" fillId="0" borderId="145" xfId="0" applyFont="1" applyBorder="1" applyAlignment="1">
      <alignment/>
    </xf>
    <xf numFmtId="0" fontId="14" fillId="0" borderId="146" xfId="0" applyFont="1" applyBorder="1" applyAlignment="1">
      <alignment/>
    </xf>
    <xf numFmtId="0" fontId="36" fillId="7" borderId="147" xfId="0" applyFont="1" applyFill="1" applyBorder="1" applyAlignment="1">
      <alignment horizontal="center"/>
    </xf>
    <xf numFmtId="164" fontId="2" fillId="0" borderId="148" xfId="0" applyNumberFormat="1" applyFont="1" applyBorder="1" applyAlignment="1">
      <alignment/>
    </xf>
    <xf numFmtId="0" fontId="14" fillId="0" borderId="149" xfId="0" applyFont="1" applyBorder="1" applyAlignment="1">
      <alignment/>
    </xf>
    <xf numFmtId="0" fontId="14" fillId="0" borderId="150" xfId="0" applyFont="1" applyBorder="1" applyAlignment="1">
      <alignment/>
    </xf>
    <xf numFmtId="164" fontId="26" fillId="0" borderId="151" xfId="15" applyFont="1" applyBorder="1" applyAlignment="1" applyProtection="1" quotePrefix="1">
      <alignment horizontal="center"/>
      <protection/>
    </xf>
    <xf numFmtId="164" fontId="15" fillId="0" borderId="152" xfId="15" applyFont="1" applyBorder="1" applyAlignment="1" applyProtection="1">
      <alignment horizontal="left" indent="1"/>
      <protection/>
    </xf>
    <xf numFmtId="164" fontId="15" fillId="0" borderId="153" xfId="15" applyFont="1" applyBorder="1" applyProtection="1">
      <alignment/>
      <protection/>
    </xf>
    <xf numFmtId="164" fontId="16" fillId="0" borderId="154" xfId="15" applyFont="1" applyBorder="1" applyProtection="1">
      <alignment/>
      <protection/>
    </xf>
    <xf numFmtId="164" fontId="20" fillId="0" borderId="155" xfId="15" applyFont="1" applyBorder="1" applyAlignment="1" applyProtection="1">
      <alignment/>
      <protection/>
    </xf>
    <xf numFmtId="164" fontId="2" fillId="0" borderId="156" xfId="0" applyNumberFormat="1" applyFont="1" applyBorder="1" applyAlignment="1">
      <alignment/>
    </xf>
    <xf numFmtId="164" fontId="20" fillId="0" borderId="157" xfId="15" applyFont="1" applyBorder="1" applyAlignment="1" applyProtection="1">
      <alignment/>
      <protection/>
    </xf>
    <xf numFmtId="164" fontId="15" fillId="0" borderId="49" xfId="15" applyFont="1" applyBorder="1" applyAlignment="1" applyProtection="1">
      <alignment horizontal="left" indent="1"/>
      <protection/>
    </xf>
    <xf numFmtId="164" fontId="15" fillId="0" borderId="48" xfId="15" applyFont="1" applyBorder="1" applyProtection="1">
      <alignment/>
      <protection/>
    </xf>
    <xf numFmtId="164" fontId="20" fillId="0" borderId="103" xfId="15" applyFont="1" applyBorder="1" applyAlignment="1" applyProtection="1">
      <alignment/>
      <protection/>
    </xf>
    <xf numFmtId="164" fontId="2" fillId="0" borderId="158" xfId="0" applyNumberFormat="1" applyFont="1" applyBorder="1" applyAlignment="1">
      <alignment/>
    </xf>
    <xf numFmtId="0" fontId="14" fillId="0" borderId="159" xfId="0" applyFont="1" applyBorder="1" applyAlignment="1">
      <alignment/>
    </xf>
    <xf numFmtId="0" fontId="14" fillId="0" borderId="160" xfId="0" applyFont="1" applyBorder="1" applyAlignment="1">
      <alignment/>
    </xf>
    <xf numFmtId="0" fontId="36" fillId="7" borderId="161" xfId="0" applyFont="1" applyFill="1" applyBorder="1" applyAlignment="1">
      <alignment horizontal="center"/>
    </xf>
    <xf numFmtId="164" fontId="35" fillId="2" borderId="59" xfId="15" applyFont="1" applyFill="1" applyBorder="1" applyAlignment="1" applyProtection="1">
      <alignment horizontal="left" indent="1"/>
      <protection locked="0"/>
    </xf>
    <xf numFmtId="164" fontId="35" fillId="2" borderId="72" xfId="15" applyFont="1" applyFill="1" applyBorder="1" applyAlignment="1" applyProtection="1">
      <alignment horizontal="left" indent="1"/>
      <protection locked="0"/>
    </xf>
    <xf numFmtId="164" fontId="15" fillId="2" borderId="0" xfId="15" applyFont="1" applyFill="1" applyBorder="1" applyAlignment="1" applyProtection="1">
      <alignment horizontal="left" indent="1"/>
      <protection locked="0"/>
    </xf>
    <xf numFmtId="0" fontId="1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2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20" fontId="18" fillId="0" borderId="48" xfId="0" applyNumberFormat="1" applyFont="1" applyBorder="1" applyAlignment="1">
      <alignment horizontal="left"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left"/>
      <protection/>
    </xf>
    <xf numFmtId="164" fontId="27" fillId="2" borderId="117" xfId="15" applyFont="1" applyFill="1" applyBorder="1" applyAlignment="1" applyProtection="1" quotePrefix="1">
      <alignment horizontal="center"/>
      <protection locked="0"/>
    </xf>
    <xf numFmtId="0" fontId="29" fillId="0" borderId="111" xfId="0" applyFont="1" applyBorder="1" applyAlignment="1">
      <alignment horizontal="center"/>
    </xf>
    <xf numFmtId="0" fontId="29" fillId="0" borderId="162" xfId="0" applyFont="1" applyBorder="1" applyAlignment="1">
      <alignment horizontal="center"/>
    </xf>
    <xf numFmtId="0" fontId="15" fillId="0" borderId="63" xfId="0" applyFont="1" applyBorder="1" applyAlignment="1" applyProtection="1">
      <alignment horizontal="center"/>
      <protection/>
    </xf>
    <xf numFmtId="0" fontId="15" fillId="0" borderId="163" xfId="0" applyFont="1" applyBorder="1" applyAlignment="1" applyProtection="1">
      <alignment horizontal="center"/>
      <protection/>
    </xf>
    <xf numFmtId="0" fontId="15" fillId="0" borderId="63" xfId="0" applyFont="1" applyBorder="1" applyAlignment="1" applyProtection="1" quotePrefix="1">
      <alignment horizontal="center"/>
      <protection/>
    </xf>
    <xf numFmtId="0" fontId="15" fillId="0" borderId="95" xfId="0" applyFont="1" applyBorder="1" applyAlignment="1" applyProtection="1">
      <alignment horizontal="center"/>
      <protection/>
    </xf>
    <xf numFmtId="0" fontId="29" fillId="0" borderId="61" xfId="0" applyFont="1" applyBorder="1" applyAlignment="1">
      <alignment horizontal="center"/>
    </xf>
    <xf numFmtId="0" fontId="29" fillId="0" borderId="164" xfId="0" applyFont="1" applyBorder="1" applyAlignment="1">
      <alignment horizontal="center"/>
    </xf>
    <xf numFmtId="49" fontId="0" fillId="0" borderId="21" xfId="0" applyNumberFormat="1" applyFont="1" applyFill="1" applyBorder="1" applyAlignment="1" applyProtection="1">
      <alignment horizontal="center"/>
      <protection/>
    </xf>
    <xf numFmtId="49" fontId="0" fillId="0" borderId="22" xfId="0" applyNumberFormat="1" applyFont="1" applyFill="1" applyBorder="1" applyAlignment="1" applyProtection="1">
      <alignment horizontal="center"/>
      <protection/>
    </xf>
    <xf numFmtId="49" fontId="12" fillId="0" borderId="13" xfId="0" applyNumberFormat="1" applyFont="1" applyFill="1" applyBorder="1" applyAlignment="1" applyProtection="1">
      <alignment horizontal="right"/>
      <protection/>
    </xf>
    <xf numFmtId="49" fontId="12" fillId="0" borderId="14" xfId="0" applyNumberFormat="1" applyFont="1" applyFill="1" applyBorder="1" applyAlignment="1" applyProtection="1" quotePrefix="1">
      <alignment horizontal="left"/>
      <protection/>
    </xf>
    <xf numFmtId="0" fontId="0" fillId="0" borderId="0" xfId="0" applyAlignment="1">
      <alignment horizontal="center"/>
    </xf>
    <xf numFmtId="49" fontId="0" fillId="0" borderId="5" xfId="0" applyNumberFormat="1" applyFont="1" applyFill="1" applyBorder="1" applyAlignment="1" applyProtection="1">
      <alignment horizontal="center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49" fontId="0" fillId="0" borderId="18" xfId="0" applyNumberFormat="1" applyFont="1" applyFill="1" applyBorder="1" applyAlignment="1" applyProtection="1">
      <alignment horizontal="center"/>
      <protection/>
    </xf>
    <xf numFmtId="49" fontId="0" fillId="0" borderId="16" xfId="0" applyNumberFormat="1" applyFont="1" applyFill="1" applyBorder="1" applyAlignment="1" applyProtection="1">
      <alignment horizontal="center"/>
      <protection/>
    </xf>
    <xf numFmtId="49" fontId="0" fillId="0" borderId="17" xfId="0" applyNumberFormat="1" applyFont="1" applyFill="1" applyBorder="1" applyAlignment="1" applyProtection="1">
      <alignment horizontal="center"/>
      <protection/>
    </xf>
    <xf numFmtId="49" fontId="0" fillId="0" borderId="165" xfId="0" applyNumberFormat="1" applyFont="1" applyFill="1" applyBorder="1" applyAlignment="1" applyProtection="1">
      <alignment horizontal="center"/>
      <protection/>
    </xf>
    <xf numFmtId="49" fontId="0" fillId="0" borderId="36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37" fillId="0" borderId="18" xfId="0" applyNumberFormat="1" applyFont="1" applyFill="1" applyBorder="1" applyAlignment="1" applyProtection="1">
      <alignment horizontal="left"/>
      <protection hidden="1"/>
    </xf>
    <xf numFmtId="49" fontId="37" fillId="0" borderId="95" xfId="0" applyNumberFormat="1" applyFont="1" applyFill="1" applyBorder="1" applyAlignment="1" applyProtection="1">
      <alignment horizontal="left"/>
      <protection hidden="1"/>
    </xf>
    <xf numFmtId="164" fontId="27" fillId="2" borderId="166" xfId="15" applyFont="1" applyFill="1" applyBorder="1" applyAlignment="1" applyProtection="1">
      <alignment horizontal="center"/>
      <protection locked="0"/>
    </xf>
    <xf numFmtId="164" fontId="33" fillId="0" borderId="167" xfId="15" applyFont="1" applyBorder="1" applyAlignment="1" applyProtection="1">
      <alignment horizontal="center"/>
      <protection locked="0"/>
    </xf>
    <xf numFmtId="164" fontId="27" fillId="2" borderId="63" xfId="15" applyFont="1" applyFill="1" applyBorder="1" applyAlignment="1" applyProtection="1" quotePrefix="1">
      <alignment horizontal="center"/>
      <protection locked="0"/>
    </xf>
    <xf numFmtId="164" fontId="33" fillId="0" borderId="163" xfId="15" applyFont="1" applyBorder="1" applyAlignment="1" applyProtection="1">
      <alignment horizontal="center"/>
      <protection locked="0"/>
    </xf>
    <xf numFmtId="164" fontId="27" fillId="2" borderId="83" xfId="15" applyFont="1" applyFill="1" applyBorder="1" applyAlignment="1" applyProtection="1">
      <alignment horizontal="center"/>
      <protection locked="0"/>
    </xf>
    <xf numFmtId="164" fontId="33" fillId="0" borderId="85" xfId="15" applyFont="1" applyBorder="1" applyAlignment="1" applyProtection="1">
      <alignment horizontal="center"/>
      <protection locked="0"/>
    </xf>
    <xf numFmtId="164" fontId="27" fillId="2" borderId="92" xfId="15" applyFont="1" applyFill="1" applyBorder="1" applyAlignment="1" applyProtection="1">
      <alignment horizontal="center"/>
      <protection locked="0"/>
    </xf>
    <xf numFmtId="164" fontId="33" fillId="0" borderId="168" xfId="15" applyFont="1" applyBorder="1" applyAlignment="1" applyProtection="1">
      <alignment horizontal="center"/>
      <protection locked="0"/>
    </xf>
    <xf numFmtId="164" fontId="27" fillId="2" borderId="88" xfId="15" applyFont="1" applyFill="1" applyBorder="1" applyAlignment="1" applyProtection="1">
      <alignment horizontal="center"/>
      <protection locked="0"/>
    </xf>
    <xf numFmtId="164" fontId="33" fillId="0" borderId="90" xfId="15" applyFont="1" applyBorder="1" applyAlignment="1" applyProtection="1">
      <alignment horizontal="center"/>
      <protection locked="0"/>
    </xf>
    <xf numFmtId="164" fontId="27" fillId="2" borderId="63" xfId="15" applyFont="1" applyFill="1" applyBorder="1" applyAlignment="1" applyProtection="1">
      <alignment horizontal="center"/>
      <protection locked="0"/>
    </xf>
    <xf numFmtId="0" fontId="10" fillId="0" borderId="169" xfId="0" applyFont="1" applyBorder="1" applyAlignment="1">
      <alignment horizontal="center"/>
    </xf>
    <xf numFmtId="0" fontId="10" fillId="0" borderId="170" xfId="0" applyFont="1" applyBorder="1" applyAlignment="1">
      <alignment horizontal="center"/>
    </xf>
    <xf numFmtId="164" fontId="27" fillId="2" borderId="117" xfId="15" applyFont="1" applyFill="1" applyBorder="1" applyAlignment="1" applyProtection="1">
      <alignment horizontal="center"/>
      <protection locked="0"/>
    </xf>
    <xf numFmtId="164" fontId="33" fillId="0" borderId="171" xfId="15" applyFont="1" applyBorder="1" applyAlignment="1" applyProtection="1">
      <alignment horizontal="center"/>
      <protection locked="0"/>
    </xf>
    <xf numFmtId="0" fontId="18" fillId="0" borderId="48" xfId="0" applyFont="1" applyBorder="1" applyAlignment="1">
      <alignment horizontal="left"/>
    </xf>
    <xf numFmtId="0" fontId="18" fillId="0" borderId="172" xfId="0" applyFont="1" applyBorder="1" applyAlignment="1">
      <alignment horizontal="left"/>
    </xf>
    <xf numFmtId="0" fontId="15" fillId="0" borderId="173" xfId="0" applyFont="1" applyBorder="1" applyAlignment="1" applyProtection="1">
      <alignment horizontal="center"/>
      <protection/>
    </xf>
    <xf numFmtId="0" fontId="0" fillId="0" borderId="54" xfId="0" applyFont="1" applyBorder="1" applyAlignment="1">
      <alignment horizontal="center"/>
    </xf>
    <xf numFmtId="0" fontId="26" fillId="0" borderId="17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0" fillId="0" borderId="173" xfId="0" applyFont="1" applyBorder="1" applyAlignment="1">
      <alignment horizontal="center"/>
    </xf>
    <xf numFmtId="0" fontId="0" fillId="0" borderId="174" xfId="0" applyFont="1" applyBorder="1" applyAlignment="1">
      <alignment horizontal="center"/>
    </xf>
    <xf numFmtId="0" fontId="19" fillId="0" borderId="48" xfId="0" applyFont="1" applyBorder="1" applyAlignment="1" applyProtection="1">
      <alignment horizontal="center"/>
      <protection locked="0"/>
    </xf>
    <xf numFmtId="0" fontId="0" fillId="0" borderId="48" xfId="0" applyBorder="1" applyAlignment="1">
      <alignment horizontal="center"/>
    </xf>
    <xf numFmtId="0" fontId="0" fillId="0" borderId="175" xfId="0" applyBorder="1" applyAlignment="1">
      <alignment horizontal="center"/>
    </xf>
    <xf numFmtId="165" fontId="23" fillId="0" borderId="176" xfId="15" applyNumberFormat="1" applyFont="1" applyFill="1" applyBorder="1" applyAlignment="1" applyProtection="1">
      <alignment horizontal="center"/>
      <protection locked="0"/>
    </xf>
    <xf numFmtId="0" fontId="0" fillId="0" borderId="48" xfId="0" applyFont="1" applyFill="1" applyBorder="1" applyAlignment="1">
      <alignment horizontal="center"/>
    </xf>
    <xf numFmtId="165" fontId="24" fillId="0" borderId="48" xfId="0" applyNumberFormat="1" applyFont="1" applyBorder="1" applyAlignment="1">
      <alignment horizontal="left"/>
    </xf>
    <xf numFmtId="165" fontId="24" fillId="0" borderId="177" xfId="0" applyNumberFormat="1" applyFont="1" applyBorder="1" applyAlignment="1">
      <alignment horizontal="left"/>
    </xf>
    <xf numFmtId="164" fontId="25" fillId="0" borderId="49" xfId="15" applyFont="1" applyFill="1" applyBorder="1" applyAlignment="1">
      <alignment horizontal="left"/>
      <protection/>
    </xf>
    <xf numFmtId="0" fontId="0" fillId="0" borderId="48" xfId="0" applyBorder="1" applyAlignment="1">
      <alignment/>
    </xf>
    <xf numFmtId="0" fontId="21" fillId="0" borderId="44" xfId="0" applyFont="1" applyBorder="1" applyAlignment="1" applyProtection="1">
      <alignment horizontal="left"/>
      <protection locked="0"/>
    </xf>
    <xf numFmtId="0" fontId="22" fillId="0" borderId="44" xfId="0" applyFont="1" applyBorder="1" applyAlignment="1">
      <alignment/>
    </xf>
    <xf numFmtId="0" fontId="22" fillId="0" borderId="178" xfId="0" applyFont="1" applyBorder="1" applyAlignment="1">
      <alignment/>
    </xf>
    <xf numFmtId="164" fontId="0" fillId="0" borderId="179" xfId="15" applyFont="1" applyFill="1" applyBorder="1" applyAlignment="1">
      <alignment horizontal="left"/>
      <protection/>
    </xf>
    <xf numFmtId="0" fontId="0" fillId="0" borderId="44" xfId="0" applyFont="1" applyBorder="1" applyAlignment="1">
      <alignment/>
    </xf>
    <xf numFmtId="0" fontId="18" fillId="0" borderId="44" xfId="0" applyFont="1" applyBorder="1" applyAlignment="1">
      <alignment horizontal="center"/>
    </xf>
    <xf numFmtId="0" fontId="18" fillId="0" borderId="136" xfId="0" applyFont="1" applyBorder="1" applyAlignment="1">
      <alignment horizontal="center"/>
    </xf>
    <xf numFmtId="164" fontId="16" fillId="2" borderId="63" xfId="15" applyFont="1" applyFill="1" applyBorder="1" applyAlignment="1" applyProtection="1">
      <alignment horizontal="center"/>
      <protection locked="0"/>
    </xf>
    <xf numFmtId="164" fontId="13" fillId="0" borderId="163" xfId="15" applyBorder="1" applyAlignment="1">
      <alignment horizontal="center"/>
      <protection/>
    </xf>
    <xf numFmtId="164" fontId="16" fillId="2" borderId="49" xfId="15" applyFont="1" applyFill="1" applyBorder="1" applyAlignment="1" applyProtection="1">
      <alignment horizontal="center"/>
      <protection locked="0"/>
    </xf>
    <xf numFmtId="164" fontId="13" fillId="0" borderId="177" xfId="15" applyBorder="1" applyAlignment="1">
      <alignment horizontal="center"/>
      <protection/>
    </xf>
    <xf numFmtId="164" fontId="16" fillId="2" borderId="63" xfId="15" applyFont="1" applyFill="1" applyBorder="1" applyAlignment="1" applyProtection="1" quotePrefix="1">
      <alignment horizontal="center"/>
      <protection locked="0"/>
    </xf>
    <xf numFmtId="164" fontId="16" fillId="2" borderId="83" xfId="15" applyFont="1" applyFill="1" applyBorder="1" applyAlignment="1" applyProtection="1">
      <alignment horizontal="center"/>
      <protection locked="0"/>
    </xf>
    <xf numFmtId="164" fontId="13" fillId="0" borderId="85" xfId="15" applyBorder="1" applyAlignment="1">
      <alignment horizontal="center"/>
      <protection/>
    </xf>
    <xf numFmtId="164" fontId="16" fillId="2" borderId="88" xfId="15" applyFont="1" applyFill="1" applyBorder="1" applyAlignment="1" applyProtection="1">
      <alignment horizontal="center"/>
      <protection locked="0"/>
    </xf>
    <xf numFmtId="164" fontId="13" fillId="0" borderId="90" xfId="15" applyBorder="1" applyAlignment="1">
      <alignment horizontal="center"/>
      <protection/>
    </xf>
    <xf numFmtId="164" fontId="16" fillId="2" borderId="88" xfId="15" applyFont="1" applyFill="1" applyBorder="1" applyAlignment="1" applyProtection="1" quotePrefix="1">
      <alignment horizontal="center"/>
      <protection locked="0"/>
    </xf>
    <xf numFmtId="164" fontId="16" fillId="2" borderId="88" xfId="15" applyFont="1" applyFill="1" applyBorder="1" applyAlignment="1" applyProtection="1">
      <alignment horizontal="center"/>
      <protection locked="0"/>
    </xf>
    <xf numFmtId="164" fontId="13" fillId="0" borderId="90" xfId="15" applyFont="1" applyBorder="1" applyAlignment="1">
      <alignment horizontal="center"/>
      <protection/>
    </xf>
    <xf numFmtId="164" fontId="29" fillId="0" borderId="61" xfId="15" applyFont="1" applyBorder="1" applyAlignment="1">
      <alignment horizontal="center"/>
      <protection/>
    </xf>
    <xf numFmtId="164" fontId="29" fillId="0" borderId="164" xfId="15" applyFont="1" applyBorder="1" applyAlignment="1">
      <alignment horizontal="center"/>
      <protection/>
    </xf>
    <xf numFmtId="164" fontId="29" fillId="0" borderId="111" xfId="15" applyFont="1" applyBorder="1" applyAlignment="1">
      <alignment horizontal="center"/>
      <protection/>
    </xf>
    <xf numFmtId="164" fontId="29" fillId="0" borderId="162" xfId="15" applyFont="1" applyBorder="1" applyAlignment="1">
      <alignment horizontal="center"/>
      <protection/>
    </xf>
    <xf numFmtId="164" fontId="15" fillId="0" borderId="83" xfId="15" applyFont="1" applyBorder="1" applyAlignment="1" applyProtection="1">
      <alignment horizontal="center"/>
      <protection/>
    </xf>
    <xf numFmtId="164" fontId="15" fillId="0" borderId="85" xfId="15" applyFont="1" applyBorder="1" applyAlignment="1" applyProtection="1">
      <alignment horizontal="center"/>
      <protection/>
    </xf>
    <xf numFmtId="164" fontId="15" fillId="0" borderId="83" xfId="15" applyFont="1" applyBorder="1" applyAlignment="1" applyProtection="1" quotePrefix="1">
      <alignment horizontal="center"/>
      <protection/>
    </xf>
    <xf numFmtId="164" fontId="23" fillId="0" borderId="63" xfId="15" applyFont="1" applyBorder="1" applyAlignment="1">
      <alignment horizontal="center"/>
      <protection/>
    </xf>
    <xf numFmtId="0" fontId="0" fillId="0" borderId="163" xfId="0" applyFont="1" applyBorder="1" applyAlignment="1">
      <alignment horizontal="center"/>
    </xf>
    <xf numFmtId="164" fontId="15" fillId="0" borderId="173" xfId="15" applyFont="1" applyBorder="1" applyAlignment="1" applyProtection="1">
      <alignment horizontal="center"/>
      <protection/>
    </xf>
    <xf numFmtId="164" fontId="23" fillId="0" borderId="54" xfId="15" applyFont="1" applyBorder="1" applyAlignment="1">
      <alignment horizontal="center"/>
      <protection/>
    </xf>
    <xf numFmtId="164" fontId="23" fillId="0" borderId="173" xfId="15" applyFont="1" applyBorder="1" applyAlignment="1">
      <alignment horizontal="center"/>
      <protection/>
    </xf>
    <xf numFmtId="164" fontId="23" fillId="0" borderId="174" xfId="15" applyFont="1" applyBorder="1" applyAlignment="1">
      <alignment horizontal="center"/>
      <protection/>
    </xf>
    <xf numFmtId="0" fontId="18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36" xfId="0" applyBorder="1" applyAlignment="1">
      <alignment horizontal="center"/>
    </xf>
    <xf numFmtId="165" fontId="34" fillId="0" borderId="48" xfId="15" applyNumberFormat="1" applyFont="1" applyFill="1" applyBorder="1" applyAlignment="1">
      <alignment horizontal="left"/>
      <protection/>
    </xf>
    <xf numFmtId="165" fontId="22" fillId="0" borderId="48" xfId="0" applyNumberFormat="1" applyFont="1" applyBorder="1" applyAlignment="1">
      <alignment horizontal="left"/>
    </xf>
    <xf numFmtId="164" fontId="15" fillId="0" borderId="92" xfId="15" applyFont="1" applyBorder="1" applyAlignment="1" applyProtection="1" quotePrefix="1">
      <alignment horizontal="center"/>
      <protection/>
    </xf>
    <xf numFmtId="164" fontId="15" fillId="0" borderId="168" xfId="15" applyFont="1" applyBorder="1" applyAlignment="1" applyProtection="1">
      <alignment horizontal="center"/>
      <protection/>
    </xf>
    <xf numFmtId="164" fontId="23" fillId="0" borderId="173" xfId="15" applyFont="1" applyBorder="1" applyAlignment="1" quotePrefix="1">
      <alignment horizontal="center"/>
      <protection/>
    </xf>
    <xf numFmtId="164" fontId="26" fillId="0" borderId="173" xfId="15" applyFont="1" applyBorder="1" applyAlignment="1" applyProtection="1">
      <alignment horizontal="center"/>
      <protection/>
    </xf>
    <xf numFmtId="164" fontId="26" fillId="0" borderId="54" xfId="15" applyFont="1" applyBorder="1" applyAlignment="1" applyProtection="1">
      <alignment horizontal="center"/>
      <protection/>
    </xf>
    <xf numFmtId="164" fontId="15" fillId="0" borderId="92" xfId="15" applyFont="1" applyBorder="1" applyAlignment="1" applyProtection="1">
      <alignment horizontal="center"/>
      <protection/>
    </xf>
    <xf numFmtId="0" fontId="0" fillId="0" borderId="168" xfId="0" applyFont="1" applyBorder="1" applyAlignment="1">
      <alignment horizontal="center"/>
    </xf>
    <xf numFmtId="164" fontId="27" fillId="2" borderId="49" xfId="15" applyFont="1" applyFill="1" applyBorder="1" applyAlignment="1" applyProtection="1">
      <alignment horizontal="center"/>
      <protection locked="0"/>
    </xf>
    <xf numFmtId="164" fontId="33" fillId="0" borderId="177" xfId="15" applyFont="1" applyBorder="1" applyAlignment="1" applyProtection="1">
      <alignment horizontal="center"/>
      <protection locked="0"/>
    </xf>
    <xf numFmtId="164" fontId="27" fillId="2" borderId="88" xfId="15" applyFont="1" applyFill="1" applyBorder="1" applyAlignment="1" applyProtection="1" quotePrefix="1">
      <alignment horizontal="center"/>
      <protection locked="0"/>
    </xf>
    <xf numFmtId="0" fontId="10" fillId="0" borderId="57" xfId="0" applyFont="1" applyBorder="1" applyAlignment="1">
      <alignment horizontal="center"/>
    </xf>
    <xf numFmtId="164" fontId="23" fillId="0" borderId="83" xfId="15" applyFont="1" applyBorder="1" applyAlignment="1">
      <alignment horizontal="center"/>
      <protection/>
    </xf>
    <xf numFmtId="0" fontId="0" fillId="0" borderId="180" xfId="0" applyBorder="1" applyAlignment="1">
      <alignment horizontal="center"/>
    </xf>
    <xf numFmtId="164" fontId="25" fillId="0" borderId="181" xfId="15" applyFont="1" applyFill="1" applyBorder="1" applyAlignment="1" applyProtection="1">
      <alignment horizontal="center"/>
      <protection/>
    </xf>
    <xf numFmtId="0" fontId="22" fillId="0" borderId="44" xfId="0" applyFont="1" applyFill="1" applyBorder="1" applyAlignment="1">
      <alignment horizontal="center"/>
    </xf>
    <xf numFmtId="164" fontId="25" fillId="0" borderId="101" xfId="15" applyFont="1" applyFill="1" applyBorder="1" applyAlignment="1">
      <alignment horizontal="left"/>
      <protection/>
    </xf>
    <xf numFmtId="0" fontId="22" fillId="0" borderId="101" xfId="0" applyFont="1" applyFill="1" applyBorder="1" applyAlignment="1">
      <alignment horizontal="left"/>
    </xf>
    <xf numFmtId="0" fontId="0" fillId="0" borderId="101" xfId="0" applyBorder="1" applyAlignment="1">
      <alignment/>
    </xf>
    <xf numFmtId="20" fontId="19" fillId="0" borderId="101" xfId="15" applyNumberFormat="1" applyFont="1" applyFill="1" applyBorder="1" applyAlignment="1">
      <alignment horizontal="left"/>
      <protection/>
    </xf>
    <xf numFmtId="0" fontId="0" fillId="0" borderId="182" xfId="0" applyBorder="1" applyAlignment="1">
      <alignment/>
    </xf>
    <xf numFmtId="164" fontId="15" fillId="0" borderId="173" xfId="15" applyFont="1" applyBorder="1" applyAlignment="1" applyProtection="1" quotePrefix="1">
      <alignment horizontal="center"/>
      <protection/>
    </xf>
    <xf numFmtId="0" fontId="0" fillId="0" borderId="54" xfId="0" applyBorder="1" applyAlignment="1">
      <alignment horizontal="center"/>
    </xf>
    <xf numFmtId="164" fontId="34" fillId="0" borderId="44" xfId="15" applyFont="1" applyFill="1" applyBorder="1" applyAlignment="1" applyProtection="1">
      <alignment horizontal="left"/>
      <protection locked="0"/>
    </xf>
    <xf numFmtId="0" fontId="12" fillId="0" borderId="44" xfId="0" applyFont="1" applyBorder="1" applyAlignment="1">
      <alignment/>
    </xf>
    <xf numFmtId="0" fontId="1" fillId="0" borderId="2" xfId="0" applyNumberFormat="1" applyFont="1" applyFill="1" applyBorder="1" applyAlignment="1" applyProtection="1">
      <alignment horizontal="left" vertical="top"/>
      <protection/>
    </xf>
    <xf numFmtId="0" fontId="1" fillId="0" borderId="3" xfId="0" applyNumberFormat="1" applyFont="1" applyFill="1" applyBorder="1" applyAlignment="1" applyProtection="1">
      <alignment horizontal="left" vertical="top"/>
      <protection/>
    </xf>
    <xf numFmtId="0" fontId="5" fillId="0" borderId="2" xfId="0" applyNumberFormat="1" applyFont="1" applyFill="1" applyBorder="1" applyAlignment="1" applyProtection="1">
      <alignment vertical="top"/>
      <protection/>
    </xf>
    <xf numFmtId="0" fontId="5" fillId="0" borderId="3" xfId="0" applyNumberFormat="1" applyFont="1" applyFill="1" applyBorder="1" applyAlignment="1" applyProtection="1">
      <alignment vertical="top"/>
      <protection/>
    </xf>
    <xf numFmtId="0" fontId="0" fillId="0" borderId="2" xfId="0" applyNumberFormat="1" applyFont="1" applyFill="1" applyBorder="1" applyAlignment="1" applyProtection="1">
      <alignment vertical="top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5" fillId="0" borderId="2" xfId="0" applyNumberFormat="1" applyFont="1" applyFill="1" applyBorder="1" applyAlignment="1" applyProtection="1">
      <alignment horizontal="left" vertical="top"/>
      <protection/>
    </xf>
    <xf numFmtId="0" fontId="5" fillId="0" borderId="3" xfId="0" applyNumberFormat="1" applyFont="1" applyFill="1" applyBorder="1" applyAlignment="1" applyProtection="1">
      <alignment horizontal="left" vertical="top"/>
      <protection/>
    </xf>
    <xf numFmtId="0" fontId="0" fillId="0" borderId="2" xfId="0" applyNumberFormat="1" applyFont="1" applyFill="1" applyBorder="1" applyAlignment="1" applyProtection="1">
      <alignment horizontal="left" vertical="top"/>
      <protection/>
    </xf>
    <xf numFmtId="0" fontId="0" fillId="0" borderId="3" xfId="0" applyNumberFormat="1" applyFont="1" applyFill="1" applyBorder="1" applyAlignment="1" applyProtection="1">
      <alignment horizontal="left" vertical="top"/>
      <protection/>
    </xf>
    <xf numFmtId="0" fontId="7" fillId="0" borderId="2" xfId="0" applyNumberFormat="1" applyFont="1" applyFill="1" applyBorder="1" applyAlignment="1" applyProtection="1">
      <alignment horizontal="left" vertical="top" indent="2"/>
      <protection/>
    </xf>
    <xf numFmtId="0" fontId="7" fillId="0" borderId="4" xfId="0" applyNumberFormat="1" applyFont="1" applyFill="1" applyBorder="1" applyAlignment="1" applyProtection="1">
      <alignment horizontal="left" vertical="top" indent="2"/>
      <protection/>
    </xf>
    <xf numFmtId="0" fontId="7" fillId="0" borderId="3" xfId="0" applyNumberFormat="1" applyFont="1" applyFill="1" applyBorder="1" applyAlignment="1" applyProtection="1">
      <alignment horizontal="left" vertical="top" indent="2"/>
      <protection/>
    </xf>
  </cellXfs>
  <cellStyles count="2">
    <cellStyle name="Normal" xfId="0"/>
    <cellStyle name="Normaali_LohkoKaavio_4-5_makro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6" sqref="A6"/>
    </sheetView>
  </sheetViews>
  <sheetFormatPr defaultColWidth="9.140625" defaultRowHeight="12.75"/>
  <sheetData>
    <row r="1" ht="18">
      <c r="A1" s="311" t="s">
        <v>233</v>
      </c>
    </row>
    <row r="2" ht="12.75">
      <c r="A2" t="s">
        <v>234</v>
      </c>
    </row>
    <row r="3" ht="12.75">
      <c r="A3" t="s">
        <v>235</v>
      </c>
    </row>
    <row r="5" ht="18">
      <c r="A5" s="311" t="s">
        <v>236</v>
      </c>
    </row>
    <row r="6" ht="12.75">
      <c r="A6" s="312" t="s">
        <v>239</v>
      </c>
    </row>
    <row r="7" spans="1:2" ht="15" customHeight="1">
      <c r="A7" s="313">
        <v>0.4166666666666667</v>
      </c>
      <c r="B7" s="314" t="s">
        <v>237</v>
      </c>
    </row>
    <row r="8" spans="1:2" ht="16.5" customHeight="1">
      <c r="A8" s="313">
        <v>0.5</v>
      </c>
      <c r="B8" s="314" t="s">
        <v>238</v>
      </c>
    </row>
    <row r="9" spans="1:2" ht="15">
      <c r="A9" s="313">
        <v>0.5</v>
      </c>
      <c r="B9" s="314" t="s">
        <v>240</v>
      </c>
    </row>
    <row r="10" spans="1:2" ht="15">
      <c r="A10" s="313">
        <v>0.5833333333333334</v>
      </c>
      <c r="B10" s="314" t="s">
        <v>241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5.28125" style="32" customWidth="1"/>
    <col min="3" max="3" width="19.421875" style="32" customWidth="1"/>
    <col min="4" max="4" width="11.00390625" style="32" customWidth="1"/>
    <col min="5" max="5" width="14.140625" style="32" customWidth="1"/>
    <col min="6" max="6" width="13.140625" style="32" customWidth="1"/>
    <col min="7" max="7" width="14.57421875" style="32" customWidth="1"/>
    <col min="8" max="8" width="13.421875" style="32" customWidth="1"/>
    <col min="9" max="9" width="8.57421875" style="32" customWidth="1"/>
    <col min="10" max="16384" width="9.140625" style="32" customWidth="1"/>
  </cols>
  <sheetData>
    <row r="1" ht="13.5" thickBot="1"/>
    <row r="2" spans="1:9" ht="18" customHeight="1">
      <c r="A2" s="332"/>
      <c r="B2" s="34" t="s">
        <v>133</v>
      </c>
      <c r="C2" s="35"/>
      <c r="D2" s="35"/>
      <c r="E2" s="36"/>
      <c r="F2" s="37"/>
      <c r="G2" s="38"/>
      <c r="H2" s="38"/>
      <c r="I2" s="316"/>
    </row>
    <row r="3" spans="1:9" ht="15" customHeight="1">
      <c r="A3" s="332"/>
      <c r="B3" s="39" t="s">
        <v>262</v>
      </c>
      <c r="C3" s="40"/>
      <c r="D3" s="40"/>
      <c r="E3" s="41"/>
      <c r="F3" s="37"/>
      <c r="G3" s="38"/>
      <c r="H3" s="38"/>
      <c r="I3" s="316"/>
    </row>
    <row r="4" spans="1:9" ht="15" customHeight="1" thickBot="1">
      <c r="A4" s="332"/>
      <c r="B4" s="42" t="s">
        <v>142</v>
      </c>
      <c r="C4" s="43"/>
      <c r="D4" s="329" t="s">
        <v>239</v>
      </c>
      <c r="E4" s="330" t="s">
        <v>261</v>
      </c>
      <c r="F4" s="37"/>
      <c r="G4" s="38"/>
      <c r="H4" s="38"/>
      <c r="I4" s="316"/>
    </row>
    <row r="5" spans="1:9" ht="15" customHeight="1">
      <c r="A5" s="333"/>
      <c r="B5" s="46"/>
      <c r="C5" s="46"/>
      <c r="D5" s="46"/>
      <c r="E5" s="47"/>
      <c r="F5" s="38"/>
      <c r="G5" s="38"/>
      <c r="H5" s="38"/>
      <c r="I5" s="316"/>
    </row>
    <row r="6" spans="1:9" ht="13.5" customHeight="1">
      <c r="A6" s="334"/>
      <c r="B6" s="48" t="s">
        <v>121</v>
      </c>
      <c r="C6" s="48" t="s">
        <v>122</v>
      </c>
      <c r="D6" s="48" t="s">
        <v>123</v>
      </c>
      <c r="E6" s="37"/>
      <c r="F6" s="38"/>
      <c r="G6" s="38"/>
      <c r="H6" s="38"/>
      <c r="I6" s="316"/>
    </row>
    <row r="7" spans="1:9" ht="13.5" customHeight="1">
      <c r="A7" s="334" t="s">
        <v>124</v>
      </c>
      <c r="B7" s="48"/>
      <c r="C7" s="48"/>
      <c r="D7" s="48"/>
      <c r="E7" s="49"/>
      <c r="F7" s="38"/>
      <c r="G7" s="38"/>
      <c r="H7" s="38"/>
      <c r="I7" s="317"/>
    </row>
    <row r="8" spans="1:9" ht="13.5" customHeight="1">
      <c r="A8" s="334" t="s">
        <v>125</v>
      </c>
      <c r="B8" s="48"/>
      <c r="C8" s="48"/>
      <c r="D8" s="48"/>
      <c r="E8" s="327"/>
      <c r="F8" s="49"/>
      <c r="G8" s="38"/>
      <c r="H8" s="38"/>
      <c r="I8" s="317"/>
    </row>
    <row r="9" spans="1:9" ht="13.5" customHeight="1">
      <c r="A9" s="334" t="s">
        <v>126</v>
      </c>
      <c r="B9" s="48"/>
      <c r="C9" s="48"/>
      <c r="D9" s="48"/>
      <c r="E9" s="257"/>
      <c r="F9" s="338"/>
      <c r="G9" s="78"/>
      <c r="H9" s="38"/>
      <c r="I9" s="317"/>
    </row>
    <row r="10" spans="1:9" ht="13.5" customHeight="1">
      <c r="A10" s="334" t="s">
        <v>128</v>
      </c>
      <c r="B10" s="48"/>
      <c r="C10" s="48"/>
      <c r="D10" s="48"/>
      <c r="E10" s="328"/>
      <c r="F10" s="71"/>
      <c r="G10" s="79"/>
      <c r="H10" s="38"/>
      <c r="I10" s="317"/>
    </row>
    <row r="11" spans="1:9" ht="13.5" customHeight="1">
      <c r="A11"/>
      <c r="B11"/>
      <c r="C11"/>
      <c r="D11"/>
      <c r="E11"/>
      <c r="F11"/>
      <c r="G11"/>
      <c r="H11"/>
      <c r="I11" s="317"/>
    </row>
    <row r="12" spans="1:9" ht="13.5" customHeight="1">
      <c r="A12"/>
      <c r="B12"/>
      <c r="C12"/>
      <c r="D12"/>
      <c r="E12"/>
      <c r="F12"/>
      <c r="G12"/>
      <c r="H12"/>
      <c r="I12" s="317"/>
    </row>
    <row r="13" spans="1:9" ht="13.5" customHeight="1">
      <c r="A13"/>
      <c r="B13"/>
      <c r="C13"/>
      <c r="D13"/>
      <c r="E13"/>
      <c r="F13"/>
      <c r="G13"/>
      <c r="H13"/>
      <c r="I13" s="317"/>
    </row>
    <row r="14" spans="1:9" ht="13.5" customHeight="1">
      <c r="A14"/>
      <c r="B14"/>
      <c r="C14"/>
      <c r="D14"/>
      <c r="E14"/>
      <c r="F14"/>
      <c r="G14"/>
      <c r="H14"/>
      <c r="I14" s="339"/>
    </row>
    <row r="15" spans="1:9" ht="15" customHeight="1">
      <c r="A15"/>
      <c r="B15"/>
      <c r="C15"/>
      <c r="D15"/>
      <c r="E15"/>
      <c r="F15"/>
      <c r="G15"/>
      <c r="H15"/>
      <c r="I15" s="339"/>
    </row>
    <row r="16" spans="1:9" ht="13.5" customHeight="1">
      <c r="A16"/>
      <c r="B16"/>
      <c r="C16"/>
      <c r="D16"/>
      <c r="E16"/>
      <c r="F16"/>
      <c r="G16"/>
      <c r="H16"/>
      <c r="I16" s="317"/>
    </row>
    <row r="17" spans="1:9" ht="13.5" customHeight="1">
      <c r="A17"/>
      <c r="B17"/>
      <c r="C17"/>
      <c r="D17"/>
      <c r="E17"/>
      <c r="F17"/>
      <c r="G17"/>
      <c r="H17"/>
      <c r="I17" s="317"/>
    </row>
    <row r="18" spans="1:9" ht="13.5" customHeight="1">
      <c r="A18"/>
      <c r="B18"/>
      <c r="C18"/>
      <c r="D18"/>
      <c r="E18"/>
      <c r="F18"/>
      <c r="G18"/>
      <c r="H18"/>
      <c r="I18" s="317"/>
    </row>
    <row r="19" spans="1:9" ht="13.5" customHeight="1">
      <c r="A19"/>
      <c r="B19"/>
      <c r="C19"/>
      <c r="D19"/>
      <c r="E19"/>
      <c r="F19"/>
      <c r="G19"/>
      <c r="H19"/>
      <c r="I19" s="317"/>
    </row>
    <row r="20" spans="1:9" ht="13.5" customHeight="1">
      <c r="A20"/>
      <c r="B20"/>
      <c r="C20"/>
      <c r="D20"/>
      <c r="E20"/>
      <c r="F20"/>
      <c r="G20"/>
      <c r="H20"/>
      <c r="I20" s="317"/>
    </row>
    <row r="21" spans="1:9" ht="13.5" customHeight="1">
      <c r="A21"/>
      <c r="B21"/>
      <c r="C21"/>
      <c r="D21"/>
      <c r="E21"/>
      <c r="F21"/>
      <c r="G21"/>
      <c r="H21"/>
      <c r="I21" s="317"/>
    </row>
    <row r="22" spans="1:9" ht="13.5" customHeight="1">
      <c r="A22"/>
      <c r="B22"/>
      <c r="C22"/>
      <c r="D22"/>
      <c r="E22"/>
      <c r="F22"/>
      <c r="G22"/>
      <c r="H22"/>
      <c r="I22" s="317"/>
    </row>
    <row r="23" spans="1:9" ht="13.5" customHeight="1">
      <c r="A23"/>
      <c r="B23"/>
      <c r="C23"/>
      <c r="D23"/>
      <c r="E23"/>
      <c r="F23"/>
      <c r="G23"/>
      <c r="H23"/>
      <c r="I23" s="317"/>
    </row>
    <row r="24" spans="1:9" ht="15" customHeight="1">
      <c r="A24" s="340"/>
      <c r="B24" s="341"/>
      <c r="C24" s="341"/>
      <c r="D24" s="341"/>
      <c r="E24" s="38"/>
      <c r="F24" s="38"/>
      <c r="G24" s="38"/>
      <c r="H24" s="38"/>
      <c r="I24" s="316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5.28125" style="32" customWidth="1"/>
    <col min="3" max="3" width="25.7109375" style="32" customWidth="1"/>
    <col min="4" max="4" width="15.28125" style="32" customWidth="1"/>
    <col min="5" max="5" width="14.140625" style="32" customWidth="1"/>
    <col min="6" max="6" width="13.140625" style="32" customWidth="1"/>
    <col min="7" max="7" width="14.57421875" style="32" customWidth="1"/>
    <col min="8" max="8" width="13.421875" style="32" customWidth="1"/>
    <col min="9" max="9" width="8.57421875" style="32" customWidth="1"/>
    <col min="10" max="16384" width="9.140625" style="32" customWidth="1"/>
  </cols>
  <sheetData>
    <row r="1" ht="13.5" thickBot="1"/>
    <row r="2" spans="1:9" ht="18" customHeight="1">
      <c r="A2" s="332"/>
      <c r="B2" s="34" t="s">
        <v>205</v>
      </c>
      <c r="C2" s="35"/>
      <c r="D2" s="35"/>
      <c r="E2" s="36"/>
      <c r="F2" s="37"/>
      <c r="G2" s="38"/>
      <c r="H2" s="38"/>
      <c r="I2" s="316"/>
    </row>
    <row r="3" spans="1:9" ht="15" customHeight="1">
      <c r="A3" s="332"/>
      <c r="B3" s="39" t="s">
        <v>263</v>
      </c>
      <c r="C3" s="40"/>
      <c r="D3" s="40"/>
      <c r="E3" s="41"/>
      <c r="F3" s="37"/>
      <c r="G3" s="38"/>
      <c r="H3" s="38"/>
      <c r="I3" s="316"/>
    </row>
    <row r="4" spans="1:9" ht="15" customHeight="1" thickBot="1">
      <c r="A4" s="332"/>
      <c r="B4" s="42" t="s">
        <v>142</v>
      </c>
      <c r="C4" s="43"/>
      <c r="D4" s="329" t="s">
        <v>239</v>
      </c>
      <c r="E4" s="330"/>
      <c r="F4" s="37"/>
      <c r="G4" s="38"/>
      <c r="H4" s="38"/>
      <c r="I4" s="316"/>
    </row>
    <row r="5" spans="1:9" ht="15" customHeight="1">
      <c r="A5" s="333"/>
      <c r="B5" s="46"/>
      <c r="C5" s="46"/>
      <c r="D5" s="46"/>
      <c r="E5" s="47"/>
      <c r="F5" s="38"/>
      <c r="G5" s="38"/>
      <c r="H5" s="38"/>
      <c r="I5" s="316"/>
    </row>
    <row r="6" spans="1:9" ht="13.5" customHeight="1">
      <c r="A6" s="334"/>
      <c r="B6" s="48" t="s">
        <v>121</v>
      </c>
      <c r="C6" s="48" t="s">
        <v>122</v>
      </c>
      <c r="D6" s="48" t="s">
        <v>208</v>
      </c>
      <c r="E6" s="37"/>
      <c r="F6" s="38"/>
      <c r="G6" s="38"/>
      <c r="H6" s="38"/>
      <c r="I6" s="316"/>
    </row>
    <row r="7" spans="1:9" ht="13.5" customHeight="1">
      <c r="A7" s="334" t="s">
        <v>124</v>
      </c>
      <c r="B7" s="48"/>
      <c r="C7" s="48"/>
      <c r="D7" s="48"/>
      <c r="E7" s="49"/>
      <c r="F7" s="38"/>
      <c r="G7" s="38"/>
      <c r="H7" s="38"/>
      <c r="I7" s="317"/>
    </row>
    <row r="8" spans="1:9" ht="13.5" customHeight="1">
      <c r="A8" s="334" t="s">
        <v>125</v>
      </c>
      <c r="B8" s="48"/>
      <c r="C8" s="48"/>
      <c r="D8" s="48"/>
      <c r="E8" s="327"/>
      <c r="F8" s="49"/>
      <c r="G8" s="38"/>
      <c r="H8" s="38"/>
      <c r="I8" s="317"/>
    </row>
    <row r="9" spans="1:9" ht="13.5" customHeight="1">
      <c r="A9" s="334" t="s">
        <v>126</v>
      </c>
      <c r="B9" s="48"/>
      <c r="C9" s="48"/>
      <c r="D9" s="48"/>
      <c r="E9" s="257"/>
      <c r="F9" s="338"/>
      <c r="G9" s="78"/>
      <c r="H9" s="38"/>
      <c r="I9" s="317"/>
    </row>
    <row r="10" spans="1:9" ht="13.5" customHeight="1">
      <c r="A10" s="334" t="s">
        <v>128</v>
      </c>
      <c r="B10" s="48"/>
      <c r="C10" s="48"/>
      <c r="D10" s="48"/>
      <c r="E10" s="328"/>
      <c r="F10" s="71"/>
      <c r="G10" s="79"/>
      <c r="H10" s="38"/>
      <c r="I10" s="317"/>
    </row>
    <row r="11" spans="1:9" ht="13.5" customHeight="1">
      <c r="A11"/>
      <c r="B11"/>
      <c r="C11"/>
      <c r="D11"/>
      <c r="E11"/>
      <c r="F11"/>
      <c r="G11"/>
      <c r="H11"/>
      <c r="I11" s="317"/>
    </row>
    <row r="12" spans="1:9" ht="13.5" customHeight="1">
      <c r="A12"/>
      <c r="B12"/>
      <c r="C12"/>
      <c r="D12"/>
      <c r="E12"/>
      <c r="F12"/>
      <c r="G12"/>
      <c r="H12"/>
      <c r="I12" s="317"/>
    </row>
    <row r="13" spans="1:9" ht="13.5" customHeight="1">
      <c r="A13"/>
      <c r="B13"/>
      <c r="C13"/>
      <c r="D13"/>
      <c r="E13"/>
      <c r="F13"/>
      <c r="G13"/>
      <c r="H13"/>
      <c r="I13" s="317"/>
    </row>
    <row r="14" spans="1:9" ht="13.5" customHeight="1">
      <c r="A14"/>
      <c r="B14"/>
      <c r="C14"/>
      <c r="D14"/>
      <c r="E14"/>
      <c r="F14"/>
      <c r="G14"/>
      <c r="H14"/>
      <c r="I14" s="339"/>
    </row>
    <row r="15" spans="1:9" ht="15" customHeight="1">
      <c r="A15"/>
      <c r="B15"/>
      <c r="C15"/>
      <c r="D15"/>
      <c r="E15"/>
      <c r="F15"/>
      <c r="G15"/>
      <c r="H15"/>
      <c r="I15" s="339"/>
    </row>
    <row r="16" spans="1:9" ht="13.5" customHeight="1">
      <c r="A16"/>
      <c r="B16"/>
      <c r="C16"/>
      <c r="D16"/>
      <c r="E16"/>
      <c r="F16"/>
      <c r="G16"/>
      <c r="H16"/>
      <c r="I16" s="317"/>
    </row>
    <row r="17" spans="1:9" ht="13.5" customHeight="1">
      <c r="A17"/>
      <c r="B17"/>
      <c r="C17"/>
      <c r="D17"/>
      <c r="E17"/>
      <c r="F17"/>
      <c r="G17"/>
      <c r="H17"/>
      <c r="I17" s="317"/>
    </row>
    <row r="18" spans="1:9" ht="13.5" customHeight="1">
      <c r="A18"/>
      <c r="B18"/>
      <c r="C18"/>
      <c r="D18"/>
      <c r="E18"/>
      <c r="F18"/>
      <c r="G18"/>
      <c r="H18"/>
      <c r="I18" s="317"/>
    </row>
    <row r="19" spans="1:9" ht="13.5" customHeight="1">
      <c r="A19"/>
      <c r="B19"/>
      <c r="C19"/>
      <c r="D19"/>
      <c r="E19"/>
      <c r="F19"/>
      <c r="G19"/>
      <c r="H19"/>
      <c r="I19" s="317"/>
    </row>
    <row r="20" spans="1:9" ht="13.5" customHeight="1">
      <c r="A20"/>
      <c r="B20"/>
      <c r="C20"/>
      <c r="D20"/>
      <c r="E20"/>
      <c r="F20"/>
      <c r="G20"/>
      <c r="H20"/>
      <c r="I20" s="317"/>
    </row>
    <row r="21" spans="1:9" ht="13.5" customHeight="1">
      <c r="A21"/>
      <c r="B21"/>
      <c r="C21"/>
      <c r="D21"/>
      <c r="E21"/>
      <c r="F21"/>
      <c r="G21"/>
      <c r="H21"/>
      <c r="I21" s="317"/>
    </row>
    <row r="22" spans="1:9" ht="13.5" customHeight="1">
      <c r="A22"/>
      <c r="B22"/>
      <c r="C22"/>
      <c r="D22"/>
      <c r="E22"/>
      <c r="F22"/>
      <c r="G22"/>
      <c r="H22"/>
      <c r="I22" s="317"/>
    </row>
    <row r="23" spans="1:9" ht="13.5" customHeight="1">
      <c r="A23"/>
      <c r="B23"/>
      <c r="C23"/>
      <c r="D23"/>
      <c r="E23"/>
      <c r="F23"/>
      <c r="G23"/>
      <c r="H23"/>
      <c r="I23" s="317"/>
    </row>
    <row r="24" spans="1:9" ht="15" customHeight="1">
      <c r="A24" s="340"/>
      <c r="B24" s="341"/>
      <c r="C24" s="341"/>
      <c r="D24" s="341"/>
      <c r="E24" s="38"/>
      <c r="F24" s="38"/>
      <c r="G24" s="38"/>
      <c r="H24" s="38"/>
      <c r="I24" s="316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5.28125" style="32" customWidth="1"/>
    <col min="3" max="3" width="22.00390625" style="32" customWidth="1"/>
    <col min="4" max="4" width="16.8515625" style="32" customWidth="1"/>
    <col min="5" max="5" width="14.140625" style="32" customWidth="1"/>
    <col min="6" max="6" width="13.140625" style="32" customWidth="1"/>
    <col min="7" max="7" width="14.57421875" style="32" customWidth="1"/>
    <col min="8" max="8" width="13.421875" style="32" customWidth="1"/>
    <col min="9" max="9" width="8.57421875" style="32" customWidth="1"/>
    <col min="10" max="16384" width="9.140625" style="32" customWidth="1"/>
  </cols>
  <sheetData>
    <row r="1" ht="13.5" thickBot="1"/>
    <row r="2" spans="1:9" ht="18" customHeight="1">
      <c r="A2" s="332"/>
      <c r="B2" s="34" t="s">
        <v>205</v>
      </c>
      <c r="C2" s="35"/>
      <c r="D2" s="35"/>
      <c r="E2" s="36"/>
      <c r="F2" s="37"/>
      <c r="G2" s="38"/>
      <c r="H2" s="38"/>
      <c r="I2" s="316"/>
    </row>
    <row r="3" spans="1:9" ht="15" customHeight="1">
      <c r="A3" s="332"/>
      <c r="B3" s="39" t="s">
        <v>263</v>
      </c>
      <c r="C3" s="40"/>
      <c r="D3" s="40"/>
      <c r="E3" s="41"/>
      <c r="F3" s="37"/>
      <c r="G3" s="38"/>
      <c r="H3" s="38"/>
      <c r="I3" s="316"/>
    </row>
    <row r="4" spans="1:9" ht="15" customHeight="1" thickBot="1">
      <c r="A4" s="332"/>
      <c r="B4" s="42" t="s">
        <v>142</v>
      </c>
      <c r="C4" s="43"/>
      <c r="D4" s="329" t="s">
        <v>239</v>
      </c>
      <c r="E4" s="330"/>
      <c r="F4" s="37"/>
      <c r="G4" s="38"/>
      <c r="H4" s="38"/>
      <c r="I4" s="316"/>
    </row>
    <row r="5" spans="1:9" ht="15" customHeight="1">
      <c r="A5" s="333"/>
      <c r="B5" s="46"/>
      <c r="C5" s="46"/>
      <c r="D5" s="46"/>
      <c r="E5" s="47"/>
      <c r="F5" s="38"/>
      <c r="G5" s="38"/>
      <c r="H5" s="38"/>
      <c r="I5" s="316"/>
    </row>
    <row r="6" spans="1:9" ht="13.5" customHeight="1">
      <c r="A6" s="334"/>
      <c r="B6" s="48" t="s">
        <v>121</v>
      </c>
      <c r="C6" s="48" t="s">
        <v>122</v>
      </c>
      <c r="D6" s="48" t="s">
        <v>208</v>
      </c>
      <c r="E6" s="37"/>
      <c r="F6" s="38"/>
      <c r="G6" s="38"/>
      <c r="H6" s="38"/>
      <c r="I6" s="316"/>
    </row>
    <row r="7" spans="1:9" ht="13.5" customHeight="1">
      <c r="A7" s="334" t="s">
        <v>124</v>
      </c>
      <c r="B7" s="48"/>
      <c r="C7" s="48"/>
      <c r="D7" s="48"/>
      <c r="E7" s="49"/>
      <c r="F7" s="38"/>
      <c r="G7" s="38"/>
      <c r="H7" s="38"/>
      <c r="I7" s="317"/>
    </row>
    <row r="8" spans="1:9" ht="13.5" customHeight="1">
      <c r="A8" s="334" t="s">
        <v>125</v>
      </c>
      <c r="B8" s="48"/>
      <c r="C8" s="48"/>
      <c r="D8" s="48"/>
      <c r="E8" s="327"/>
      <c r="F8" s="49"/>
      <c r="G8" s="38"/>
      <c r="H8" s="38"/>
      <c r="I8" s="317"/>
    </row>
    <row r="9" spans="1:9" ht="13.5" customHeight="1">
      <c r="A9" s="334" t="s">
        <v>126</v>
      </c>
      <c r="B9" s="48"/>
      <c r="C9" s="48"/>
      <c r="D9" s="48"/>
      <c r="E9" s="257"/>
      <c r="F9" s="338"/>
      <c r="G9" s="78"/>
      <c r="H9" s="38"/>
      <c r="I9" s="317"/>
    </row>
    <row r="10" spans="1:9" ht="13.5" customHeight="1">
      <c r="A10" s="334" t="s">
        <v>128</v>
      </c>
      <c r="B10" s="48"/>
      <c r="C10" s="48"/>
      <c r="D10" s="48"/>
      <c r="E10" s="328"/>
      <c r="F10" s="71"/>
      <c r="G10" s="79"/>
      <c r="H10" s="38"/>
      <c r="I10" s="317"/>
    </row>
    <row r="11" spans="1:9" ht="13.5" customHeight="1">
      <c r="A11"/>
      <c r="B11"/>
      <c r="C11"/>
      <c r="D11"/>
      <c r="E11"/>
      <c r="F11"/>
      <c r="G11"/>
      <c r="H11"/>
      <c r="I11" s="317"/>
    </row>
    <row r="12" spans="1:9" ht="13.5" customHeight="1">
      <c r="A12"/>
      <c r="B12"/>
      <c r="C12"/>
      <c r="D12"/>
      <c r="E12"/>
      <c r="F12"/>
      <c r="G12"/>
      <c r="H12"/>
      <c r="I12" s="317"/>
    </row>
    <row r="13" spans="1:9" ht="13.5" customHeight="1">
      <c r="A13"/>
      <c r="B13"/>
      <c r="C13"/>
      <c r="D13"/>
      <c r="E13"/>
      <c r="F13"/>
      <c r="G13"/>
      <c r="H13"/>
      <c r="I13" s="317"/>
    </row>
    <row r="14" spans="1:9" ht="13.5" customHeight="1">
      <c r="A14"/>
      <c r="B14"/>
      <c r="C14"/>
      <c r="D14"/>
      <c r="E14"/>
      <c r="F14"/>
      <c r="G14"/>
      <c r="H14"/>
      <c r="I14" s="339"/>
    </row>
    <row r="15" spans="1:9" ht="15" customHeight="1">
      <c r="A15"/>
      <c r="B15"/>
      <c r="C15"/>
      <c r="D15"/>
      <c r="E15"/>
      <c r="F15"/>
      <c r="G15"/>
      <c r="H15"/>
      <c r="I15" s="339"/>
    </row>
    <row r="16" spans="1:9" ht="13.5" customHeight="1">
      <c r="A16"/>
      <c r="B16"/>
      <c r="C16"/>
      <c r="D16"/>
      <c r="E16"/>
      <c r="F16"/>
      <c r="G16"/>
      <c r="H16"/>
      <c r="I16" s="317"/>
    </row>
    <row r="17" spans="1:9" ht="13.5" customHeight="1">
      <c r="A17"/>
      <c r="B17"/>
      <c r="C17"/>
      <c r="D17"/>
      <c r="E17"/>
      <c r="F17"/>
      <c r="G17"/>
      <c r="H17"/>
      <c r="I17" s="317"/>
    </row>
    <row r="18" spans="1:9" ht="13.5" customHeight="1">
      <c r="A18"/>
      <c r="B18"/>
      <c r="C18"/>
      <c r="D18"/>
      <c r="E18"/>
      <c r="F18"/>
      <c r="G18"/>
      <c r="H18"/>
      <c r="I18" s="317"/>
    </row>
    <row r="19" spans="1:9" ht="13.5" customHeight="1">
      <c r="A19"/>
      <c r="B19"/>
      <c r="C19"/>
      <c r="D19"/>
      <c r="E19"/>
      <c r="F19"/>
      <c r="G19"/>
      <c r="H19"/>
      <c r="I19" s="317"/>
    </row>
    <row r="20" spans="1:9" ht="13.5" customHeight="1">
      <c r="A20"/>
      <c r="B20"/>
      <c r="C20"/>
      <c r="D20"/>
      <c r="E20"/>
      <c r="F20"/>
      <c r="G20"/>
      <c r="H20"/>
      <c r="I20" s="317"/>
    </row>
    <row r="21" spans="1:9" ht="13.5" customHeight="1">
      <c r="A21"/>
      <c r="B21"/>
      <c r="C21"/>
      <c r="D21"/>
      <c r="E21"/>
      <c r="F21"/>
      <c r="G21"/>
      <c r="H21"/>
      <c r="I21" s="317"/>
    </row>
    <row r="22" spans="1:9" ht="13.5" customHeight="1">
      <c r="A22"/>
      <c r="B22"/>
      <c r="C22"/>
      <c r="D22"/>
      <c r="E22"/>
      <c r="F22"/>
      <c r="G22"/>
      <c r="H22"/>
      <c r="I22" s="317"/>
    </row>
    <row r="23" spans="1:9" ht="13.5" customHeight="1">
      <c r="A23"/>
      <c r="B23"/>
      <c r="C23"/>
      <c r="D23"/>
      <c r="E23"/>
      <c r="F23"/>
      <c r="G23"/>
      <c r="H23"/>
      <c r="I23" s="317"/>
    </row>
    <row r="24" spans="1:9" ht="15" customHeight="1">
      <c r="A24" s="340"/>
      <c r="B24" s="341"/>
      <c r="C24" s="341"/>
      <c r="D24" s="341"/>
      <c r="E24" s="38"/>
      <c r="F24" s="38"/>
      <c r="G24" s="38"/>
      <c r="H24" s="38"/>
      <c r="I24" s="316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5.140625" style="0" customWidth="1"/>
    <col min="3" max="3" width="22.28125" style="0" customWidth="1"/>
    <col min="5" max="5" width="13.57421875" style="0" customWidth="1"/>
    <col min="6" max="6" width="12.57421875" style="0" customWidth="1"/>
    <col min="7" max="7" width="12.28125" style="0" customWidth="1"/>
    <col min="8" max="8" width="11.8515625" style="0" customWidth="1"/>
  </cols>
  <sheetData>
    <row r="1" spans="1:8" ht="13.5" thickBot="1">
      <c r="A1" s="32"/>
      <c r="B1" s="32"/>
      <c r="C1" s="32"/>
      <c r="D1" s="32"/>
      <c r="E1" s="32"/>
      <c r="F1" s="32"/>
      <c r="G1" s="32"/>
      <c r="H1" s="32"/>
    </row>
    <row r="2" spans="1:8" ht="18">
      <c r="A2" s="33"/>
      <c r="B2" s="34" t="s">
        <v>133</v>
      </c>
      <c r="C2" s="35"/>
      <c r="D2" s="35"/>
      <c r="E2" s="36"/>
      <c r="F2" s="37"/>
      <c r="G2" s="38"/>
      <c r="H2" s="38"/>
    </row>
    <row r="3" spans="1:8" ht="15">
      <c r="A3" s="33"/>
      <c r="B3" s="39" t="s">
        <v>134</v>
      </c>
      <c r="C3" s="40"/>
      <c r="D3" s="40"/>
      <c r="E3" s="41"/>
      <c r="F3" s="37"/>
      <c r="G3" s="38"/>
      <c r="H3" s="38"/>
    </row>
    <row r="4" spans="1:8" ht="15.75" thickBot="1">
      <c r="A4" s="33"/>
      <c r="B4" s="42" t="s">
        <v>142</v>
      </c>
      <c r="C4" s="43"/>
      <c r="D4" s="43" t="s">
        <v>199</v>
      </c>
      <c r="E4" s="44"/>
      <c r="F4" s="37"/>
      <c r="G4" s="38"/>
      <c r="H4" s="38"/>
    </row>
    <row r="5" spans="1:8" ht="12.75">
      <c r="A5" s="45"/>
      <c r="B5" s="46"/>
      <c r="C5" s="46"/>
      <c r="D5" s="46"/>
      <c r="E5" s="47"/>
      <c r="F5" s="38"/>
      <c r="G5" s="38"/>
      <c r="H5" s="38"/>
    </row>
    <row r="6" spans="1:8" ht="13.5" thickBot="1">
      <c r="A6" s="57"/>
      <c r="B6" s="57" t="s">
        <v>121</v>
      </c>
      <c r="C6" s="57" t="s">
        <v>122</v>
      </c>
      <c r="D6" s="57" t="s">
        <v>123</v>
      </c>
      <c r="E6" s="37"/>
      <c r="F6" s="38"/>
      <c r="G6" s="38"/>
      <c r="H6" s="38"/>
    </row>
    <row r="7" spans="1:8" ht="12.75">
      <c r="A7" s="58" t="s">
        <v>124</v>
      </c>
      <c r="B7" s="59"/>
      <c r="C7" s="60" t="s">
        <v>135</v>
      </c>
      <c r="D7" s="61" t="s">
        <v>28</v>
      </c>
      <c r="E7" s="53"/>
      <c r="F7" s="38"/>
      <c r="G7" s="38"/>
      <c r="H7" s="38"/>
    </row>
    <row r="8" spans="1:8" ht="12.75">
      <c r="A8" s="62" t="s">
        <v>125</v>
      </c>
      <c r="B8" s="48"/>
      <c r="C8" s="72" t="s">
        <v>140</v>
      </c>
      <c r="D8" s="63"/>
      <c r="E8" s="54"/>
      <c r="F8" s="49"/>
      <c r="G8" s="38"/>
      <c r="H8" s="38"/>
    </row>
    <row r="9" spans="1:8" ht="12.75">
      <c r="A9" s="62" t="s">
        <v>126</v>
      </c>
      <c r="B9" s="48"/>
      <c r="C9" s="259" t="s">
        <v>140</v>
      </c>
      <c r="D9" s="263"/>
      <c r="E9" s="55"/>
      <c r="F9" s="51"/>
      <c r="G9" s="37"/>
      <c r="H9" s="38"/>
    </row>
    <row r="10" spans="1:8" ht="13.5" thickBot="1">
      <c r="A10" s="64" t="s">
        <v>128</v>
      </c>
      <c r="B10" s="65"/>
      <c r="C10" s="81" t="s">
        <v>195</v>
      </c>
      <c r="D10" s="66" t="s">
        <v>195</v>
      </c>
      <c r="E10" s="56"/>
      <c r="F10" s="33"/>
      <c r="G10" s="49"/>
      <c r="H10" s="38"/>
    </row>
    <row r="11" spans="1:7" ht="12.75">
      <c r="A11" s="58" t="s">
        <v>129</v>
      </c>
      <c r="B11" s="59"/>
      <c r="C11" s="261" t="s">
        <v>137</v>
      </c>
      <c r="D11" s="63" t="s">
        <v>23</v>
      </c>
      <c r="E11" s="53"/>
      <c r="F11" s="33"/>
      <c r="G11" s="51"/>
    </row>
    <row r="12" spans="1:7" ht="12.75">
      <c r="A12" s="62" t="s">
        <v>130</v>
      </c>
      <c r="B12" s="48"/>
      <c r="C12" s="260" t="s">
        <v>196</v>
      </c>
      <c r="D12" s="63" t="s">
        <v>127</v>
      </c>
      <c r="E12" s="67"/>
      <c r="F12" s="50"/>
      <c r="G12" s="255"/>
    </row>
    <row r="13" spans="1:7" ht="12.75">
      <c r="A13" s="62" t="s">
        <v>131</v>
      </c>
      <c r="B13" s="48"/>
      <c r="C13" s="73" t="s">
        <v>140</v>
      </c>
      <c r="D13" s="63"/>
      <c r="E13" s="68"/>
      <c r="F13" s="52"/>
      <c r="G13" s="33"/>
    </row>
    <row r="14" spans="1:8" ht="13.5" thickBot="1">
      <c r="A14" s="64" t="s">
        <v>132</v>
      </c>
      <c r="B14" s="65"/>
      <c r="C14" s="65" t="s">
        <v>139</v>
      </c>
      <c r="D14" s="66" t="s">
        <v>63</v>
      </c>
      <c r="E14" s="56"/>
      <c r="F14" s="38"/>
      <c r="G14" s="33"/>
      <c r="H14" s="258"/>
    </row>
    <row r="15" spans="1:7" ht="8.25" customHeight="1" thickBot="1">
      <c r="A15" s="74"/>
      <c r="B15" s="74"/>
      <c r="C15" s="74"/>
      <c r="D15" s="74"/>
      <c r="E15" s="38"/>
      <c r="F15" s="38"/>
      <c r="G15" s="33"/>
    </row>
    <row r="16" spans="1:7" ht="12.75">
      <c r="A16" s="58" t="s">
        <v>242</v>
      </c>
      <c r="B16" s="59"/>
      <c r="C16" s="60" t="s">
        <v>138</v>
      </c>
      <c r="D16" s="61" t="s">
        <v>28</v>
      </c>
      <c r="E16" s="53"/>
      <c r="F16" s="38"/>
      <c r="G16" s="256"/>
    </row>
    <row r="17" spans="1:7" ht="12.75">
      <c r="A17" s="62" t="s">
        <v>243</v>
      </c>
      <c r="B17" s="48"/>
      <c r="C17" s="72" t="s">
        <v>140</v>
      </c>
      <c r="D17" s="63"/>
      <c r="E17" s="54"/>
      <c r="F17" s="49"/>
      <c r="G17" s="256"/>
    </row>
    <row r="18" spans="1:7" ht="12.75">
      <c r="A18" s="62" t="s">
        <v>244</v>
      </c>
      <c r="B18" s="48"/>
      <c r="C18" s="262" t="s">
        <v>197</v>
      </c>
      <c r="D18" s="63" t="s">
        <v>57</v>
      </c>
      <c r="E18" s="55"/>
      <c r="F18" s="51"/>
      <c r="G18" s="255"/>
    </row>
    <row r="19" spans="1:7" ht="13.5" thickBot="1">
      <c r="A19" s="64" t="s">
        <v>245</v>
      </c>
      <c r="B19" s="65"/>
      <c r="C19" s="81" t="s">
        <v>198</v>
      </c>
      <c r="D19" s="66" t="s">
        <v>127</v>
      </c>
      <c r="E19" s="56"/>
      <c r="F19" s="33"/>
      <c r="G19" s="257"/>
    </row>
    <row r="20" spans="1:7" ht="12.75">
      <c r="A20" s="58" t="s">
        <v>246</v>
      </c>
      <c r="B20" s="59"/>
      <c r="C20" s="60" t="s">
        <v>141</v>
      </c>
      <c r="D20" s="61" t="s">
        <v>127</v>
      </c>
      <c r="E20" s="53"/>
      <c r="F20" s="33"/>
      <c r="G20" s="69"/>
    </row>
    <row r="21" spans="1:7" ht="12.75">
      <c r="A21" s="62" t="s">
        <v>247</v>
      </c>
      <c r="B21" s="48"/>
      <c r="C21" s="72" t="s">
        <v>140</v>
      </c>
      <c r="D21" s="63"/>
      <c r="E21" s="67"/>
      <c r="F21" s="50"/>
      <c r="G21" s="70"/>
    </row>
    <row r="22" spans="1:7" ht="12.75">
      <c r="A22" s="62" t="s">
        <v>248</v>
      </c>
      <c r="B22" s="48"/>
      <c r="C22" s="73" t="s">
        <v>140</v>
      </c>
      <c r="D22" s="63"/>
      <c r="E22" s="68"/>
      <c r="F22" s="52"/>
      <c r="G22" s="71"/>
    </row>
    <row r="23" spans="1:7" ht="13.5" thickBot="1">
      <c r="A23" s="64" t="s">
        <v>249</v>
      </c>
      <c r="B23" s="65"/>
      <c r="C23" s="65" t="s">
        <v>136</v>
      </c>
      <c r="D23" s="66" t="s">
        <v>23</v>
      </c>
      <c r="E23" s="56"/>
      <c r="F23" s="38"/>
      <c r="G23" s="71"/>
    </row>
    <row r="26" spans="1:7" ht="13.5" thickBot="1">
      <c r="A26" s="32"/>
      <c r="B26" s="32"/>
      <c r="C26" s="32"/>
      <c r="D26" s="32"/>
      <c r="E26" s="32"/>
      <c r="F26" s="32"/>
      <c r="G26" s="32"/>
    </row>
    <row r="27" spans="1:7" ht="18">
      <c r="A27" s="33"/>
      <c r="B27" s="34" t="s">
        <v>133</v>
      </c>
      <c r="C27" s="35"/>
      <c r="D27" s="35"/>
      <c r="E27" s="36"/>
      <c r="F27" s="37"/>
      <c r="G27" s="38"/>
    </row>
    <row r="28" spans="1:7" ht="15">
      <c r="A28" s="33"/>
      <c r="B28" s="39" t="s">
        <v>143</v>
      </c>
      <c r="C28" s="40"/>
      <c r="D28" s="40"/>
      <c r="E28" s="41"/>
      <c r="F28" s="37"/>
      <c r="G28" s="38"/>
    </row>
    <row r="29" spans="1:7" ht="15.75" thickBot="1">
      <c r="A29" s="33"/>
      <c r="B29" s="42" t="s">
        <v>142</v>
      </c>
      <c r="C29" s="43"/>
      <c r="D29" s="43" t="s">
        <v>199</v>
      </c>
      <c r="E29" s="44"/>
      <c r="F29" s="37"/>
      <c r="G29" s="38"/>
    </row>
    <row r="30" spans="1:7" ht="12.75">
      <c r="A30" s="45"/>
      <c r="B30" s="46"/>
      <c r="C30" s="46"/>
      <c r="D30" s="46"/>
      <c r="E30" s="47"/>
      <c r="F30" s="38"/>
      <c r="G30" s="38"/>
    </row>
    <row r="31" spans="1:7" ht="13.5" thickBot="1">
      <c r="A31" s="57"/>
      <c r="B31" s="57" t="s">
        <v>121</v>
      </c>
      <c r="C31" s="57" t="s">
        <v>122</v>
      </c>
      <c r="D31" s="57" t="s">
        <v>123</v>
      </c>
      <c r="E31" s="37"/>
      <c r="F31" s="38"/>
      <c r="G31" s="38"/>
    </row>
    <row r="32" spans="1:7" ht="12.75">
      <c r="A32" s="58" t="s">
        <v>124</v>
      </c>
      <c r="B32" s="59"/>
      <c r="C32" s="76" t="s">
        <v>136</v>
      </c>
      <c r="D32" s="77" t="s">
        <v>23</v>
      </c>
      <c r="E32" s="53"/>
      <c r="F32" s="38"/>
      <c r="G32" s="38"/>
    </row>
    <row r="33" spans="1:7" ht="13.5" thickBot="1">
      <c r="A33" s="62" t="s">
        <v>125</v>
      </c>
      <c r="B33" s="48"/>
      <c r="C33" s="80" t="s">
        <v>146</v>
      </c>
      <c r="D33" s="75" t="s">
        <v>57</v>
      </c>
      <c r="E33" s="54"/>
      <c r="F33" s="49"/>
      <c r="G33" s="38"/>
    </row>
    <row r="34" spans="1:7" ht="12.75">
      <c r="A34" s="62" t="s">
        <v>126</v>
      </c>
      <c r="B34" s="48"/>
      <c r="C34" s="76" t="s">
        <v>145</v>
      </c>
      <c r="D34" s="63" t="s">
        <v>57</v>
      </c>
      <c r="E34" s="55"/>
      <c r="F34" s="69"/>
      <c r="G34" s="78"/>
    </row>
    <row r="35" spans="1:7" ht="13.5" thickBot="1">
      <c r="A35" s="64" t="s">
        <v>128</v>
      </c>
      <c r="B35" s="65"/>
      <c r="C35" s="81" t="s">
        <v>144</v>
      </c>
      <c r="D35" s="66" t="s">
        <v>24</v>
      </c>
      <c r="E35" s="56"/>
      <c r="F35" s="71"/>
      <c r="G35" s="7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10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32" customWidth="1"/>
    <col min="2" max="2" width="27.57421875" style="32" customWidth="1"/>
    <col min="3" max="3" width="14.7109375" style="32" customWidth="1"/>
    <col min="4" max="14" width="3.8515625" style="32" customWidth="1"/>
    <col min="15" max="15" width="4.00390625" style="32" customWidth="1"/>
    <col min="16" max="16" width="3.8515625" style="32" customWidth="1"/>
    <col min="17" max="17" width="3.7109375" style="32" customWidth="1"/>
    <col min="18" max="19" width="3.57421875" style="32" customWidth="1"/>
    <col min="20" max="20" width="3.28125" style="32" customWidth="1"/>
    <col min="21" max="24" width="4.00390625" style="32" customWidth="1"/>
    <col min="25" max="33" width="3.57421875" style="32" customWidth="1"/>
    <col min="34" max="35" width="4.140625" style="32" customWidth="1"/>
    <col min="36" max="36" width="3.57421875" style="32" customWidth="1"/>
    <col min="37" max="37" width="5.57421875" style="32" customWidth="1"/>
    <col min="38" max="43" width="3.57421875" style="32" customWidth="1"/>
    <col min="44" max="44" width="6.421875" style="32" customWidth="1"/>
    <col min="45" max="45" width="9.00390625" style="32" customWidth="1"/>
    <col min="46" max="16384" width="9.140625" style="32" customWidth="1"/>
  </cols>
  <sheetData>
    <row r="1" spans="1:19" ht="16.5" thickTop="1">
      <c r="A1" s="83"/>
      <c r="B1" s="84" t="s">
        <v>147</v>
      </c>
      <c r="C1" s="85"/>
      <c r="D1" s="85"/>
      <c r="E1" s="85"/>
      <c r="F1" s="86"/>
      <c r="G1" s="85"/>
      <c r="H1" s="87" t="s">
        <v>148</v>
      </c>
      <c r="I1" s="88"/>
      <c r="J1" s="376" t="s">
        <v>149</v>
      </c>
      <c r="K1" s="377"/>
      <c r="L1" s="377"/>
      <c r="M1" s="378"/>
      <c r="N1" s="379" t="s">
        <v>151</v>
      </c>
      <c r="O1" s="380"/>
      <c r="P1" s="380"/>
      <c r="Q1" s="408" t="s">
        <v>186</v>
      </c>
      <c r="R1" s="409"/>
      <c r="S1" s="410"/>
    </row>
    <row r="2" spans="1:19" ht="16.5" thickBot="1">
      <c r="A2" s="89"/>
      <c r="B2" s="90" t="s">
        <v>150</v>
      </c>
      <c r="C2" s="91" t="s">
        <v>152</v>
      </c>
      <c r="D2" s="367"/>
      <c r="E2" s="368"/>
      <c r="F2" s="369"/>
      <c r="G2" s="370" t="s">
        <v>153</v>
      </c>
      <c r="H2" s="371"/>
      <c r="I2" s="371"/>
      <c r="J2" s="372">
        <v>41405</v>
      </c>
      <c r="K2" s="372"/>
      <c r="L2" s="372"/>
      <c r="M2" s="373"/>
      <c r="N2" s="92" t="s">
        <v>154</v>
      </c>
      <c r="O2" s="93"/>
      <c r="P2" s="93"/>
      <c r="Q2" s="315">
        <v>0.4166666666666667</v>
      </c>
      <c r="R2" s="359"/>
      <c r="S2" s="360"/>
    </row>
    <row r="3" spans="1:23" ht="15.75" thickTop="1">
      <c r="A3" s="94"/>
      <c r="B3" s="95" t="s">
        <v>155</v>
      </c>
      <c r="C3" s="96" t="s">
        <v>156</v>
      </c>
      <c r="D3" s="404" t="s">
        <v>124</v>
      </c>
      <c r="E3" s="405"/>
      <c r="F3" s="404" t="s">
        <v>125</v>
      </c>
      <c r="G3" s="405"/>
      <c r="H3" s="404" t="s">
        <v>126</v>
      </c>
      <c r="I3" s="405"/>
      <c r="J3" s="404" t="s">
        <v>128</v>
      </c>
      <c r="K3" s="405"/>
      <c r="L3" s="404"/>
      <c r="M3" s="405"/>
      <c r="N3" s="97" t="s">
        <v>157</v>
      </c>
      <c r="O3" s="98" t="s">
        <v>158</v>
      </c>
      <c r="P3" s="99" t="s">
        <v>159</v>
      </c>
      <c r="Q3" s="100"/>
      <c r="R3" s="406" t="s">
        <v>160</v>
      </c>
      <c r="S3" s="407"/>
      <c r="U3" s="101" t="s">
        <v>161</v>
      </c>
      <c r="V3" s="102"/>
      <c r="W3" s="103" t="s">
        <v>162</v>
      </c>
    </row>
    <row r="4" spans="1:23" ht="12.75">
      <c r="A4" s="104" t="s">
        <v>124</v>
      </c>
      <c r="B4" s="105" t="s">
        <v>29</v>
      </c>
      <c r="C4" s="106" t="s">
        <v>28</v>
      </c>
      <c r="D4" s="107"/>
      <c r="E4" s="108"/>
      <c r="F4" s="109">
        <f>+P14</f>
      </c>
      <c r="G4" s="110">
        <f>+Q14</f>
      </c>
      <c r="H4" s="109">
        <f>P10</f>
      </c>
      <c r="I4" s="110">
        <f>Q10</f>
      </c>
      <c r="J4" s="109">
        <f>P12</f>
      </c>
      <c r="K4" s="110">
        <f>Q12</f>
      </c>
      <c r="L4" s="109"/>
      <c r="M4" s="110"/>
      <c r="N4" s="111">
        <f>IF(SUM(D4:M4)=0,"",COUNTIF(E4:E7,"3"))</f>
      </c>
      <c r="O4" s="112">
        <f>IF(SUM(E4:N4)=0,"",COUNTIF(D4:D7,"3"))</f>
      </c>
      <c r="P4" s="113">
        <f>IF(SUM(D4:M4)=0,"",SUM(E4:E7))</f>
      </c>
      <c r="Q4" s="114">
        <f>IF(SUM(D4:M4)=0,"",SUM(D4:D7))</f>
      </c>
      <c r="R4" s="395"/>
      <c r="S4" s="396"/>
      <c r="U4" s="115">
        <f>+U10+U12+U14</f>
        <v>0</v>
      </c>
      <c r="V4" s="116">
        <f>+V10+V12+V14</f>
        <v>0</v>
      </c>
      <c r="W4" s="117">
        <f>+U4-V4</f>
        <v>0</v>
      </c>
    </row>
    <row r="5" spans="1:23" ht="12.75">
      <c r="A5" s="118" t="s">
        <v>125</v>
      </c>
      <c r="B5" s="105" t="s">
        <v>65</v>
      </c>
      <c r="C5" s="119" t="s">
        <v>66</v>
      </c>
      <c r="D5" s="120">
        <f>+Q14</f>
      </c>
      <c r="E5" s="121">
        <f>+P14</f>
      </c>
      <c r="F5" s="122"/>
      <c r="G5" s="123"/>
      <c r="H5" s="120">
        <f>P13</f>
      </c>
      <c r="I5" s="121">
        <f>Q13</f>
      </c>
      <c r="J5" s="120">
        <f>P11</f>
      </c>
      <c r="K5" s="121">
        <f>Q11</f>
      </c>
      <c r="L5" s="120"/>
      <c r="M5" s="121"/>
      <c r="N5" s="111">
        <f>IF(SUM(D5:M5)=0,"",COUNTIF(G4:G7,"3"))</f>
      </c>
      <c r="O5" s="112">
        <f>IF(SUM(E5:N5)=0,"",COUNTIF(F4:F7,"3"))</f>
      </c>
      <c r="P5" s="113">
        <f>IF(SUM(D5:M5)=0,"",SUM(G4:G7))</f>
      </c>
      <c r="Q5" s="114">
        <f>IF(SUM(D5:M5)=0,"",SUM(F4:F7))</f>
      </c>
      <c r="R5" s="395"/>
      <c r="S5" s="396"/>
      <c r="U5" s="115">
        <f>+U11+U13+V14</f>
        <v>0</v>
      </c>
      <c r="V5" s="116">
        <f>+V11+V13+U14</f>
        <v>0</v>
      </c>
      <c r="W5" s="117">
        <f>+U5-V5</f>
        <v>0</v>
      </c>
    </row>
    <row r="6" spans="1:23" ht="12.75">
      <c r="A6" s="118" t="s">
        <v>126</v>
      </c>
      <c r="B6" s="105" t="s">
        <v>73</v>
      </c>
      <c r="C6" s="119" t="s">
        <v>57</v>
      </c>
      <c r="D6" s="120">
        <f>+Q10</f>
      </c>
      <c r="E6" s="121">
        <f>+P10</f>
      </c>
      <c r="F6" s="120">
        <f>Q13</f>
      </c>
      <c r="G6" s="121">
        <f>P13</f>
      </c>
      <c r="H6" s="122"/>
      <c r="I6" s="123"/>
      <c r="J6" s="120">
        <f>P15</f>
      </c>
      <c r="K6" s="121">
        <f>Q15</f>
      </c>
      <c r="L6" s="120"/>
      <c r="M6" s="121"/>
      <c r="N6" s="111">
        <f>IF(SUM(D6:M6)=0,"",COUNTIF(I4:I7,"3"))</f>
      </c>
      <c r="O6" s="112">
        <f>IF(SUM(E6:N6)=0,"",COUNTIF(H4:H7,"3"))</f>
      </c>
      <c r="P6" s="113">
        <f>IF(SUM(D6:M6)=0,"",SUM(I4:I7))</f>
      </c>
      <c r="Q6" s="114">
        <f>IF(SUM(D6:M6)=0,"",SUM(H4:H7))</f>
      </c>
      <c r="R6" s="395"/>
      <c r="S6" s="396"/>
      <c r="U6" s="115">
        <f>+V10+V13+U15</f>
        <v>0</v>
      </c>
      <c r="V6" s="116">
        <f>+U10+U13+V15</f>
        <v>0</v>
      </c>
      <c r="W6" s="117">
        <f>+U6-V6</f>
        <v>0</v>
      </c>
    </row>
    <row r="7" spans="1:23" ht="13.5" thickBot="1">
      <c r="A7" s="124" t="s">
        <v>128</v>
      </c>
      <c r="B7" s="125" t="s">
        <v>56</v>
      </c>
      <c r="C7" s="126" t="s">
        <v>70</v>
      </c>
      <c r="D7" s="127">
        <f>Q12</f>
      </c>
      <c r="E7" s="128">
        <f>P12</f>
      </c>
      <c r="F7" s="127">
        <f>Q11</f>
      </c>
      <c r="G7" s="128">
        <f>P11</f>
      </c>
      <c r="H7" s="127">
        <f>Q15</f>
      </c>
      <c r="I7" s="128">
        <f>P15</f>
      </c>
      <c r="J7" s="129"/>
      <c r="K7" s="130"/>
      <c r="L7" s="127"/>
      <c r="M7" s="128"/>
      <c r="N7" s="131">
        <f>IF(SUM(D7:M7)=0,"",COUNTIF(K4:K7,"3"))</f>
      </c>
      <c r="O7" s="132">
        <f>IF(SUM(E7:N7)=0,"",COUNTIF(J4:J7,"3"))</f>
      </c>
      <c r="P7" s="133">
        <f>IF(SUM(D7:M8)=0,"",SUM(K4:K7))</f>
      </c>
      <c r="Q7" s="134">
        <f>IF(SUM(D7:M7)=0,"",SUM(J4:J7))</f>
      </c>
      <c r="R7" s="397"/>
      <c r="S7" s="398"/>
      <c r="U7" s="115">
        <f>+V11+V12+V15</f>
        <v>0</v>
      </c>
      <c r="V7" s="116">
        <f>+U11+U12+U15</f>
        <v>0</v>
      </c>
      <c r="W7" s="117">
        <f>+U7-V7</f>
        <v>0</v>
      </c>
    </row>
    <row r="8" spans="1:24" ht="15.75" thickTop="1">
      <c r="A8" s="135"/>
      <c r="B8" s="136" t="s">
        <v>163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8"/>
      <c r="S8" s="139"/>
      <c r="U8" s="140"/>
      <c r="V8" s="141" t="s">
        <v>164</v>
      </c>
      <c r="W8" s="142">
        <f>SUM(W4:W7)</f>
        <v>0</v>
      </c>
      <c r="X8" s="141" t="str">
        <f>IF(W8=0,"OK","Virhe")</f>
        <v>OK</v>
      </c>
    </row>
    <row r="9" spans="1:23" ht="15.75" thickBot="1">
      <c r="A9" s="143"/>
      <c r="B9" s="144" t="s">
        <v>165</v>
      </c>
      <c r="C9" s="145"/>
      <c r="D9" s="145"/>
      <c r="E9" s="146"/>
      <c r="F9" s="399" t="s">
        <v>166</v>
      </c>
      <c r="G9" s="400"/>
      <c r="H9" s="401" t="s">
        <v>167</v>
      </c>
      <c r="I9" s="400"/>
      <c r="J9" s="401" t="s">
        <v>168</v>
      </c>
      <c r="K9" s="400"/>
      <c r="L9" s="401" t="s">
        <v>169</v>
      </c>
      <c r="M9" s="400"/>
      <c r="N9" s="401" t="s">
        <v>170</v>
      </c>
      <c r="O9" s="400"/>
      <c r="P9" s="402" t="s">
        <v>171</v>
      </c>
      <c r="Q9" s="403"/>
      <c r="S9" s="147"/>
      <c r="U9" s="148" t="s">
        <v>161</v>
      </c>
      <c r="V9" s="149"/>
      <c r="W9" s="103" t="s">
        <v>162</v>
      </c>
    </row>
    <row r="10" spans="1:34" ht="15.75">
      <c r="A10" s="150" t="s">
        <v>172</v>
      </c>
      <c r="B10" s="151" t="str">
        <f>IF(B4&gt;"",B4,"")</f>
        <v>Alex Naumi</v>
      </c>
      <c r="C10" s="152" t="str">
        <f>IF(B6&gt;"",B6,"")</f>
        <v>Maximus Moisseev</v>
      </c>
      <c r="D10" s="137"/>
      <c r="E10" s="153"/>
      <c r="F10" s="393"/>
      <c r="G10" s="394"/>
      <c r="H10" s="390"/>
      <c r="I10" s="391"/>
      <c r="J10" s="390"/>
      <c r="K10" s="391"/>
      <c r="L10" s="390"/>
      <c r="M10" s="391"/>
      <c r="N10" s="392"/>
      <c r="O10" s="391"/>
      <c r="P10" s="154">
        <f aca="true" t="shared" si="0" ref="P10:P15">IF(COUNT(F10:N10)=0,"",COUNTIF(F10:N10,"&gt;=0"))</f>
      </c>
      <c r="Q10" s="155">
        <f aca="true" t="shared" si="1" ref="Q10:Q15">IF(COUNT(F10:N10)=0,"",(IF(LEFT(F10,1)="-",1,0)+IF(LEFT(H10,1)="-",1,0)+IF(LEFT(J10,1)="-",1,0)+IF(LEFT(L10,1)="-",1,0)+IF(LEFT(N10,1)="-",1,0)))</f>
      </c>
      <c r="R10" s="156"/>
      <c r="S10" s="157"/>
      <c r="U10" s="158">
        <f aca="true" t="shared" si="2" ref="U10:V15">+Y10+AA10+AC10+AE10+AG10</f>
        <v>0</v>
      </c>
      <c r="V10" s="159">
        <f t="shared" si="2"/>
        <v>0</v>
      </c>
      <c r="W10" s="160">
        <f aca="true" t="shared" si="3" ref="W10:W15">+U10-V10</f>
        <v>0</v>
      </c>
      <c r="Y10" s="161">
        <f>IF(F10="",0,IF(LEFT(F10,1)="-",ABS(F10),(IF(F10&gt;9,F10+2,11))))</f>
        <v>0</v>
      </c>
      <c r="Z10" s="162">
        <f aca="true" t="shared" si="4" ref="Z10:Z15">IF(F10="",0,IF(LEFT(F10,1)="-",(IF(ABS(F10)&gt;9,(ABS(F10)+2),11)),F10))</f>
        <v>0</v>
      </c>
      <c r="AA10" s="161">
        <f>IF(H10="",0,IF(LEFT(H10,1)="-",ABS(H10),(IF(H10&gt;9,H10+2,11))))</f>
        <v>0</v>
      </c>
      <c r="AB10" s="162">
        <f aca="true" t="shared" si="5" ref="AB10:AB15">IF(H10="",0,IF(LEFT(H10,1)="-",(IF(ABS(H10)&gt;9,(ABS(H10)+2),11)),H10))</f>
        <v>0</v>
      </c>
      <c r="AC10" s="161">
        <f>IF(J10="",0,IF(LEFT(J10,1)="-",ABS(J10),(IF(J10&gt;9,J10+2,11))))</f>
        <v>0</v>
      </c>
      <c r="AD10" s="162">
        <f aca="true" t="shared" si="6" ref="AD10:AD15">IF(J10="",0,IF(LEFT(J10,1)="-",(IF(ABS(J10)&gt;9,(ABS(J10)+2),11)),J10))</f>
        <v>0</v>
      </c>
      <c r="AE10" s="161">
        <f>IF(L10="",0,IF(LEFT(L10,1)="-",ABS(L10),(IF(L10&gt;9,L10+2,11))))</f>
        <v>0</v>
      </c>
      <c r="AF10" s="162">
        <f aca="true" t="shared" si="7" ref="AF10:AF15">IF(L10="",0,IF(LEFT(L10,1)="-",(IF(ABS(L10)&gt;9,(ABS(L10)+2),11)),L10))</f>
        <v>0</v>
      </c>
      <c r="AG10" s="161">
        <f aca="true" t="shared" si="8" ref="AG10:AG15">IF(N10="",0,IF(LEFT(N10,1)="-",ABS(N10),(IF(N10&gt;9,N10+2,11))))</f>
        <v>0</v>
      </c>
      <c r="AH10" s="162">
        <f aca="true" t="shared" si="9" ref="AH10:AH15">IF(N10="",0,IF(LEFT(N10,1)="-",(IF(ABS(N10)&gt;9,(ABS(N10)+2),11)),N10))</f>
        <v>0</v>
      </c>
    </row>
    <row r="11" spans="1:34" ht="15.75">
      <c r="A11" s="150" t="s">
        <v>173</v>
      </c>
      <c r="B11" s="151" t="str">
        <f>IF(B5&gt;"",B5,"")</f>
        <v>Arttu Pihkala</v>
      </c>
      <c r="C11" s="163" t="str">
        <f>IF(B7&gt;"",B7,"")</f>
        <v>Viktor Cezar</v>
      </c>
      <c r="D11" s="164"/>
      <c r="E11" s="153"/>
      <c r="F11" s="383"/>
      <c r="G11" s="384"/>
      <c r="H11" s="383"/>
      <c r="I11" s="384"/>
      <c r="J11" s="383"/>
      <c r="K11" s="384"/>
      <c r="L11" s="383"/>
      <c r="M11" s="384"/>
      <c r="N11" s="383"/>
      <c r="O11" s="384"/>
      <c r="P11" s="154">
        <f t="shared" si="0"/>
      </c>
      <c r="Q11" s="155">
        <f t="shared" si="1"/>
      </c>
      <c r="R11" s="165"/>
      <c r="S11" s="166"/>
      <c r="U11" s="158">
        <f t="shared" si="2"/>
        <v>0</v>
      </c>
      <c r="V11" s="159">
        <f t="shared" si="2"/>
        <v>0</v>
      </c>
      <c r="W11" s="160">
        <f t="shared" si="3"/>
        <v>0</v>
      </c>
      <c r="Y11" s="167">
        <f>IF(F11="",0,IF(LEFT(F11,1)="-",ABS(F11),(IF(F11&gt;9,F11+2,11))))</f>
        <v>0</v>
      </c>
      <c r="Z11" s="168">
        <f t="shared" si="4"/>
        <v>0</v>
      </c>
      <c r="AA11" s="167">
        <f>IF(H11="",0,IF(LEFT(H11,1)="-",ABS(H11),(IF(H11&gt;9,H11+2,11))))</f>
        <v>0</v>
      </c>
      <c r="AB11" s="168">
        <f t="shared" si="5"/>
        <v>0</v>
      </c>
      <c r="AC11" s="167">
        <f>IF(J11="",0,IF(LEFT(J11,1)="-",ABS(J11),(IF(J11&gt;9,J11+2,11))))</f>
        <v>0</v>
      </c>
      <c r="AD11" s="168">
        <f t="shared" si="6"/>
        <v>0</v>
      </c>
      <c r="AE11" s="167">
        <f>IF(L11="",0,IF(LEFT(L11,1)="-",ABS(L11),(IF(L11&gt;9,L11+2,11))))</f>
        <v>0</v>
      </c>
      <c r="AF11" s="168">
        <f t="shared" si="7"/>
        <v>0</v>
      </c>
      <c r="AG11" s="167">
        <f t="shared" si="8"/>
        <v>0</v>
      </c>
      <c r="AH11" s="168">
        <f t="shared" si="9"/>
        <v>0</v>
      </c>
    </row>
    <row r="12" spans="1:34" ht="16.5" thickBot="1">
      <c r="A12" s="150" t="s">
        <v>174</v>
      </c>
      <c r="B12" s="169" t="str">
        <f>IF(B4&gt;"",B4,"")</f>
        <v>Alex Naumi</v>
      </c>
      <c r="C12" s="170" t="str">
        <f>IF(B7&gt;"",B7,"")</f>
        <v>Viktor Cezar</v>
      </c>
      <c r="D12" s="145"/>
      <c r="E12" s="146"/>
      <c r="F12" s="388"/>
      <c r="G12" s="389"/>
      <c r="H12" s="388"/>
      <c r="I12" s="389"/>
      <c r="J12" s="388"/>
      <c r="K12" s="389"/>
      <c r="L12" s="388"/>
      <c r="M12" s="389"/>
      <c r="N12" s="388"/>
      <c r="O12" s="389"/>
      <c r="P12" s="154">
        <f t="shared" si="0"/>
      </c>
      <c r="Q12" s="155">
        <f t="shared" si="1"/>
      </c>
      <c r="R12" s="165"/>
      <c r="S12" s="166"/>
      <c r="U12" s="158">
        <f t="shared" si="2"/>
        <v>0</v>
      </c>
      <c r="V12" s="159">
        <f t="shared" si="2"/>
        <v>0</v>
      </c>
      <c r="W12" s="160">
        <f t="shared" si="3"/>
        <v>0</v>
      </c>
      <c r="Y12" s="167">
        <f aca="true" t="shared" si="10" ref="Y12:AE15">IF(F12="",0,IF(LEFT(F12,1)="-",ABS(F12),(IF(F12&gt;9,F12+2,11))))</f>
        <v>0</v>
      </c>
      <c r="Z12" s="168">
        <f t="shared" si="4"/>
        <v>0</v>
      </c>
      <c r="AA12" s="167">
        <f t="shared" si="10"/>
        <v>0</v>
      </c>
      <c r="AB12" s="168">
        <f t="shared" si="5"/>
        <v>0</v>
      </c>
      <c r="AC12" s="167">
        <f t="shared" si="10"/>
        <v>0</v>
      </c>
      <c r="AD12" s="168">
        <f t="shared" si="6"/>
        <v>0</v>
      </c>
      <c r="AE12" s="167">
        <f t="shared" si="10"/>
        <v>0</v>
      </c>
      <c r="AF12" s="168">
        <f t="shared" si="7"/>
        <v>0</v>
      </c>
      <c r="AG12" s="167">
        <f t="shared" si="8"/>
        <v>0</v>
      </c>
      <c r="AH12" s="168">
        <f t="shared" si="9"/>
        <v>0</v>
      </c>
    </row>
    <row r="13" spans="1:34" ht="15.75">
      <c r="A13" s="150" t="s">
        <v>175</v>
      </c>
      <c r="B13" s="151" t="str">
        <f>IF(B5&gt;"",B5,"")</f>
        <v>Arttu Pihkala</v>
      </c>
      <c r="C13" s="163" t="str">
        <f>IF(B6&gt;"",B6,"")</f>
        <v>Maximus Moisseev</v>
      </c>
      <c r="D13" s="137"/>
      <c r="E13" s="153"/>
      <c r="F13" s="390"/>
      <c r="G13" s="391"/>
      <c r="H13" s="390"/>
      <c r="I13" s="391"/>
      <c r="J13" s="390"/>
      <c r="K13" s="391"/>
      <c r="L13" s="390"/>
      <c r="M13" s="391"/>
      <c r="N13" s="390"/>
      <c r="O13" s="391"/>
      <c r="P13" s="154">
        <f t="shared" si="0"/>
      </c>
      <c r="Q13" s="155">
        <f t="shared" si="1"/>
      </c>
      <c r="R13" s="165"/>
      <c r="S13" s="166"/>
      <c r="U13" s="158">
        <f t="shared" si="2"/>
        <v>0</v>
      </c>
      <c r="V13" s="159">
        <f t="shared" si="2"/>
        <v>0</v>
      </c>
      <c r="W13" s="160">
        <f t="shared" si="3"/>
        <v>0</v>
      </c>
      <c r="Y13" s="167">
        <f t="shared" si="10"/>
        <v>0</v>
      </c>
      <c r="Z13" s="168">
        <f t="shared" si="4"/>
        <v>0</v>
      </c>
      <c r="AA13" s="167">
        <f t="shared" si="10"/>
        <v>0</v>
      </c>
      <c r="AB13" s="168">
        <f t="shared" si="5"/>
        <v>0</v>
      </c>
      <c r="AC13" s="167">
        <f t="shared" si="10"/>
        <v>0</v>
      </c>
      <c r="AD13" s="168">
        <f t="shared" si="6"/>
        <v>0</v>
      </c>
      <c r="AE13" s="167">
        <f t="shared" si="10"/>
        <v>0</v>
      </c>
      <c r="AF13" s="168">
        <f t="shared" si="7"/>
        <v>0</v>
      </c>
      <c r="AG13" s="167">
        <f t="shared" si="8"/>
        <v>0</v>
      </c>
      <c r="AH13" s="168">
        <f t="shared" si="9"/>
        <v>0</v>
      </c>
    </row>
    <row r="14" spans="1:34" ht="15.75">
      <c r="A14" s="150" t="s">
        <v>176</v>
      </c>
      <c r="B14" s="151" t="str">
        <f>IF(B4&gt;"",B4,"")</f>
        <v>Alex Naumi</v>
      </c>
      <c r="C14" s="163" t="str">
        <f>IF(B5&gt;"",B5,"")</f>
        <v>Arttu Pihkala</v>
      </c>
      <c r="D14" s="164"/>
      <c r="E14" s="153"/>
      <c r="F14" s="383"/>
      <c r="G14" s="384"/>
      <c r="H14" s="383"/>
      <c r="I14" s="384"/>
      <c r="J14" s="387"/>
      <c r="K14" s="384"/>
      <c r="L14" s="383"/>
      <c r="M14" s="384"/>
      <c r="N14" s="383"/>
      <c r="O14" s="384"/>
      <c r="P14" s="154">
        <f t="shared" si="0"/>
      </c>
      <c r="Q14" s="155">
        <f t="shared" si="1"/>
      </c>
      <c r="R14" s="165"/>
      <c r="S14" s="166"/>
      <c r="U14" s="158">
        <f t="shared" si="2"/>
        <v>0</v>
      </c>
      <c r="V14" s="159">
        <f t="shared" si="2"/>
        <v>0</v>
      </c>
      <c r="W14" s="160">
        <f t="shared" si="3"/>
        <v>0</v>
      </c>
      <c r="Y14" s="167">
        <f t="shared" si="10"/>
        <v>0</v>
      </c>
      <c r="Z14" s="168">
        <f t="shared" si="4"/>
        <v>0</v>
      </c>
      <c r="AA14" s="167">
        <f t="shared" si="10"/>
        <v>0</v>
      </c>
      <c r="AB14" s="168">
        <f t="shared" si="5"/>
        <v>0</v>
      </c>
      <c r="AC14" s="167">
        <f t="shared" si="10"/>
        <v>0</v>
      </c>
      <c r="AD14" s="168">
        <f t="shared" si="6"/>
        <v>0</v>
      </c>
      <c r="AE14" s="167">
        <f t="shared" si="10"/>
        <v>0</v>
      </c>
      <c r="AF14" s="168">
        <f t="shared" si="7"/>
        <v>0</v>
      </c>
      <c r="AG14" s="167">
        <f t="shared" si="8"/>
        <v>0</v>
      </c>
      <c r="AH14" s="168">
        <f t="shared" si="9"/>
        <v>0</v>
      </c>
    </row>
    <row r="15" spans="1:34" ht="16.5" thickBot="1">
      <c r="A15" s="171" t="s">
        <v>177</v>
      </c>
      <c r="B15" s="172" t="str">
        <f>IF(B6&gt;"",B6,"")</f>
        <v>Maximus Moisseev</v>
      </c>
      <c r="C15" s="173" t="str">
        <f>IF(B7&gt;"",B7,"")</f>
        <v>Viktor Cezar</v>
      </c>
      <c r="D15" s="174"/>
      <c r="E15" s="175"/>
      <c r="F15" s="385"/>
      <c r="G15" s="386"/>
      <c r="H15" s="385"/>
      <c r="I15" s="386"/>
      <c r="J15" s="385"/>
      <c r="K15" s="386"/>
      <c r="L15" s="385"/>
      <c r="M15" s="386"/>
      <c r="N15" s="385"/>
      <c r="O15" s="386"/>
      <c r="P15" s="176">
        <f t="shared" si="0"/>
      </c>
      <c r="Q15" s="177">
        <f t="shared" si="1"/>
      </c>
      <c r="R15" s="178"/>
      <c r="S15" s="179"/>
      <c r="U15" s="158">
        <f t="shared" si="2"/>
        <v>0</v>
      </c>
      <c r="V15" s="159">
        <f t="shared" si="2"/>
        <v>0</v>
      </c>
      <c r="W15" s="160">
        <f t="shared" si="3"/>
        <v>0</v>
      </c>
      <c r="Y15" s="180">
        <f t="shared" si="10"/>
        <v>0</v>
      </c>
      <c r="Z15" s="181">
        <f t="shared" si="4"/>
        <v>0</v>
      </c>
      <c r="AA15" s="180">
        <f t="shared" si="10"/>
        <v>0</v>
      </c>
      <c r="AB15" s="181">
        <f t="shared" si="5"/>
        <v>0</v>
      </c>
      <c r="AC15" s="180">
        <f t="shared" si="10"/>
        <v>0</v>
      </c>
      <c r="AD15" s="181">
        <f t="shared" si="6"/>
        <v>0</v>
      </c>
      <c r="AE15" s="180">
        <f t="shared" si="10"/>
        <v>0</v>
      </c>
      <c r="AF15" s="181">
        <f t="shared" si="7"/>
        <v>0</v>
      </c>
      <c r="AG15" s="180">
        <f t="shared" si="8"/>
        <v>0</v>
      </c>
      <c r="AH15" s="181">
        <f t="shared" si="9"/>
        <v>0</v>
      </c>
    </row>
    <row r="16" ht="14.25" thickBot="1" thickTop="1"/>
    <row r="17" spans="1:19" ht="16.5" thickTop="1">
      <c r="A17" s="83"/>
      <c r="B17" s="84" t="s">
        <v>147</v>
      </c>
      <c r="C17" s="85"/>
      <c r="D17" s="85"/>
      <c r="E17" s="85"/>
      <c r="F17" s="86"/>
      <c r="G17" s="85"/>
      <c r="H17" s="87" t="s">
        <v>148</v>
      </c>
      <c r="I17" s="88"/>
      <c r="J17" s="376" t="s">
        <v>149</v>
      </c>
      <c r="K17" s="377"/>
      <c r="L17" s="377"/>
      <c r="M17" s="378"/>
      <c r="N17" s="379" t="s">
        <v>151</v>
      </c>
      <c r="O17" s="380"/>
      <c r="P17" s="380"/>
      <c r="Q17" s="408" t="s">
        <v>187</v>
      </c>
      <c r="R17" s="409"/>
      <c r="S17" s="410"/>
    </row>
    <row r="18" spans="1:19" ht="16.5" thickBot="1">
      <c r="A18" s="89"/>
      <c r="B18" s="90" t="s">
        <v>150</v>
      </c>
      <c r="C18" s="91" t="s">
        <v>152</v>
      </c>
      <c r="D18" s="367"/>
      <c r="E18" s="368"/>
      <c r="F18" s="369"/>
      <c r="G18" s="370" t="s">
        <v>153</v>
      </c>
      <c r="H18" s="371"/>
      <c r="I18" s="371"/>
      <c r="J18" s="372">
        <v>41405</v>
      </c>
      <c r="K18" s="372"/>
      <c r="L18" s="372"/>
      <c r="M18" s="373"/>
      <c r="N18" s="92" t="s">
        <v>154</v>
      </c>
      <c r="O18" s="93"/>
      <c r="P18" s="93"/>
      <c r="Q18" s="315">
        <v>0.4166666666666667</v>
      </c>
      <c r="R18" s="359"/>
      <c r="S18" s="360"/>
    </row>
    <row r="19" spans="1:23" ht="15.75" thickTop="1">
      <c r="A19" s="94"/>
      <c r="B19" s="95" t="s">
        <v>155</v>
      </c>
      <c r="C19" s="96" t="s">
        <v>156</v>
      </c>
      <c r="D19" s="404" t="s">
        <v>124</v>
      </c>
      <c r="E19" s="405"/>
      <c r="F19" s="404" t="s">
        <v>125</v>
      </c>
      <c r="G19" s="405"/>
      <c r="H19" s="404" t="s">
        <v>126</v>
      </c>
      <c r="I19" s="405"/>
      <c r="J19" s="404" t="s">
        <v>128</v>
      </c>
      <c r="K19" s="405"/>
      <c r="L19" s="404"/>
      <c r="M19" s="405"/>
      <c r="N19" s="97" t="s">
        <v>157</v>
      </c>
      <c r="O19" s="98" t="s">
        <v>158</v>
      </c>
      <c r="P19" s="99" t="s">
        <v>159</v>
      </c>
      <c r="Q19" s="100"/>
      <c r="R19" s="406" t="s">
        <v>160</v>
      </c>
      <c r="S19" s="407"/>
      <c r="U19" s="101" t="s">
        <v>161</v>
      </c>
      <c r="V19" s="102"/>
      <c r="W19" s="103" t="s">
        <v>162</v>
      </c>
    </row>
    <row r="20" spans="1:23" ht="12.75">
      <c r="A20" s="104" t="s">
        <v>124</v>
      </c>
      <c r="B20" s="105" t="s">
        <v>36</v>
      </c>
      <c r="C20" s="106" t="s">
        <v>23</v>
      </c>
      <c r="D20" s="107"/>
      <c r="E20" s="108"/>
      <c r="F20" s="109">
        <f>+P30</f>
      </c>
      <c r="G20" s="110">
        <f>+Q30</f>
      </c>
      <c r="H20" s="109">
        <f>P26</f>
      </c>
      <c r="I20" s="110">
        <f>Q26</f>
      </c>
      <c r="J20" s="109">
        <f>P28</f>
      </c>
      <c r="K20" s="110">
        <f>Q28</f>
      </c>
      <c r="L20" s="109"/>
      <c r="M20" s="110"/>
      <c r="N20" s="111">
        <f>IF(SUM(D20:M20)=0,"",COUNTIF(E20:E23,"3"))</f>
      </c>
      <c r="O20" s="112">
        <f>IF(SUM(E20:N20)=0,"",COUNTIF(D20:D23,"3"))</f>
      </c>
      <c r="P20" s="113">
        <f>IF(SUM(D20:M20)=0,"",SUM(E20:E23))</f>
      </c>
      <c r="Q20" s="114">
        <f>IF(SUM(D20:M20)=0,"",SUM(D20:D23))</f>
      </c>
      <c r="R20" s="395"/>
      <c r="S20" s="396"/>
      <c r="U20" s="115">
        <f>+U26+U28+U30</f>
        <v>0</v>
      </c>
      <c r="V20" s="116">
        <f>+V26+V28+V30</f>
        <v>0</v>
      </c>
      <c r="W20" s="117">
        <f>+U20-V20</f>
        <v>0</v>
      </c>
    </row>
    <row r="21" spans="1:23" ht="12.75">
      <c r="A21" s="118" t="s">
        <v>125</v>
      </c>
      <c r="B21" s="105" t="s">
        <v>47</v>
      </c>
      <c r="C21" s="119" t="s">
        <v>127</v>
      </c>
      <c r="D21" s="120">
        <f>+Q30</f>
      </c>
      <c r="E21" s="121">
        <f>+P30</f>
      </c>
      <c r="F21" s="122"/>
      <c r="G21" s="123"/>
      <c r="H21" s="120">
        <f>P29</f>
      </c>
      <c r="I21" s="121">
        <f>Q29</f>
      </c>
      <c r="J21" s="120">
        <f>P27</f>
      </c>
      <c r="K21" s="121">
        <f>Q27</f>
      </c>
      <c r="L21" s="120"/>
      <c r="M21" s="121"/>
      <c r="N21" s="111">
        <f>IF(SUM(D21:M21)=0,"",COUNTIF(G20:G23,"3"))</f>
      </c>
      <c r="O21" s="112">
        <f>IF(SUM(E21:N21)=0,"",COUNTIF(F20:F23,"3"))</f>
      </c>
      <c r="P21" s="113">
        <f>IF(SUM(D21:M21)=0,"",SUM(G20:G23))</f>
      </c>
      <c r="Q21" s="114">
        <f>IF(SUM(D21:M21)=0,"",SUM(F20:F23))</f>
      </c>
      <c r="R21" s="395"/>
      <c r="S21" s="396"/>
      <c r="U21" s="115">
        <f>+U27+U29+V30</f>
        <v>0</v>
      </c>
      <c r="V21" s="116">
        <f>+V27+V29+U30</f>
        <v>0</v>
      </c>
      <c r="W21" s="117">
        <f>+U21-V21</f>
        <v>0</v>
      </c>
    </row>
    <row r="22" spans="1:23" ht="12.75">
      <c r="A22" s="118" t="s">
        <v>126</v>
      </c>
      <c r="B22" s="105" t="s">
        <v>71</v>
      </c>
      <c r="C22" s="119" t="s">
        <v>72</v>
      </c>
      <c r="D22" s="120">
        <f>+Q26</f>
      </c>
      <c r="E22" s="121">
        <f>+P26</f>
      </c>
      <c r="F22" s="120">
        <f>Q29</f>
      </c>
      <c r="G22" s="121">
        <f>P29</f>
      </c>
      <c r="H22" s="122"/>
      <c r="I22" s="123"/>
      <c r="J22" s="120">
        <f>P31</f>
      </c>
      <c r="K22" s="121">
        <f>Q31</f>
      </c>
      <c r="L22" s="120"/>
      <c r="M22" s="121"/>
      <c r="N22" s="111">
        <f>IF(SUM(D22:M22)=0,"",COUNTIF(I20:I23,"3"))</f>
      </c>
      <c r="O22" s="112">
        <f>IF(SUM(E22:N22)=0,"",COUNTIF(H20:H23,"3"))</f>
      </c>
      <c r="P22" s="113">
        <f>IF(SUM(D22:M22)=0,"",SUM(I20:I23))</f>
      </c>
      <c r="Q22" s="114">
        <f>IF(SUM(D22:M22)=0,"",SUM(H20:H23))</f>
      </c>
      <c r="R22" s="395"/>
      <c r="S22" s="396"/>
      <c r="U22" s="115">
        <f>+V26+V29+U31</f>
        <v>0</v>
      </c>
      <c r="V22" s="116">
        <f>+U26+U29+V31</f>
        <v>0</v>
      </c>
      <c r="W22" s="117">
        <f>+U22-V22</f>
        <v>0</v>
      </c>
    </row>
    <row r="23" spans="1:23" ht="13.5" thickBot="1">
      <c r="A23" s="124" t="s">
        <v>128</v>
      </c>
      <c r="B23" s="125" t="s">
        <v>49</v>
      </c>
      <c r="C23" s="126" t="s">
        <v>127</v>
      </c>
      <c r="D23" s="127">
        <f>Q28</f>
      </c>
      <c r="E23" s="128">
        <f>P28</f>
      </c>
      <c r="F23" s="127">
        <f>Q27</f>
      </c>
      <c r="G23" s="128">
        <f>P27</f>
      </c>
      <c r="H23" s="127">
        <f>Q31</f>
      </c>
      <c r="I23" s="128">
        <f>P31</f>
      </c>
      <c r="J23" s="129"/>
      <c r="K23" s="130"/>
      <c r="L23" s="127"/>
      <c r="M23" s="128"/>
      <c r="N23" s="131">
        <f>IF(SUM(D23:M23)=0,"",COUNTIF(K20:K23,"3"))</f>
      </c>
      <c r="O23" s="132">
        <f>IF(SUM(E23:N23)=0,"",COUNTIF(J20:J23,"3"))</f>
      </c>
      <c r="P23" s="133">
        <f>IF(SUM(D23:M24)=0,"",SUM(K20:K23))</f>
      </c>
      <c r="Q23" s="134">
        <f>IF(SUM(D23:M23)=0,"",SUM(J20:J23))</f>
      </c>
      <c r="R23" s="397"/>
      <c r="S23" s="398"/>
      <c r="U23" s="115">
        <f>+V27+V28+V31</f>
        <v>0</v>
      </c>
      <c r="V23" s="116">
        <f>+U27+U28+U31</f>
        <v>0</v>
      </c>
      <c r="W23" s="117">
        <f>+U23-V23</f>
        <v>0</v>
      </c>
    </row>
    <row r="24" spans="1:24" ht="15.75" thickTop="1">
      <c r="A24" s="135"/>
      <c r="B24" s="136" t="s">
        <v>163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8"/>
      <c r="S24" s="139"/>
      <c r="U24" s="140"/>
      <c r="V24" s="141" t="s">
        <v>164</v>
      </c>
      <c r="W24" s="142">
        <f>SUM(W20:W23)</f>
        <v>0</v>
      </c>
      <c r="X24" s="141" t="str">
        <f>IF(W24=0,"OK","Virhe")</f>
        <v>OK</v>
      </c>
    </row>
    <row r="25" spans="1:23" ht="15.75" thickBot="1">
      <c r="A25" s="143"/>
      <c r="B25" s="144" t="s">
        <v>165</v>
      </c>
      <c r="C25" s="145"/>
      <c r="D25" s="145"/>
      <c r="E25" s="146"/>
      <c r="F25" s="399" t="s">
        <v>166</v>
      </c>
      <c r="G25" s="400"/>
      <c r="H25" s="401" t="s">
        <v>167</v>
      </c>
      <c r="I25" s="400"/>
      <c r="J25" s="401" t="s">
        <v>168</v>
      </c>
      <c r="K25" s="400"/>
      <c r="L25" s="401" t="s">
        <v>169</v>
      </c>
      <c r="M25" s="400"/>
      <c r="N25" s="401" t="s">
        <v>170</v>
      </c>
      <c r="O25" s="400"/>
      <c r="P25" s="402" t="s">
        <v>171</v>
      </c>
      <c r="Q25" s="403"/>
      <c r="S25" s="147"/>
      <c r="U25" s="148" t="s">
        <v>161</v>
      </c>
      <c r="V25" s="149"/>
      <c r="W25" s="103" t="s">
        <v>162</v>
      </c>
    </row>
    <row r="26" spans="1:34" ht="15.75">
      <c r="A26" s="150" t="s">
        <v>172</v>
      </c>
      <c r="B26" s="151" t="str">
        <f>IF(B20&gt;"",B20,"")</f>
        <v>Rolands Jansons</v>
      </c>
      <c r="C26" s="152" t="str">
        <f>IF(B22&gt;"",B22,"")</f>
        <v>Veeti Tikkanen</v>
      </c>
      <c r="D26" s="137"/>
      <c r="E26" s="153"/>
      <c r="F26" s="393"/>
      <c r="G26" s="394"/>
      <c r="H26" s="390"/>
      <c r="I26" s="391"/>
      <c r="J26" s="390"/>
      <c r="K26" s="391"/>
      <c r="L26" s="390"/>
      <c r="M26" s="391"/>
      <c r="N26" s="392"/>
      <c r="O26" s="391"/>
      <c r="P26" s="154">
        <f aca="true" t="shared" si="11" ref="P26:P31">IF(COUNT(F26:N26)=0,"",COUNTIF(F26:N26,"&gt;=0"))</f>
      </c>
      <c r="Q26" s="155">
        <f aca="true" t="shared" si="12" ref="Q26:Q31">IF(COUNT(F26:N26)=0,"",(IF(LEFT(F26,1)="-",1,0)+IF(LEFT(H26,1)="-",1,0)+IF(LEFT(J26,1)="-",1,0)+IF(LEFT(L26,1)="-",1,0)+IF(LEFT(N26,1)="-",1,0)))</f>
      </c>
      <c r="R26" s="156"/>
      <c r="S26" s="157"/>
      <c r="U26" s="158">
        <f aca="true" t="shared" si="13" ref="U26:V31">+Y26+AA26+AC26+AE26+AG26</f>
        <v>0</v>
      </c>
      <c r="V26" s="159">
        <f t="shared" si="13"/>
        <v>0</v>
      </c>
      <c r="W26" s="160">
        <f aca="true" t="shared" si="14" ref="W26:W31">+U26-V26</f>
        <v>0</v>
      </c>
      <c r="Y26" s="161">
        <f>IF(F26="",0,IF(LEFT(F26,1)="-",ABS(F26),(IF(F26&gt;9,F26+2,11))))</f>
        <v>0</v>
      </c>
      <c r="Z26" s="162">
        <f aca="true" t="shared" si="15" ref="Z26:Z31">IF(F26="",0,IF(LEFT(F26,1)="-",(IF(ABS(F26)&gt;9,(ABS(F26)+2),11)),F26))</f>
        <v>0</v>
      </c>
      <c r="AA26" s="161">
        <f>IF(H26="",0,IF(LEFT(H26,1)="-",ABS(H26),(IF(H26&gt;9,H26+2,11))))</f>
        <v>0</v>
      </c>
      <c r="AB26" s="162">
        <f aca="true" t="shared" si="16" ref="AB26:AB31">IF(H26="",0,IF(LEFT(H26,1)="-",(IF(ABS(H26)&gt;9,(ABS(H26)+2),11)),H26))</f>
        <v>0</v>
      </c>
      <c r="AC26" s="161">
        <f>IF(J26="",0,IF(LEFT(J26,1)="-",ABS(J26),(IF(J26&gt;9,J26+2,11))))</f>
        <v>0</v>
      </c>
      <c r="AD26" s="162">
        <f aca="true" t="shared" si="17" ref="AD26:AD31">IF(J26="",0,IF(LEFT(J26,1)="-",(IF(ABS(J26)&gt;9,(ABS(J26)+2),11)),J26))</f>
        <v>0</v>
      </c>
      <c r="AE26" s="161">
        <f>IF(L26="",0,IF(LEFT(L26,1)="-",ABS(L26),(IF(L26&gt;9,L26+2,11))))</f>
        <v>0</v>
      </c>
      <c r="AF26" s="162">
        <f aca="true" t="shared" si="18" ref="AF26:AF31">IF(L26="",0,IF(LEFT(L26,1)="-",(IF(ABS(L26)&gt;9,(ABS(L26)+2),11)),L26))</f>
        <v>0</v>
      </c>
      <c r="AG26" s="161">
        <f aca="true" t="shared" si="19" ref="AG26:AG31">IF(N26="",0,IF(LEFT(N26,1)="-",ABS(N26),(IF(N26&gt;9,N26+2,11))))</f>
        <v>0</v>
      </c>
      <c r="AH26" s="162">
        <f aca="true" t="shared" si="20" ref="AH26:AH31">IF(N26="",0,IF(LEFT(N26,1)="-",(IF(ABS(N26)&gt;9,(ABS(N26)+2),11)),N26))</f>
        <v>0</v>
      </c>
    </row>
    <row r="27" spans="1:34" ht="15.75">
      <c r="A27" s="150" t="s">
        <v>173</v>
      </c>
      <c r="B27" s="151" t="str">
        <f>IF(B21&gt;"",B21,"")</f>
        <v>Juuso Iso-Jarvenpaa</v>
      </c>
      <c r="C27" s="163" t="str">
        <f>IF(B23&gt;"",B23,"")</f>
        <v>Malik Abudu</v>
      </c>
      <c r="D27" s="164"/>
      <c r="E27" s="153"/>
      <c r="F27" s="383"/>
      <c r="G27" s="384"/>
      <c r="H27" s="383"/>
      <c r="I27" s="384"/>
      <c r="J27" s="383"/>
      <c r="K27" s="384"/>
      <c r="L27" s="383"/>
      <c r="M27" s="384"/>
      <c r="N27" s="383"/>
      <c r="O27" s="384"/>
      <c r="P27" s="154">
        <f t="shared" si="11"/>
      </c>
      <c r="Q27" s="155">
        <f t="shared" si="12"/>
      </c>
      <c r="R27" s="165"/>
      <c r="S27" s="166"/>
      <c r="U27" s="158">
        <f t="shared" si="13"/>
        <v>0</v>
      </c>
      <c r="V27" s="159">
        <f t="shared" si="13"/>
        <v>0</v>
      </c>
      <c r="W27" s="160">
        <f t="shared" si="14"/>
        <v>0</v>
      </c>
      <c r="Y27" s="167">
        <f>IF(F27="",0,IF(LEFT(F27,1)="-",ABS(F27),(IF(F27&gt;9,F27+2,11))))</f>
        <v>0</v>
      </c>
      <c r="Z27" s="168">
        <f t="shared" si="15"/>
        <v>0</v>
      </c>
      <c r="AA27" s="167">
        <f>IF(H27="",0,IF(LEFT(H27,1)="-",ABS(H27),(IF(H27&gt;9,H27+2,11))))</f>
        <v>0</v>
      </c>
      <c r="AB27" s="168">
        <f t="shared" si="16"/>
        <v>0</v>
      </c>
      <c r="AC27" s="167">
        <f>IF(J27="",0,IF(LEFT(J27,1)="-",ABS(J27),(IF(J27&gt;9,J27+2,11))))</f>
        <v>0</v>
      </c>
      <c r="AD27" s="168">
        <f t="shared" si="17"/>
        <v>0</v>
      </c>
      <c r="AE27" s="167">
        <f>IF(L27="",0,IF(LEFT(L27,1)="-",ABS(L27),(IF(L27&gt;9,L27+2,11))))</f>
        <v>0</v>
      </c>
      <c r="AF27" s="168">
        <f t="shared" si="18"/>
        <v>0</v>
      </c>
      <c r="AG27" s="167">
        <f t="shared" si="19"/>
        <v>0</v>
      </c>
      <c r="AH27" s="168">
        <f t="shared" si="20"/>
        <v>0</v>
      </c>
    </row>
    <row r="28" spans="1:34" ht="16.5" thickBot="1">
      <c r="A28" s="150" t="s">
        <v>174</v>
      </c>
      <c r="B28" s="169" t="str">
        <f>IF(B20&gt;"",B20,"")</f>
        <v>Rolands Jansons</v>
      </c>
      <c r="C28" s="170" t="str">
        <f>IF(B23&gt;"",B23,"")</f>
        <v>Malik Abudu</v>
      </c>
      <c r="D28" s="145"/>
      <c r="E28" s="146"/>
      <c r="F28" s="388"/>
      <c r="G28" s="389"/>
      <c r="H28" s="388"/>
      <c r="I28" s="389"/>
      <c r="J28" s="388"/>
      <c r="K28" s="389"/>
      <c r="L28" s="388"/>
      <c r="M28" s="389"/>
      <c r="N28" s="388"/>
      <c r="O28" s="389"/>
      <c r="P28" s="154">
        <f t="shared" si="11"/>
      </c>
      <c r="Q28" s="155">
        <f t="shared" si="12"/>
      </c>
      <c r="R28" s="165"/>
      <c r="S28" s="166"/>
      <c r="U28" s="158">
        <f t="shared" si="13"/>
        <v>0</v>
      </c>
      <c r="V28" s="159">
        <f t="shared" si="13"/>
        <v>0</v>
      </c>
      <c r="W28" s="160">
        <f t="shared" si="14"/>
        <v>0</v>
      </c>
      <c r="Y28" s="167">
        <f aca="true" t="shared" si="21" ref="Y28:AE31">IF(F28="",0,IF(LEFT(F28,1)="-",ABS(F28),(IF(F28&gt;9,F28+2,11))))</f>
        <v>0</v>
      </c>
      <c r="Z28" s="168">
        <f t="shared" si="15"/>
        <v>0</v>
      </c>
      <c r="AA28" s="167">
        <f t="shared" si="21"/>
        <v>0</v>
      </c>
      <c r="AB28" s="168">
        <f t="shared" si="16"/>
        <v>0</v>
      </c>
      <c r="AC28" s="167">
        <f t="shared" si="21"/>
        <v>0</v>
      </c>
      <c r="AD28" s="168">
        <f t="shared" si="17"/>
        <v>0</v>
      </c>
      <c r="AE28" s="167">
        <f t="shared" si="21"/>
        <v>0</v>
      </c>
      <c r="AF28" s="168">
        <f t="shared" si="18"/>
        <v>0</v>
      </c>
      <c r="AG28" s="167">
        <f t="shared" si="19"/>
        <v>0</v>
      </c>
      <c r="AH28" s="168">
        <f t="shared" si="20"/>
        <v>0</v>
      </c>
    </row>
    <row r="29" spans="1:34" ht="15.75">
      <c r="A29" s="150" t="s">
        <v>175</v>
      </c>
      <c r="B29" s="151" t="str">
        <f>IF(B21&gt;"",B21,"")</f>
        <v>Juuso Iso-Jarvenpaa</v>
      </c>
      <c r="C29" s="163" t="str">
        <f>IF(B22&gt;"",B22,"")</f>
        <v>Veeti Tikkanen</v>
      </c>
      <c r="D29" s="137"/>
      <c r="E29" s="153"/>
      <c r="F29" s="390"/>
      <c r="G29" s="391"/>
      <c r="H29" s="390"/>
      <c r="I29" s="391"/>
      <c r="J29" s="390"/>
      <c r="K29" s="391"/>
      <c r="L29" s="390"/>
      <c r="M29" s="391"/>
      <c r="N29" s="390"/>
      <c r="O29" s="391"/>
      <c r="P29" s="154">
        <f t="shared" si="11"/>
      </c>
      <c r="Q29" s="155">
        <f t="shared" si="12"/>
      </c>
      <c r="R29" s="165"/>
      <c r="S29" s="166"/>
      <c r="U29" s="158">
        <f t="shared" si="13"/>
        <v>0</v>
      </c>
      <c r="V29" s="159">
        <f t="shared" si="13"/>
        <v>0</v>
      </c>
      <c r="W29" s="160">
        <f t="shared" si="14"/>
        <v>0</v>
      </c>
      <c r="Y29" s="167">
        <f t="shared" si="21"/>
        <v>0</v>
      </c>
      <c r="Z29" s="168">
        <f t="shared" si="15"/>
        <v>0</v>
      </c>
      <c r="AA29" s="167">
        <f t="shared" si="21"/>
        <v>0</v>
      </c>
      <c r="AB29" s="168">
        <f t="shared" si="16"/>
        <v>0</v>
      </c>
      <c r="AC29" s="167">
        <f t="shared" si="21"/>
        <v>0</v>
      </c>
      <c r="AD29" s="168">
        <f t="shared" si="17"/>
        <v>0</v>
      </c>
      <c r="AE29" s="167">
        <f t="shared" si="21"/>
        <v>0</v>
      </c>
      <c r="AF29" s="168">
        <f t="shared" si="18"/>
        <v>0</v>
      </c>
      <c r="AG29" s="167">
        <f t="shared" si="19"/>
        <v>0</v>
      </c>
      <c r="AH29" s="168">
        <f t="shared" si="20"/>
        <v>0</v>
      </c>
    </row>
    <row r="30" spans="1:34" ht="15.75">
      <c r="A30" s="150" t="s">
        <v>176</v>
      </c>
      <c r="B30" s="151" t="str">
        <f>IF(B20&gt;"",B20,"")</f>
        <v>Rolands Jansons</v>
      </c>
      <c r="C30" s="163" t="str">
        <f>IF(B21&gt;"",B21,"")</f>
        <v>Juuso Iso-Jarvenpaa</v>
      </c>
      <c r="D30" s="164"/>
      <c r="E30" s="153"/>
      <c r="F30" s="383"/>
      <c r="G30" s="384"/>
      <c r="H30" s="383"/>
      <c r="I30" s="384"/>
      <c r="J30" s="387"/>
      <c r="K30" s="384"/>
      <c r="L30" s="383"/>
      <c r="M30" s="384"/>
      <c r="N30" s="383"/>
      <c r="O30" s="384"/>
      <c r="P30" s="154">
        <f t="shared" si="11"/>
      </c>
      <c r="Q30" s="155">
        <f t="shared" si="12"/>
      </c>
      <c r="R30" s="165"/>
      <c r="S30" s="166"/>
      <c r="U30" s="158">
        <f t="shared" si="13"/>
        <v>0</v>
      </c>
      <c r="V30" s="159">
        <f t="shared" si="13"/>
        <v>0</v>
      </c>
      <c r="W30" s="160">
        <f t="shared" si="14"/>
        <v>0</v>
      </c>
      <c r="Y30" s="167">
        <f t="shared" si="21"/>
        <v>0</v>
      </c>
      <c r="Z30" s="168">
        <f t="shared" si="15"/>
        <v>0</v>
      </c>
      <c r="AA30" s="167">
        <f t="shared" si="21"/>
        <v>0</v>
      </c>
      <c r="AB30" s="168">
        <f t="shared" si="16"/>
        <v>0</v>
      </c>
      <c r="AC30" s="167">
        <f t="shared" si="21"/>
        <v>0</v>
      </c>
      <c r="AD30" s="168">
        <f t="shared" si="17"/>
        <v>0</v>
      </c>
      <c r="AE30" s="167">
        <f t="shared" si="21"/>
        <v>0</v>
      </c>
      <c r="AF30" s="168">
        <f t="shared" si="18"/>
        <v>0</v>
      </c>
      <c r="AG30" s="167">
        <f t="shared" si="19"/>
        <v>0</v>
      </c>
      <c r="AH30" s="168">
        <f t="shared" si="20"/>
        <v>0</v>
      </c>
    </row>
    <row r="31" spans="1:34" ht="16.5" thickBot="1">
      <c r="A31" s="171" t="s">
        <v>177</v>
      </c>
      <c r="B31" s="172" t="str">
        <f>IF(B22&gt;"",B22,"")</f>
        <v>Veeti Tikkanen</v>
      </c>
      <c r="C31" s="173" t="str">
        <f>IF(B23&gt;"",B23,"")</f>
        <v>Malik Abudu</v>
      </c>
      <c r="D31" s="174"/>
      <c r="E31" s="175"/>
      <c r="F31" s="385"/>
      <c r="G31" s="386"/>
      <c r="H31" s="385"/>
      <c r="I31" s="386"/>
      <c r="J31" s="385"/>
      <c r="K31" s="386"/>
      <c r="L31" s="385"/>
      <c r="M31" s="386"/>
      <c r="N31" s="385"/>
      <c r="O31" s="386"/>
      <c r="P31" s="176">
        <f t="shared" si="11"/>
      </c>
      <c r="Q31" s="177">
        <f t="shared" si="12"/>
      </c>
      <c r="R31" s="178"/>
      <c r="S31" s="179"/>
      <c r="U31" s="158">
        <f t="shared" si="13"/>
        <v>0</v>
      </c>
      <c r="V31" s="159">
        <f t="shared" si="13"/>
        <v>0</v>
      </c>
      <c r="W31" s="160">
        <f t="shared" si="14"/>
        <v>0</v>
      </c>
      <c r="Y31" s="180">
        <f t="shared" si="21"/>
        <v>0</v>
      </c>
      <c r="Z31" s="181">
        <f t="shared" si="15"/>
        <v>0</v>
      </c>
      <c r="AA31" s="180">
        <f t="shared" si="21"/>
        <v>0</v>
      </c>
      <c r="AB31" s="181">
        <f t="shared" si="16"/>
        <v>0</v>
      </c>
      <c r="AC31" s="180">
        <f t="shared" si="21"/>
        <v>0</v>
      </c>
      <c r="AD31" s="181">
        <f t="shared" si="17"/>
        <v>0</v>
      </c>
      <c r="AE31" s="180">
        <f t="shared" si="21"/>
        <v>0</v>
      </c>
      <c r="AF31" s="181">
        <f t="shared" si="18"/>
        <v>0</v>
      </c>
      <c r="AG31" s="180">
        <f t="shared" si="19"/>
        <v>0</v>
      </c>
      <c r="AH31" s="181">
        <f t="shared" si="20"/>
        <v>0</v>
      </c>
    </row>
    <row r="32" ht="14.25" thickBot="1" thickTop="1"/>
    <row r="33" spans="1:19" ht="16.5" thickTop="1">
      <c r="A33" s="83"/>
      <c r="B33" s="84" t="s">
        <v>147</v>
      </c>
      <c r="C33" s="85"/>
      <c r="D33" s="85"/>
      <c r="E33" s="85"/>
      <c r="F33" s="86"/>
      <c r="G33" s="85"/>
      <c r="H33" s="87" t="s">
        <v>148</v>
      </c>
      <c r="I33" s="88"/>
      <c r="J33" s="376" t="s">
        <v>149</v>
      </c>
      <c r="K33" s="377"/>
      <c r="L33" s="377"/>
      <c r="M33" s="378"/>
      <c r="N33" s="379" t="s">
        <v>151</v>
      </c>
      <c r="O33" s="380"/>
      <c r="P33" s="380"/>
      <c r="Q33" s="408" t="s">
        <v>191</v>
      </c>
      <c r="R33" s="409"/>
      <c r="S33" s="410"/>
    </row>
    <row r="34" spans="1:19" ht="16.5" thickBot="1">
      <c r="A34" s="89"/>
      <c r="B34" s="90" t="s">
        <v>150</v>
      </c>
      <c r="C34" s="91" t="s">
        <v>152</v>
      </c>
      <c r="D34" s="367"/>
      <c r="E34" s="368"/>
      <c r="F34" s="369"/>
      <c r="G34" s="370" t="s">
        <v>153</v>
      </c>
      <c r="H34" s="371"/>
      <c r="I34" s="371"/>
      <c r="J34" s="372">
        <v>41405</v>
      </c>
      <c r="K34" s="372"/>
      <c r="L34" s="372"/>
      <c r="M34" s="373"/>
      <c r="N34" s="92" t="s">
        <v>154</v>
      </c>
      <c r="O34" s="93"/>
      <c r="P34" s="93"/>
      <c r="Q34" s="315">
        <v>0.4166666666666667</v>
      </c>
      <c r="R34" s="359"/>
      <c r="S34" s="360"/>
    </row>
    <row r="35" spans="1:23" ht="15.75" thickTop="1">
      <c r="A35" s="94"/>
      <c r="B35" s="95" t="s">
        <v>155</v>
      </c>
      <c r="C35" s="96" t="s">
        <v>156</v>
      </c>
      <c r="D35" s="404" t="s">
        <v>124</v>
      </c>
      <c r="E35" s="405"/>
      <c r="F35" s="404" t="s">
        <v>125</v>
      </c>
      <c r="G35" s="405"/>
      <c r="H35" s="404" t="s">
        <v>126</v>
      </c>
      <c r="I35" s="405"/>
      <c r="J35" s="404" t="s">
        <v>128</v>
      </c>
      <c r="K35" s="405"/>
      <c r="L35" s="404"/>
      <c r="M35" s="405"/>
      <c r="N35" s="97" t="s">
        <v>157</v>
      </c>
      <c r="O35" s="98" t="s">
        <v>158</v>
      </c>
      <c r="P35" s="99" t="s">
        <v>159</v>
      </c>
      <c r="Q35" s="100"/>
      <c r="R35" s="406" t="s">
        <v>160</v>
      </c>
      <c r="S35" s="407"/>
      <c r="U35" s="101" t="s">
        <v>161</v>
      </c>
      <c r="V35" s="102"/>
      <c r="W35" s="103" t="s">
        <v>162</v>
      </c>
    </row>
    <row r="36" spans="1:23" ht="12.75">
      <c r="A36" s="104" t="s">
        <v>124</v>
      </c>
      <c r="B36" s="105" t="s">
        <v>30</v>
      </c>
      <c r="C36" s="106" t="s">
        <v>28</v>
      </c>
      <c r="D36" s="107"/>
      <c r="E36" s="108"/>
      <c r="F36" s="109">
        <f>+P46</f>
      </c>
      <c r="G36" s="110">
        <f>+Q46</f>
      </c>
      <c r="H36" s="109">
        <f>P42</f>
      </c>
      <c r="I36" s="110">
        <f>Q42</f>
      </c>
      <c r="J36" s="109">
        <f>P44</f>
      </c>
      <c r="K36" s="110">
        <f>Q44</f>
      </c>
      <c r="L36" s="109"/>
      <c r="M36" s="110"/>
      <c r="N36" s="111">
        <f>IF(SUM(D36:M36)=0,"",COUNTIF(E36:E39,"3"))</f>
      </c>
      <c r="O36" s="112">
        <f>IF(SUM(E36:N36)=0,"",COUNTIF(D36:D39,"3"))</f>
      </c>
      <c r="P36" s="113">
        <f>IF(SUM(D36:M36)=0,"",SUM(E36:E39))</f>
      </c>
      <c r="Q36" s="114">
        <f>IF(SUM(D36:M36)=0,"",SUM(D36:D39))</f>
      </c>
      <c r="R36" s="395"/>
      <c r="S36" s="396"/>
      <c r="U36" s="115">
        <f>+U42+U44+U46</f>
        <v>0</v>
      </c>
      <c r="V36" s="116">
        <f>+V42+V44+V46</f>
        <v>0</v>
      </c>
      <c r="W36" s="117">
        <f>+U36-V36</f>
        <v>0</v>
      </c>
    </row>
    <row r="37" spans="1:23" ht="12.75">
      <c r="A37" s="118" t="s">
        <v>125</v>
      </c>
      <c r="B37" s="105" t="s">
        <v>34</v>
      </c>
      <c r="C37" s="119" t="s">
        <v>63</v>
      </c>
      <c r="D37" s="120">
        <f>+Q46</f>
      </c>
      <c r="E37" s="121">
        <f>+P46</f>
      </c>
      <c r="F37" s="122"/>
      <c r="G37" s="123"/>
      <c r="H37" s="120">
        <f>P45</f>
      </c>
      <c r="I37" s="121">
        <f>Q45</f>
      </c>
      <c r="J37" s="120">
        <f>P43</f>
      </c>
      <c r="K37" s="121">
        <f>Q43</f>
      </c>
      <c r="L37" s="120"/>
      <c r="M37" s="121"/>
      <c r="N37" s="111">
        <f>IF(SUM(D37:M37)=0,"",COUNTIF(G36:G39,"3"))</f>
      </c>
      <c r="O37" s="112">
        <f>IF(SUM(E37:N37)=0,"",COUNTIF(F36:F39,"3"))</f>
      </c>
      <c r="P37" s="113">
        <f>IF(SUM(D37:M37)=0,"",SUM(G36:G39))</f>
      </c>
      <c r="Q37" s="114">
        <f>IF(SUM(D37:M37)=0,"",SUM(F36:F39))</f>
      </c>
      <c r="R37" s="395"/>
      <c r="S37" s="396"/>
      <c r="U37" s="115">
        <f>+U43+U45+V46</f>
        <v>0</v>
      </c>
      <c r="V37" s="116">
        <f>+V43+V45+U46</f>
        <v>0</v>
      </c>
      <c r="W37" s="117">
        <f>+U37-V37</f>
        <v>0</v>
      </c>
    </row>
    <row r="38" spans="1:23" ht="12.75">
      <c r="A38" s="118" t="s">
        <v>126</v>
      </c>
      <c r="B38" s="105" t="s">
        <v>46</v>
      </c>
      <c r="C38" s="119" t="s">
        <v>127</v>
      </c>
      <c r="D38" s="120">
        <f>+Q42</f>
      </c>
      <c r="E38" s="121">
        <f>+P42</f>
      </c>
      <c r="F38" s="120">
        <f>Q45</f>
      </c>
      <c r="G38" s="121">
        <f>P45</f>
      </c>
      <c r="H38" s="122"/>
      <c r="I38" s="123"/>
      <c r="J38" s="120">
        <f>P47</f>
      </c>
      <c r="K38" s="121">
        <f>Q47</f>
      </c>
      <c r="L38" s="120"/>
      <c r="M38" s="121"/>
      <c r="N38" s="111">
        <f>IF(SUM(D38:M38)=0,"",COUNTIF(I36:I39,"3"))</f>
      </c>
      <c r="O38" s="112">
        <f>IF(SUM(E38:N38)=0,"",COUNTIF(H36:H39,"3"))</f>
      </c>
      <c r="P38" s="113">
        <f>IF(SUM(D38:M38)=0,"",SUM(I36:I39))</f>
      </c>
      <c r="Q38" s="114">
        <f>IF(SUM(D38:M38)=0,"",SUM(H36:H39))</f>
      </c>
      <c r="R38" s="395"/>
      <c r="S38" s="396"/>
      <c r="U38" s="115">
        <f>+V42+V45+U47</f>
        <v>0</v>
      </c>
      <c r="V38" s="116">
        <f>+U42+U45+V47</f>
        <v>0</v>
      </c>
      <c r="W38" s="117">
        <f>+U38-V38</f>
        <v>0</v>
      </c>
    </row>
    <row r="39" spans="1:23" ht="13.5" thickBot="1">
      <c r="A39" s="124" t="s">
        <v>128</v>
      </c>
      <c r="B39" s="125" t="s">
        <v>64</v>
      </c>
      <c r="C39" s="126" t="s">
        <v>23</v>
      </c>
      <c r="D39" s="127">
        <f>Q44</f>
      </c>
      <c r="E39" s="128">
        <f>P44</f>
      </c>
      <c r="F39" s="127">
        <f>Q43</f>
      </c>
      <c r="G39" s="128">
        <f>P43</f>
      </c>
      <c r="H39" s="127">
        <f>Q47</f>
      </c>
      <c r="I39" s="128">
        <f>P47</f>
      </c>
      <c r="J39" s="129"/>
      <c r="K39" s="130"/>
      <c r="L39" s="127"/>
      <c r="M39" s="128"/>
      <c r="N39" s="131">
        <f>IF(SUM(D39:M39)=0,"",COUNTIF(K36:K39,"3"))</f>
      </c>
      <c r="O39" s="132">
        <f>IF(SUM(E39:N39)=0,"",COUNTIF(J36:J39,"3"))</f>
      </c>
      <c r="P39" s="133">
        <f>IF(SUM(D39:M40)=0,"",SUM(K36:K39))</f>
      </c>
      <c r="Q39" s="134">
        <f>IF(SUM(D39:M39)=0,"",SUM(J36:J39))</f>
      </c>
      <c r="R39" s="397"/>
      <c r="S39" s="398"/>
      <c r="U39" s="115">
        <f>+V43+V44+V47</f>
        <v>0</v>
      </c>
      <c r="V39" s="116">
        <f>+U43+U44+U47</f>
        <v>0</v>
      </c>
      <c r="W39" s="117">
        <f>+U39-V39</f>
        <v>0</v>
      </c>
    </row>
    <row r="40" spans="1:24" ht="15.75" thickTop="1">
      <c r="A40" s="135"/>
      <c r="B40" s="136" t="s">
        <v>163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8"/>
      <c r="S40" s="139"/>
      <c r="U40" s="140"/>
      <c r="V40" s="141" t="s">
        <v>164</v>
      </c>
      <c r="W40" s="142">
        <f>SUM(W36:W39)</f>
        <v>0</v>
      </c>
      <c r="X40" s="141" t="str">
        <f>IF(W40=0,"OK","Virhe")</f>
        <v>OK</v>
      </c>
    </row>
    <row r="41" spans="1:23" ht="15.75" thickBot="1">
      <c r="A41" s="143"/>
      <c r="B41" s="144" t="s">
        <v>165</v>
      </c>
      <c r="C41" s="145"/>
      <c r="D41" s="145"/>
      <c r="E41" s="146"/>
      <c r="F41" s="399" t="s">
        <v>166</v>
      </c>
      <c r="G41" s="400"/>
      <c r="H41" s="401" t="s">
        <v>167</v>
      </c>
      <c r="I41" s="400"/>
      <c r="J41" s="401" t="s">
        <v>168</v>
      </c>
      <c r="K41" s="400"/>
      <c r="L41" s="401" t="s">
        <v>169</v>
      </c>
      <c r="M41" s="400"/>
      <c r="N41" s="401" t="s">
        <v>170</v>
      </c>
      <c r="O41" s="400"/>
      <c r="P41" s="402" t="s">
        <v>171</v>
      </c>
      <c r="Q41" s="403"/>
      <c r="S41" s="147"/>
      <c r="U41" s="148" t="s">
        <v>161</v>
      </c>
      <c r="V41" s="149"/>
      <c r="W41" s="103" t="s">
        <v>162</v>
      </c>
    </row>
    <row r="42" spans="1:34" ht="15.75">
      <c r="A42" s="150" t="s">
        <v>172</v>
      </c>
      <c r="B42" s="151" t="str">
        <f>IF(B36&gt;"",B36,"")</f>
        <v>Miro Seitz</v>
      </c>
      <c r="C42" s="152" t="str">
        <f>IF(B38&gt;"",B38,"")</f>
        <v>Arvo Valkama</v>
      </c>
      <c r="D42" s="137"/>
      <c r="E42" s="153"/>
      <c r="F42" s="393"/>
      <c r="G42" s="394"/>
      <c r="H42" s="390"/>
      <c r="I42" s="391"/>
      <c r="J42" s="390"/>
      <c r="K42" s="391"/>
      <c r="L42" s="390"/>
      <c r="M42" s="391"/>
      <c r="N42" s="392"/>
      <c r="O42" s="391"/>
      <c r="P42" s="154">
        <f aca="true" t="shared" si="22" ref="P42:P47">IF(COUNT(F42:N42)=0,"",COUNTIF(F42:N42,"&gt;=0"))</f>
      </c>
      <c r="Q42" s="155">
        <f aca="true" t="shared" si="23" ref="Q42:Q47">IF(COUNT(F42:N42)=0,"",(IF(LEFT(F42,1)="-",1,0)+IF(LEFT(H42,1)="-",1,0)+IF(LEFT(J42,1)="-",1,0)+IF(LEFT(L42,1)="-",1,0)+IF(LEFT(N42,1)="-",1,0)))</f>
      </c>
      <c r="R42" s="156"/>
      <c r="S42" s="157"/>
      <c r="U42" s="158">
        <f aca="true" t="shared" si="24" ref="U42:V47">+Y42+AA42+AC42+AE42+AG42</f>
        <v>0</v>
      </c>
      <c r="V42" s="159">
        <f t="shared" si="24"/>
        <v>0</v>
      </c>
      <c r="W42" s="160">
        <f aca="true" t="shared" si="25" ref="W42:W47">+U42-V42</f>
        <v>0</v>
      </c>
      <c r="Y42" s="161">
        <f>IF(F42="",0,IF(LEFT(F42,1)="-",ABS(F42),(IF(F42&gt;9,F42+2,11))))</f>
        <v>0</v>
      </c>
      <c r="Z42" s="162">
        <f aca="true" t="shared" si="26" ref="Z42:Z47">IF(F42="",0,IF(LEFT(F42,1)="-",(IF(ABS(F42)&gt;9,(ABS(F42)+2),11)),F42))</f>
        <v>0</v>
      </c>
      <c r="AA42" s="161">
        <f>IF(H42="",0,IF(LEFT(H42,1)="-",ABS(H42),(IF(H42&gt;9,H42+2,11))))</f>
        <v>0</v>
      </c>
      <c r="AB42" s="162">
        <f aca="true" t="shared" si="27" ref="AB42:AB47">IF(H42="",0,IF(LEFT(H42,1)="-",(IF(ABS(H42)&gt;9,(ABS(H42)+2),11)),H42))</f>
        <v>0</v>
      </c>
      <c r="AC42" s="161">
        <f>IF(J42="",0,IF(LEFT(J42,1)="-",ABS(J42),(IF(J42&gt;9,J42+2,11))))</f>
        <v>0</v>
      </c>
      <c r="AD42" s="162">
        <f aca="true" t="shared" si="28" ref="AD42:AD47">IF(J42="",0,IF(LEFT(J42,1)="-",(IF(ABS(J42)&gt;9,(ABS(J42)+2),11)),J42))</f>
        <v>0</v>
      </c>
      <c r="AE42" s="161">
        <f>IF(L42="",0,IF(LEFT(L42,1)="-",ABS(L42),(IF(L42&gt;9,L42+2,11))))</f>
        <v>0</v>
      </c>
      <c r="AF42" s="162">
        <f aca="true" t="shared" si="29" ref="AF42:AF47">IF(L42="",0,IF(LEFT(L42,1)="-",(IF(ABS(L42)&gt;9,(ABS(L42)+2),11)),L42))</f>
        <v>0</v>
      </c>
      <c r="AG42" s="161">
        <f aca="true" t="shared" si="30" ref="AG42:AG47">IF(N42="",0,IF(LEFT(N42,1)="-",ABS(N42),(IF(N42&gt;9,N42+2,11))))</f>
        <v>0</v>
      </c>
      <c r="AH42" s="162">
        <f aca="true" t="shared" si="31" ref="AH42:AH47">IF(N42="",0,IF(LEFT(N42,1)="-",(IF(ABS(N42)&gt;9,(ABS(N42)+2),11)),N42))</f>
        <v>0</v>
      </c>
    </row>
    <row r="43" spans="1:34" ht="15.75">
      <c r="A43" s="150" t="s">
        <v>173</v>
      </c>
      <c r="B43" s="151" t="str">
        <f>IF(B37&gt;"",B37,"")</f>
        <v>Matias Ojala</v>
      </c>
      <c r="C43" s="163" t="str">
        <f>IF(B39&gt;"",B39,"")</f>
        <v>Wiliam Ekbom</v>
      </c>
      <c r="D43" s="164"/>
      <c r="E43" s="153"/>
      <c r="F43" s="383"/>
      <c r="G43" s="384"/>
      <c r="H43" s="383"/>
      <c r="I43" s="384"/>
      <c r="J43" s="383"/>
      <c r="K43" s="384"/>
      <c r="L43" s="383"/>
      <c r="M43" s="384"/>
      <c r="N43" s="383"/>
      <c r="O43" s="384"/>
      <c r="P43" s="154">
        <f t="shared" si="22"/>
      </c>
      <c r="Q43" s="155">
        <f t="shared" si="23"/>
      </c>
      <c r="R43" s="165"/>
      <c r="S43" s="166"/>
      <c r="U43" s="158">
        <f t="shared" si="24"/>
        <v>0</v>
      </c>
      <c r="V43" s="159">
        <f t="shared" si="24"/>
        <v>0</v>
      </c>
      <c r="W43" s="160">
        <f t="shared" si="25"/>
        <v>0</v>
      </c>
      <c r="Y43" s="167">
        <f>IF(F43="",0,IF(LEFT(F43,1)="-",ABS(F43),(IF(F43&gt;9,F43+2,11))))</f>
        <v>0</v>
      </c>
      <c r="Z43" s="168">
        <f t="shared" si="26"/>
        <v>0</v>
      </c>
      <c r="AA43" s="167">
        <f>IF(H43="",0,IF(LEFT(H43,1)="-",ABS(H43),(IF(H43&gt;9,H43+2,11))))</f>
        <v>0</v>
      </c>
      <c r="AB43" s="168">
        <f t="shared" si="27"/>
        <v>0</v>
      </c>
      <c r="AC43" s="167">
        <f>IF(J43="",0,IF(LEFT(J43,1)="-",ABS(J43),(IF(J43&gt;9,J43+2,11))))</f>
        <v>0</v>
      </c>
      <c r="AD43" s="168">
        <f t="shared" si="28"/>
        <v>0</v>
      </c>
      <c r="AE43" s="167">
        <f>IF(L43="",0,IF(LEFT(L43,1)="-",ABS(L43),(IF(L43&gt;9,L43+2,11))))</f>
        <v>0</v>
      </c>
      <c r="AF43" s="168">
        <f t="shared" si="29"/>
        <v>0</v>
      </c>
      <c r="AG43" s="167">
        <f t="shared" si="30"/>
        <v>0</v>
      </c>
      <c r="AH43" s="168">
        <f t="shared" si="31"/>
        <v>0</v>
      </c>
    </row>
    <row r="44" spans="1:34" ht="16.5" thickBot="1">
      <c r="A44" s="150" t="s">
        <v>174</v>
      </c>
      <c r="B44" s="169" t="str">
        <f>IF(B36&gt;"",B36,"")</f>
        <v>Miro Seitz</v>
      </c>
      <c r="C44" s="170" t="str">
        <f>IF(B39&gt;"",B39,"")</f>
        <v>Wiliam Ekbom</v>
      </c>
      <c r="D44" s="145"/>
      <c r="E44" s="146"/>
      <c r="F44" s="388"/>
      <c r="G44" s="389"/>
      <c r="H44" s="388"/>
      <c r="I44" s="389"/>
      <c r="J44" s="388"/>
      <c r="K44" s="389"/>
      <c r="L44" s="388"/>
      <c r="M44" s="389"/>
      <c r="N44" s="388"/>
      <c r="O44" s="389"/>
      <c r="P44" s="154">
        <f t="shared" si="22"/>
      </c>
      <c r="Q44" s="155">
        <f t="shared" si="23"/>
      </c>
      <c r="R44" s="165"/>
      <c r="S44" s="166"/>
      <c r="U44" s="158">
        <f t="shared" si="24"/>
        <v>0</v>
      </c>
      <c r="V44" s="159">
        <f t="shared" si="24"/>
        <v>0</v>
      </c>
      <c r="W44" s="160">
        <f t="shared" si="25"/>
        <v>0</v>
      </c>
      <c r="Y44" s="167">
        <f aca="true" t="shared" si="32" ref="Y44:AE47">IF(F44="",0,IF(LEFT(F44,1)="-",ABS(F44),(IF(F44&gt;9,F44+2,11))))</f>
        <v>0</v>
      </c>
      <c r="Z44" s="168">
        <f t="shared" si="26"/>
        <v>0</v>
      </c>
      <c r="AA44" s="167">
        <f t="shared" si="32"/>
        <v>0</v>
      </c>
      <c r="AB44" s="168">
        <f t="shared" si="27"/>
        <v>0</v>
      </c>
      <c r="AC44" s="167">
        <f t="shared" si="32"/>
        <v>0</v>
      </c>
      <c r="AD44" s="168">
        <f t="shared" si="28"/>
        <v>0</v>
      </c>
      <c r="AE44" s="167">
        <f t="shared" si="32"/>
        <v>0</v>
      </c>
      <c r="AF44" s="168">
        <f t="shared" si="29"/>
        <v>0</v>
      </c>
      <c r="AG44" s="167">
        <f t="shared" si="30"/>
        <v>0</v>
      </c>
      <c r="AH44" s="168">
        <f t="shared" si="31"/>
        <v>0</v>
      </c>
    </row>
    <row r="45" spans="1:34" ht="15.75">
      <c r="A45" s="150" t="s">
        <v>175</v>
      </c>
      <c r="B45" s="151" t="str">
        <f>IF(B37&gt;"",B37,"")</f>
        <v>Matias Ojala</v>
      </c>
      <c r="C45" s="163" t="str">
        <f>IF(B38&gt;"",B38,"")</f>
        <v>Arvo Valkama</v>
      </c>
      <c r="D45" s="137"/>
      <c r="E45" s="153"/>
      <c r="F45" s="390"/>
      <c r="G45" s="391"/>
      <c r="H45" s="390"/>
      <c r="I45" s="391"/>
      <c r="J45" s="390"/>
      <c r="K45" s="391"/>
      <c r="L45" s="390"/>
      <c r="M45" s="391"/>
      <c r="N45" s="390"/>
      <c r="O45" s="391"/>
      <c r="P45" s="154">
        <f t="shared" si="22"/>
      </c>
      <c r="Q45" s="155">
        <f t="shared" si="23"/>
      </c>
      <c r="R45" s="165"/>
      <c r="S45" s="166"/>
      <c r="U45" s="158">
        <f t="shared" si="24"/>
        <v>0</v>
      </c>
      <c r="V45" s="159">
        <f t="shared" si="24"/>
        <v>0</v>
      </c>
      <c r="W45" s="160">
        <f t="shared" si="25"/>
        <v>0</v>
      </c>
      <c r="Y45" s="167">
        <f t="shared" si="32"/>
        <v>0</v>
      </c>
      <c r="Z45" s="168">
        <f t="shared" si="26"/>
        <v>0</v>
      </c>
      <c r="AA45" s="167">
        <f t="shared" si="32"/>
        <v>0</v>
      </c>
      <c r="AB45" s="168">
        <f t="shared" si="27"/>
        <v>0</v>
      </c>
      <c r="AC45" s="167">
        <f t="shared" si="32"/>
        <v>0</v>
      </c>
      <c r="AD45" s="168">
        <f t="shared" si="28"/>
        <v>0</v>
      </c>
      <c r="AE45" s="167">
        <f t="shared" si="32"/>
        <v>0</v>
      </c>
      <c r="AF45" s="168">
        <f t="shared" si="29"/>
        <v>0</v>
      </c>
      <c r="AG45" s="167">
        <f t="shared" si="30"/>
        <v>0</v>
      </c>
      <c r="AH45" s="168">
        <f t="shared" si="31"/>
        <v>0</v>
      </c>
    </row>
    <row r="46" spans="1:34" ht="15.75">
      <c r="A46" s="150" t="s">
        <v>176</v>
      </c>
      <c r="B46" s="151" t="str">
        <f>IF(B36&gt;"",B36,"")</f>
        <v>Miro Seitz</v>
      </c>
      <c r="C46" s="163" t="str">
        <f>IF(B37&gt;"",B37,"")</f>
        <v>Matias Ojala</v>
      </c>
      <c r="D46" s="164"/>
      <c r="E46" s="153"/>
      <c r="F46" s="383"/>
      <c r="G46" s="384"/>
      <c r="H46" s="383"/>
      <c r="I46" s="384"/>
      <c r="J46" s="387"/>
      <c r="K46" s="384"/>
      <c r="L46" s="383"/>
      <c r="M46" s="384"/>
      <c r="N46" s="383"/>
      <c r="O46" s="384"/>
      <c r="P46" s="154">
        <f t="shared" si="22"/>
      </c>
      <c r="Q46" s="155">
        <f t="shared" si="23"/>
      </c>
      <c r="R46" s="165"/>
      <c r="S46" s="166"/>
      <c r="U46" s="158">
        <f t="shared" si="24"/>
        <v>0</v>
      </c>
      <c r="V46" s="159">
        <f t="shared" si="24"/>
        <v>0</v>
      </c>
      <c r="W46" s="160">
        <f t="shared" si="25"/>
        <v>0</v>
      </c>
      <c r="Y46" s="167">
        <f t="shared" si="32"/>
        <v>0</v>
      </c>
      <c r="Z46" s="168">
        <f t="shared" si="26"/>
        <v>0</v>
      </c>
      <c r="AA46" s="167">
        <f t="shared" si="32"/>
        <v>0</v>
      </c>
      <c r="AB46" s="168">
        <f t="shared" si="27"/>
        <v>0</v>
      </c>
      <c r="AC46" s="167">
        <f t="shared" si="32"/>
        <v>0</v>
      </c>
      <c r="AD46" s="168">
        <f t="shared" si="28"/>
        <v>0</v>
      </c>
      <c r="AE46" s="167">
        <f t="shared" si="32"/>
        <v>0</v>
      </c>
      <c r="AF46" s="168">
        <f t="shared" si="29"/>
        <v>0</v>
      </c>
      <c r="AG46" s="167">
        <f t="shared" si="30"/>
        <v>0</v>
      </c>
      <c r="AH46" s="168">
        <f t="shared" si="31"/>
        <v>0</v>
      </c>
    </row>
    <row r="47" spans="1:34" ht="16.5" thickBot="1">
      <c r="A47" s="171" t="s">
        <v>177</v>
      </c>
      <c r="B47" s="172" t="str">
        <f>IF(B38&gt;"",B38,"")</f>
        <v>Arvo Valkama</v>
      </c>
      <c r="C47" s="173" t="str">
        <f>IF(B39&gt;"",B39,"")</f>
        <v>Wiliam Ekbom</v>
      </c>
      <c r="D47" s="174"/>
      <c r="E47" s="175"/>
      <c r="F47" s="385"/>
      <c r="G47" s="386"/>
      <c r="H47" s="385"/>
      <c r="I47" s="386"/>
      <c r="J47" s="385"/>
      <c r="K47" s="386"/>
      <c r="L47" s="385"/>
      <c r="M47" s="386"/>
      <c r="N47" s="385"/>
      <c r="O47" s="386"/>
      <c r="P47" s="176">
        <f t="shared" si="22"/>
      </c>
      <c r="Q47" s="177">
        <f t="shared" si="23"/>
      </c>
      <c r="R47" s="178"/>
      <c r="S47" s="179"/>
      <c r="U47" s="158">
        <f t="shared" si="24"/>
        <v>0</v>
      </c>
      <c r="V47" s="159">
        <f t="shared" si="24"/>
        <v>0</v>
      </c>
      <c r="W47" s="160">
        <f t="shared" si="25"/>
        <v>0</v>
      </c>
      <c r="Y47" s="180">
        <f t="shared" si="32"/>
        <v>0</v>
      </c>
      <c r="Z47" s="181">
        <f t="shared" si="26"/>
        <v>0</v>
      </c>
      <c r="AA47" s="180">
        <f t="shared" si="32"/>
        <v>0</v>
      </c>
      <c r="AB47" s="181">
        <f t="shared" si="27"/>
        <v>0</v>
      </c>
      <c r="AC47" s="180">
        <f t="shared" si="32"/>
        <v>0</v>
      </c>
      <c r="AD47" s="181">
        <f t="shared" si="28"/>
        <v>0</v>
      </c>
      <c r="AE47" s="180">
        <f t="shared" si="32"/>
        <v>0</v>
      </c>
      <c r="AF47" s="181">
        <f t="shared" si="29"/>
        <v>0</v>
      </c>
      <c r="AG47" s="180">
        <f t="shared" si="30"/>
        <v>0</v>
      </c>
      <c r="AH47" s="181">
        <f t="shared" si="31"/>
        <v>0</v>
      </c>
    </row>
    <row r="48" ht="14.25" thickBot="1" thickTop="1"/>
    <row r="49" spans="1:20" ht="16.5" thickTop="1">
      <c r="A49" s="83"/>
      <c r="B49" s="84" t="s">
        <v>147</v>
      </c>
      <c r="C49" s="85"/>
      <c r="D49" s="85"/>
      <c r="E49" s="85"/>
      <c r="F49" s="86"/>
      <c r="G49" s="85"/>
      <c r="H49" s="87" t="s">
        <v>148</v>
      </c>
      <c r="I49" s="88"/>
      <c r="J49" s="376" t="s">
        <v>149</v>
      </c>
      <c r="K49" s="377"/>
      <c r="L49" s="377"/>
      <c r="M49" s="378"/>
      <c r="N49" s="379" t="s">
        <v>151</v>
      </c>
      <c r="O49" s="380"/>
      <c r="P49" s="380"/>
      <c r="Q49" s="381" t="s">
        <v>192</v>
      </c>
      <c r="R49" s="381"/>
      <c r="S49" s="382"/>
      <c r="T49" s="82"/>
    </row>
    <row r="50" spans="1:20" ht="16.5" thickBot="1">
      <c r="A50" s="89"/>
      <c r="B50" s="90" t="s">
        <v>150</v>
      </c>
      <c r="C50" s="91" t="s">
        <v>152</v>
      </c>
      <c r="D50" s="367"/>
      <c r="E50" s="368"/>
      <c r="F50" s="369"/>
      <c r="G50" s="370" t="s">
        <v>153</v>
      </c>
      <c r="H50" s="371"/>
      <c r="I50" s="371"/>
      <c r="J50" s="372">
        <v>41405</v>
      </c>
      <c r="K50" s="372"/>
      <c r="L50" s="372"/>
      <c r="M50" s="373"/>
      <c r="N50" s="374" t="s">
        <v>154</v>
      </c>
      <c r="O50" s="375"/>
      <c r="P50" s="375"/>
      <c r="Q50" s="315">
        <v>0.4166666666666667</v>
      </c>
      <c r="R50" s="359"/>
      <c r="S50" s="360"/>
      <c r="T50" s="82"/>
    </row>
    <row r="51" spans="1:23" ht="15.75" thickTop="1">
      <c r="A51" s="182"/>
      <c r="B51" s="95" t="s">
        <v>155</v>
      </c>
      <c r="C51" s="96" t="s">
        <v>156</v>
      </c>
      <c r="D51" s="361" t="s">
        <v>124</v>
      </c>
      <c r="E51" s="362"/>
      <c r="F51" s="361" t="s">
        <v>125</v>
      </c>
      <c r="G51" s="362"/>
      <c r="H51" s="361" t="s">
        <v>126</v>
      </c>
      <c r="I51" s="362"/>
      <c r="J51" s="361" t="s">
        <v>128</v>
      </c>
      <c r="K51" s="362"/>
      <c r="L51" s="361" t="s">
        <v>129</v>
      </c>
      <c r="M51" s="362"/>
      <c r="N51" s="183" t="s">
        <v>157</v>
      </c>
      <c r="O51" s="184" t="s">
        <v>158</v>
      </c>
      <c r="P51" s="363" t="s">
        <v>159</v>
      </c>
      <c r="Q51" s="364"/>
      <c r="R51" s="365" t="s">
        <v>160</v>
      </c>
      <c r="S51" s="366"/>
      <c r="T51" s="82"/>
      <c r="U51" s="185" t="s">
        <v>161</v>
      </c>
      <c r="V51" s="186"/>
      <c r="W51" s="187" t="s">
        <v>162</v>
      </c>
    </row>
    <row r="52" spans="1:23" ht="12.75">
      <c r="A52" s="188" t="s">
        <v>124</v>
      </c>
      <c r="B52" s="189" t="s">
        <v>38</v>
      </c>
      <c r="C52" s="190" t="s">
        <v>23</v>
      </c>
      <c r="D52" s="191"/>
      <c r="E52" s="192"/>
      <c r="F52" s="193">
        <f>P68</f>
      </c>
      <c r="G52" s="194">
        <f>Q68</f>
      </c>
      <c r="H52" s="193">
        <f>P64</f>
      </c>
      <c r="I52" s="194">
        <f>Q64</f>
      </c>
      <c r="J52" s="193">
        <f>P62</f>
      </c>
      <c r="K52" s="194">
        <f>Q62</f>
      </c>
      <c r="L52" s="193">
        <f>P59</f>
      </c>
      <c r="M52" s="194">
        <f>Q59</f>
      </c>
      <c r="N52" s="195">
        <f>IF(SUM(D52:M52)=0,"",COUNTIF(E52:E56,3))</f>
      </c>
      <c r="O52" s="196">
        <f>IF(SUM(D52:M52)=0,"",COUNTIF(D52:D56,3))</f>
      </c>
      <c r="P52" s="113">
        <f>IF(SUM(D52:M52)=0,"",SUM(E52:E56))</f>
      </c>
      <c r="Q52" s="114">
        <f>IF(SUM(D52:M52)=0,"",SUM(D52:D56))</f>
      </c>
      <c r="R52" s="325"/>
      <c r="S52" s="326"/>
      <c r="T52" s="82"/>
      <c r="U52" s="197">
        <f>+U59+U62+U64+U68</f>
        <v>0</v>
      </c>
      <c r="V52" s="198">
        <f>+V59+V62+V64+V68</f>
        <v>0</v>
      </c>
      <c r="W52" s="117">
        <f>+U52-V52</f>
        <v>0</v>
      </c>
    </row>
    <row r="53" spans="1:23" ht="12.75">
      <c r="A53" s="199" t="s">
        <v>125</v>
      </c>
      <c r="B53" s="189" t="s">
        <v>67</v>
      </c>
      <c r="C53" s="190" t="s">
        <v>68</v>
      </c>
      <c r="D53" s="200">
        <f>Q68</f>
      </c>
      <c r="E53" s="201">
        <f>P68</f>
      </c>
      <c r="F53" s="202"/>
      <c r="G53" s="203"/>
      <c r="H53" s="204">
        <f>P66</f>
      </c>
      <c r="I53" s="205">
        <f>Q66</f>
      </c>
      <c r="J53" s="204">
        <f>P60</f>
      </c>
      <c r="K53" s="205">
        <f>Q60</f>
      </c>
      <c r="L53" s="204">
        <f>P63</f>
      </c>
      <c r="M53" s="205">
        <f>Q63</f>
      </c>
      <c r="N53" s="195">
        <f>IF(SUM(D53:M53)=0,"",COUNTIF(G52:G56,3))</f>
      </c>
      <c r="O53" s="196">
        <f>IF(SUM(D53:M53)=0,"",COUNTIF(F52:F56,3))</f>
      </c>
      <c r="P53" s="113">
        <f>IF(SUM(D53:M53)=0,"",SUM(G52:G56))</f>
      </c>
      <c r="Q53" s="114">
        <f>IF(SUM(D53:M53)=0,"",SUM(F52:F56))</f>
      </c>
      <c r="R53" s="325"/>
      <c r="S53" s="326"/>
      <c r="T53" s="82"/>
      <c r="U53" s="197">
        <f>+U60+U63+U66+V68</f>
        <v>0</v>
      </c>
      <c r="V53" s="198">
        <f>+V60+V63+V66+U68</f>
        <v>0</v>
      </c>
      <c r="W53" s="117">
        <f>+U53-V53</f>
        <v>0</v>
      </c>
    </row>
    <row r="54" spans="1:23" ht="12.75">
      <c r="A54" s="199" t="s">
        <v>126</v>
      </c>
      <c r="B54" s="189" t="s">
        <v>55</v>
      </c>
      <c r="C54" s="190" t="s">
        <v>54</v>
      </c>
      <c r="D54" s="206">
        <f>Q64</f>
      </c>
      <c r="E54" s="201">
        <f>P64</f>
      </c>
      <c r="F54" s="206">
        <f>Q66</f>
      </c>
      <c r="G54" s="201">
        <f>P66</f>
      </c>
      <c r="H54" s="202"/>
      <c r="I54" s="203"/>
      <c r="J54" s="204">
        <f>P67</f>
      </c>
      <c r="K54" s="205">
        <f>Q67</f>
      </c>
      <c r="L54" s="204">
        <f>P61</f>
      </c>
      <c r="M54" s="205">
        <f>Q61</f>
      </c>
      <c r="N54" s="195">
        <f>IF(SUM(D54:M54)=0,"",COUNTIF(I52:I56,3))</f>
      </c>
      <c r="O54" s="196">
        <f>IF(SUM(D54:M54)=0,"",COUNTIF(H52:H56,3))</f>
      </c>
      <c r="P54" s="113">
        <f>IF(SUM(D54:M54)=0,"",SUM(I52:I56))</f>
      </c>
      <c r="Q54" s="114">
        <f>IF(SUM(D54:M54)=0,"",SUM(H52:H56))</f>
      </c>
      <c r="R54" s="325"/>
      <c r="S54" s="326"/>
      <c r="T54" s="82"/>
      <c r="U54" s="197">
        <f>+U61+V64+V66+U67</f>
        <v>0</v>
      </c>
      <c r="V54" s="198">
        <f>+V61+U64+U66+V67</f>
        <v>0</v>
      </c>
      <c r="W54" s="117">
        <f>+U54-V54</f>
        <v>0</v>
      </c>
    </row>
    <row r="55" spans="1:23" ht="12.75">
      <c r="A55" s="199" t="s">
        <v>128</v>
      </c>
      <c r="B55" s="189" t="s">
        <v>53</v>
      </c>
      <c r="C55" s="190" t="s">
        <v>127</v>
      </c>
      <c r="D55" s="206">
        <f>Q62</f>
      </c>
      <c r="E55" s="201">
        <f>P62</f>
      </c>
      <c r="F55" s="206">
        <f>Q60</f>
      </c>
      <c r="G55" s="201">
        <f>P60</f>
      </c>
      <c r="H55" s="206">
        <f>Q67</f>
      </c>
      <c r="I55" s="201">
        <f>P67</f>
      </c>
      <c r="J55" s="202"/>
      <c r="K55" s="203"/>
      <c r="L55" s="204">
        <f>P65</f>
      </c>
      <c r="M55" s="205">
        <f>Q65</f>
      </c>
      <c r="N55" s="195">
        <f>IF(SUM(D55:M55)=0,"",COUNTIF(K52:K56,3))</f>
      </c>
      <c r="O55" s="196">
        <f>IF(SUM(D55:M55)=0,"",COUNTIF(J52:J56,3))</f>
      </c>
      <c r="P55" s="113">
        <f>IF(SUM(D55:M55)=0,"",SUM(K52:K56))</f>
      </c>
      <c r="Q55" s="114">
        <f>IF(SUM(D55:M55)=0,"",SUM(J52:J56))</f>
      </c>
      <c r="R55" s="325"/>
      <c r="S55" s="326"/>
      <c r="T55" s="82"/>
      <c r="U55" s="197">
        <f>+V60+V62+U65+V67</f>
        <v>0</v>
      </c>
      <c r="V55" s="198">
        <f>+U60+U62+V65+U67</f>
        <v>0</v>
      </c>
      <c r="W55" s="117">
        <f>+U55-V55</f>
        <v>0</v>
      </c>
    </row>
    <row r="56" spans="1:23" ht="13.5" thickBot="1">
      <c r="A56" s="207" t="s">
        <v>129</v>
      </c>
      <c r="B56" s="208" t="s">
        <v>58</v>
      </c>
      <c r="C56" s="209" t="s">
        <v>57</v>
      </c>
      <c r="D56" s="210">
        <f>Q59</f>
      </c>
      <c r="E56" s="211">
        <f>P59</f>
      </c>
      <c r="F56" s="210">
        <f>Q63</f>
      </c>
      <c r="G56" s="211">
        <f>P63</f>
      </c>
      <c r="H56" s="210">
        <f>Q61</f>
      </c>
      <c r="I56" s="211">
        <f>P61</f>
      </c>
      <c r="J56" s="210">
        <f>Q65</f>
      </c>
      <c r="K56" s="211">
        <f>P65</f>
      </c>
      <c r="L56" s="212"/>
      <c r="M56" s="213"/>
      <c r="N56" s="214">
        <f>IF(SUM(D56:M56)=0,"",COUNTIF(M52:M56,3))</f>
      </c>
      <c r="O56" s="211">
        <f>IF(SUM(D56:M56)=0,"",COUNTIF(L52:L56,3))</f>
      </c>
      <c r="P56" s="133">
        <f>IF(SUM(D56:M56)=0,"",SUM(M52:M56))</f>
      </c>
      <c r="Q56" s="134">
        <f>IF(SUM(D56:M56)=0,"",SUM(L52:L56))</f>
      </c>
      <c r="R56" s="319"/>
      <c r="S56" s="320"/>
      <c r="T56" s="82"/>
      <c r="U56" s="197">
        <f>+V59+V61+V63+V65</f>
        <v>0</v>
      </c>
      <c r="V56" s="198">
        <f>+U59+U61+U63+U65</f>
        <v>0</v>
      </c>
      <c r="W56" s="117">
        <f>+U56-V56</f>
        <v>0</v>
      </c>
    </row>
    <row r="57" spans="1:25" ht="15.75" thickTop="1">
      <c r="A57" s="215"/>
      <c r="B57" s="136" t="s">
        <v>163</v>
      </c>
      <c r="D57" s="216"/>
      <c r="E57" s="216"/>
      <c r="F57" s="217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8"/>
      <c r="S57" s="218"/>
      <c r="T57" s="219"/>
      <c r="U57" s="220"/>
      <c r="V57" s="221" t="s">
        <v>164</v>
      </c>
      <c r="W57" s="142">
        <f>SUM(W52:W56)</f>
        <v>0</v>
      </c>
      <c r="X57" s="141" t="str">
        <f>IF(W57=0,"OK","Virhe")</f>
        <v>OK</v>
      </c>
      <c r="Y57" s="141"/>
    </row>
    <row r="58" spans="1:23" ht="15.75" thickBot="1">
      <c r="A58" s="222"/>
      <c r="B58" s="144" t="s">
        <v>165</v>
      </c>
      <c r="C58" s="223"/>
      <c r="D58" s="223"/>
      <c r="E58" s="224"/>
      <c r="F58" s="321" t="s">
        <v>166</v>
      </c>
      <c r="G58" s="322"/>
      <c r="H58" s="323" t="s">
        <v>167</v>
      </c>
      <c r="I58" s="322"/>
      <c r="J58" s="323" t="s">
        <v>168</v>
      </c>
      <c r="K58" s="322"/>
      <c r="L58" s="323" t="s">
        <v>169</v>
      </c>
      <c r="M58" s="322"/>
      <c r="N58" s="323" t="s">
        <v>170</v>
      </c>
      <c r="O58" s="322"/>
      <c r="P58" s="321" t="s">
        <v>171</v>
      </c>
      <c r="Q58" s="324"/>
      <c r="R58" s="156"/>
      <c r="S58" s="225"/>
      <c r="T58" s="226"/>
      <c r="U58" s="355" t="s">
        <v>161</v>
      </c>
      <c r="V58" s="356"/>
      <c r="W58" s="227" t="s">
        <v>178</v>
      </c>
    </row>
    <row r="59" spans="1:34" ht="15.75">
      <c r="A59" s="228" t="s">
        <v>179</v>
      </c>
      <c r="B59" s="229" t="str">
        <f>IF(B52&gt;"",B52,"")</f>
        <v>Alex Fooladi</v>
      </c>
      <c r="C59" s="163" t="str">
        <f>IF(B56&gt;"",B56,"")</f>
        <v>Danila Filuyshkin</v>
      </c>
      <c r="D59" s="230"/>
      <c r="E59" s="231"/>
      <c r="F59" s="357"/>
      <c r="G59" s="358"/>
      <c r="H59" s="357"/>
      <c r="I59" s="358"/>
      <c r="J59" s="318"/>
      <c r="K59" s="358"/>
      <c r="L59" s="357"/>
      <c r="M59" s="358"/>
      <c r="N59" s="357"/>
      <c r="O59" s="358"/>
      <c r="P59" s="232">
        <f>IF(COUNTA(F59:N59)=0,"",COUNTIF(F59:N59,"&gt;=0"))</f>
      </c>
      <c r="Q59" s="233">
        <f>IF(COUNTA(F59:N59)=0,"",(IF(LEFT(F59,1)="-",1,0)+IF(LEFT(H59,1)="-",1,0)+IF(LEFT(J59,1)="-",1,0)+IF(LEFT(L59,1)="-",1,0)+IF(LEFT(N59,1)="-",1,0)))</f>
      </c>
      <c r="R59" s="165"/>
      <c r="S59" s="82"/>
      <c r="T59" s="226"/>
      <c r="U59" s="234">
        <f aca="true" t="shared" si="33" ref="U59:V68">+Y59+AA59+AC59+AE59+AG59</f>
        <v>0</v>
      </c>
      <c r="V59" s="235">
        <f t="shared" si="33"/>
        <v>0</v>
      </c>
      <c r="W59" s="236">
        <f aca="true" t="shared" si="34" ref="W59:W68">+U59-V59</f>
        <v>0</v>
      </c>
      <c r="Y59" s="161">
        <f aca="true" t="shared" si="35" ref="Y59:Y68">IF(F59="",0,IF(LEFT(F59,1)="-",ABS(F59),(IF(F59&gt;9,F59+2,11))))</f>
        <v>0</v>
      </c>
      <c r="Z59" s="162">
        <f aca="true" t="shared" si="36" ref="Z59:Z64">IF(F59="",0,IF(LEFT(F59,1)="-",(IF(ABS(F59)&gt;9,(ABS(F59)+2),11)),F59))</f>
        <v>0</v>
      </c>
      <c r="AA59" s="161">
        <f aca="true" t="shared" si="37" ref="AA59:AA68">IF(H59="",0,IF(LEFT(H59,1)="-",ABS(H59),(IF(H59&gt;9,H59+2,11))))</f>
        <v>0</v>
      </c>
      <c r="AB59" s="162">
        <f aca="true" t="shared" si="38" ref="AB59:AB64">IF(H59="",0,IF(LEFT(H59,1)="-",(IF(ABS(H59)&gt;9,(ABS(H59)+2),11)),H59))</f>
        <v>0</v>
      </c>
      <c r="AC59" s="161">
        <f aca="true" t="shared" si="39" ref="AC59:AC68">IF(J59="",0,IF(LEFT(J59,1)="-",ABS(J59),(IF(J59&gt;9,J59+2,11))))</f>
        <v>0</v>
      </c>
      <c r="AD59" s="162">
        <f aca="true" t="shared" si="40" ref="AD59:AD64">IF(J59="",0,IF(LEFT(J59,1)="-",(IF(ABS(J59)&gt;9,(ABS(J59)+2),11)),J59))</f>
        <v>0</v>
      </c>
      <c r="AE59" s="161">
        <f aca="true" t="shared" si="41" ref="AE59:AE68">IF(L59="",0,IF(LEFT(L59,1)="-",ABS(L59),(IF(L59&gt;9,L59+2,11))))</f>
        <v>0</v>
      </c>
      <c r="AF59" s="162">
        <f aca="true" t="shared" si="42" ref="AF59:AF64">IF(L59="",0,IF(LEFT(L59,1)="-",(IF(ABS(L59)&gt;9,(ABS(L59)+2),11)),L59))</f>
        <v>0</v>
      </c>
      <c r="AG59" s="161">
        <f aca="true" t="shared" si="43" ref="AG59:AG64">IF(N59="",0,IF(LEFT(N59,1)="-",ABS(N59),(IF(N59&gt;9,N59+2,11))))</f>
        <v>0</v>
      </c>
      <c r="AH59" s="162">
        <f aca="true" t="shared" si="44" ref="AH59:AH64">IF(N59="",0,IF(LEFT(N59,1)="-",(IF(ABS(N59)&gt;9,(ABS(N59)+2),11)),N59))</f>
        <v>0</v>
      </c>
    </row>
    <row r="60" spans="1:34" ht="15.75">
      <c r="A60" s="228" t="s">
        <v>173</v>
      </c>
      <c r="B60" s="151" t="str">
        <f>IF(B53&gt;"",B53,"")</f>
        <v>Mart Luuk</v>
      </c>
      <c r="C60" s="163" t="str">
        <f>IF(B55&gt;"",B55,"")</f>
        <v>Henri Suominen</v>
      </c>
      <c r="D60" s="237"/>
      <c r="E60" s="231"/>
      <c r="F60" s="354"/>
      <c r="G60" s="347"/>
      <c r="H60" s="354"/>
      <c r="I60" s="347"/>
      <c r="J60" s="354"/>
      <c r="K60" s="347"/>
      <c r="L60" s="354"/>
      <c r="M60" s="347"/>
      <c r="N60" s="354"/>
      <c r="O60" s="347"/>
      <c r="P60" s="232">
        <f aca="true" t="shared" si="45" ref="P60:P68">IF(COUNTA(F60:N60)=0,"",COUNTIF(F60:N60,"&gt;=0"))</f>
      </c>
      <c r="Q60" s="233">
        <f aca="true" t="shared" si="46" ref="Q60:Q68">IF(COUNTA(F60:N60)=0,"",(IF(LEFT(F60,1)="-",1,0)+IF(LEFT(H60,1)="-",1,0)+IF(LEFT(J60,1)="-",1,0)+IF(LEFT(L60,1)="-",1,0)+IF(LEFT(N60,1)="-",1,0)))</f>
      </c>
      <c r="R60" s="165"/>
      <c r="S60" s="82"/>
      <c r="T60" s="226"/>
      <c r="U60" s="238">
        <f t="shared" si="33"/>
        <v>0</v>
      </c>
      <c r="V60" s="239">
        <f t="shared" si="33"/>
        <v>0</v>
      </c>
      <c r="W60" s="240">
        <f t="shared" si="34"/>
        <v>0</v>
      </c>
      <c r="Y60" s="167">
        <f t="shared" si="35"/>
        <v>0</v>
      </c>
      <c r="Z60" s="168">
        <f t="shared" si="36"/>
        <v>0</v>
      </c>
      <c r="AA60" s="167">
        <f t="shared" si="37"/>
        <v>0</v>
      </c>
      <c r="AB60" s="168">
        <f t="shared" si="38"/>
        <v>0</v>
      </c>
      <c r="AC60" s="167">
        <f t="shared" si="39"/>
        <v>0</v>
      </c>
      <c r="AD60" s="168">
        <f t="shared" si="40"/>
        <v>0</v>
      </c>
      <c r="AE60" s="167">
        <f t="shared" si="41"/>
        <v>0</v>
      </c>
      <c r="AF60" s="168">
        <f t="shared" si="42"/>
        <v>0</v>
      </c>
      <c r="AG60" s="167">
        <f t="shared" si="43"/>
        <v>0</v>
      </c>
      <c r="AH60" s="168">
        <f t="shared" si="44"/>
        <v>0</v>
      </c>
    </row>
    <row r="61" spans="1:34" ht="16.5" thickBot="1">
      <c r="A61" s="228" t="s">
        <v>180</v>
      </c>
      <c r="B61" s="241" t="str">
        <f>IF(B54&gt;"",B54,"")</f>
        <v>Paul Jokinen</v>
      </c>
      <c r="C61" s="242" t="str">
        <f>IF(B56&gt;"",B56,"")</f>
        <v>Danila Filuyshkin</v>
      </c>
      <c r="D61" s="243"/>
      <c r="E61" s="244"/>
      <c r="F61" s="348"/>
      <c r="G61" s="349"/>
      <c r="H61" s="348"/>
      <c r="I61" s="349"/>
      <c r="J61" s="348"/>
      <c r="K61" s="349"/>
      <c r="L61" s="348"/>
      <c r="M61" s="349"/>
      <c r="N61" s="348"/>
      <c r="O61" s="349"/>
      <c r="P61" s="232">
        <f t="shared" si="45"/>
      </c>
      <c r="Q61" s="233">
        <f t="shared" si="46"/>
      </c>
      <c r="R61" s="165"/>
      <c r="S61" s="82"/>
      <c r="T61" s="226"/>
      <c r="U61" s="238">
        <f t="shared" si="33"/>
        <v>0</v>
      </c>
      <c r="V61" s="239">
        <f t="shared" si="33"/>
        <v>0</v>
      </c>
      <c r="W61" s="240">
        <f t="shared" si="34"/>
        <v>0</v>
      </c>
      <c r="Y61" s="167">
        <f t="shared" si="35"/>
        <v>0</v>
      </c>
      <c r="Z61" s="168">
        <f t="shared" si="36"/>
        <v>0</v>
      </c>
      <c r="AA61" s="167">
        <f t="shared" si="37"/>
        <v>0</v>
      </c>
      <c r="AB61" s="168">
        <f t="shared" si="38"/>
        <v>0</v>
      </c>
      <c r="AC61" s="167">
        <f t="shared" si="39"/>
        <v>0</v>
      </c>
      <c r="AD61" s="168">
        <f t="shared" si="40"/>
        <v>0</v>
      </c>
      <c r="AE61" s="167">
        <f t="shared" si="41"/>
        <v>0</v>
      </c>
      <c r="AF61" s="168">
        <f t="shared" si="42"/>
        <v>0</v>
      </c>
      <c r="AG61" s="167">
        <f t="shared" si="43"/>
        <v>0</v>
      </c>
      <c r="AH61" s="168">
        <f t="shared" si="44"/>
        <v>0</v>
      </c>
    </row>
    <row r="62" spans="1:34" ht="15.75">
      <c r="A62" s="228" t="s">
        <v>181</v>
      </c>
      <c r="B62" s="151" t="str">
        <f>IF(B52&gt;"",B52,"")</f>
        <v>Alex Fooladi</v>
      </c>
      <c r="C62" s="163" t="str">
        <f>IF(B55&gt;"",B55,"")</f>
        <v>Henri Suominen</v>
      </c>
      <c r="D62" s="230"/>
      <c r="E62" s="231"/>
      <c r="F62" s="352"/>
      <c r="G62" s="353"/>
      <c r="H62" s="352"/>
      <c r="I62" s="353"/>
      <c r="J62" s="352"/>
      <c r="K62" s="353"/>
      <c r="L62" s="352"/>
      <c r="M62" s="353"/>
      <c r="N62" s="352"/>
      <c r="O62" s="353"/>
      <c r="P62" s="232">
        <f t="shared" si="45"/>
      </c>
      <c r="Q62" s="233">
        <f t="shared" si="46"/>
      </c>
      <c r="R62" s="165"/>
      <c r="S62" s="82"/>
      <c r="T62" s="226"/>
      <c r="U62" s="238">
        <f t="shared" si="33"/>
        <v>0</v>
      </c>
      <c r="V62" s="239">
        <f t="shared" si="33"/>
        <v>0</v>
      </c>
      <c r="W62" s="240">
        <f t="shared" si="34"/>
        <v>0</v>
      </c>
      <c r="Y62" s="167">
        <f t="shared" si="35"/>
        <v>0</v>
      </c>
      <c r="Z62" s="168">
        <f t="shared" si="36"/>
        <v>0</v>
      </c>
      <c r="AA62" s="167">
        <f t="shared" si="37"/>
        <v>0</v>
      </c>
      <c r="AB62" s="168">
        <f t="shared" si="38"/>
        <v>0</v>
      </c>
      <c r="AC62" s="167">
        <f t="shared" si="39"/>
        <v>0</v>
      </c>
      <c r="AD62" s="168">
        <f t="shared" si="40"/>
        <v>0</v>
      </c>
      <c r="AE62" s="167">
        <f t="shared" si="41"/>
        <v>0</v>
      </c>
      <c r="AF62" s="168">
        <f t="shared" si="42"/>
        <v>0</v>
      </c>
      <c r="AG62" s="167">
        <f t="shared" si="43"/>
        <v>0</v>
      </c>
      <c r="AH62" s="168">
        <f t="shared" si="44"/>
        <v>0</v>
      </c>
    </row>
    <row r="63" spans="1:34" ht="15.75">
      <c r="A63" s="228" t="s">
        <v>182</v>
      </c>
      <c r="B63" s="151" t="str">
        <f>IF(B53&gt;"",B53,"")</f>
        <v>Mart Luuk</v>
      </c>
      <c r="C63" s="163" t="str">
        <f>IF(B56&gt;"",B56,"")</f>
        <v>Danila Filuyshkin</v>
      </c>
      <c r="D63" s="237"/>
      <c r="E63" s="231"/>
      <c r="F63" s="350"/>
      <c r="G63" s="351"/>
      <c r="H63" s="350"/>
      <c r="I63" s="351"/>
      <c r="J63" s="350"/>
      <c r="K63" s="351"/>
      <c r="L63" s="346"/>
      <c r="M63" s="347"/>
      <c r="N63" s="346"/>
      <c r="O63" s="347"/>
      <c r="P63" s="232">
        <f t="shared" si="45"/>
      </c>
      <c r="Q63" s="233">
        <f t="shared" si="46"/>
      </c>
      <c r="R63" s="165"/>
      <c r="S63" s="82"/>
      <c r="T63" s="226"/>
      <c r="U63" s="238">
        <f t="shared" si="33"/>
        <v>0</v>
      </c>
      <c r="V63" s="239">
        <f t="shared" si="33"/>
        <v>0</v>
      </c>
      <c r="W63" s="240">
        <f t="shared" si="34"/>
        <v>0</v>
      </c>
      <c r="Y63" s="167">
        <f t="shared" si="35"/>
        <v>0</v>
      </c>
      <c r="Z63" s="168">
        <f t="shared" si="36"/>
        <v>0</v>
      </c>
      <c r="AA63" s="167">
        <f t="shared" si="37"/>
        <v>0</v>
      </c>
      <c r="AB63" s="168">
        <f t="shared" si="38"/>
        <v>0</v>
      </c>
      <c r="AC63" s="167">
        <f t="shared" si="39"/>
        <v>0</v>
      </c>
      <c r="AD63" s="168">
        <f t="shared" si="40"/>
        <v>0</v>
      </c>
      <c r="AE63" s="167">
        <f t="shared" si="41"/>
        <v>0</v>
      </c>
      <c r="AF63" s="168">
        <f t="shared" si="42"/>
        <v>0</v>
      </c>
      <c r="AG63" s="167">
        <f t="shared" si="43"/>
        <v>0</v>
      </c>
      <c r="AH63" s="168">
        <f t="shared" si="44"/>
        <v>0</v>
      </c>
    </row>
    <row r="64" spans="1:34" ht="16.5" thickBot="1">
      <c r="A64" s="228" t="s">
        <v>172</v>
      </c>
      <c r="B64" s="241" t="str">
        <f>IF(B52&gt;"",B52,"")</f>
        <v>Alex Fooladi</v>
      </c>
      <c r="C64" s="242" t="str">
        <f>IF(B54&gt;"",B54,"")</f>
        <v>Paul Jokinen</v>
      </c>
      <c r="D64" s="243"/>
      <c r="E64" s="244"/>
      <c r="F64" s="348"/>
      <c r="G64" s="349"/>
      <c r="H64" s="348"/>
      <c r="I64" s="349"/>
      <c r="J64" s="348"/>
      <c r="K64" s="349"/>
      <c r="L64" s="348"/>
      <c r="M64" s="349"/>
      <c r="N64" s="348"/>
      <c r="O64" s="349"/>
      <c r="P64" s="232">
        <f t="shared" si="45"/>
      </c>
      <c r="Q64" s="233">
        <f t="shared" si="46"/>
      </c>
      <c r="R64" s="165"/>
      <c r="S64" s="82"/>
      <c r="T64" s="226"/>
      <c r="U64" s="238">
        <f t="shared" si="33"/>
        <v>0</v>
      </c>
      <c r="V64" s="239">
        <f t="shared" si="33"/>
        <v>0</v>
      </c>
      <c r="W64" s="240">
        <f t="shared" si="34"/>
        <v>0</v>
      </c>
      <c r="Y64" s="180">
        <f t="shared" si="35"/>
        <v>0</v>
      </c>
      <c r="Z64" s="181">
        <f t="shared" si="36"/>
        <v>0</v>
      </c>
      <c r="AA64" s="180">
        <f t="shared" si="37"/>
        <v>0</v>
      </c>
      <c r="AB64" s="181">
        <f t="shared" si="38"/>
        <v>0</v>
      </c>
      <c r="AC64" s="180">
        <f t="shared" si="39"/>
        <v>0</v>
      </c>
      <c r="AD64" s="181">
        <f t="shared" si="40"/>
        <v>0</v>
      </c>
      <c r="AE64" s="180">
        <f t="shared" si="41"/>
        <v>0</v>
      </c>
      <c r="AF64" s="181">
        <f t="shared" si="42"/>
        <v>0</v>
      </c>
      <c r="AG64" s="180">
        <f t="shared" si="43"/>
        <v>0</v>
      </c>
      <c r="AH64" s="181">
        <f t="shared" si="44"/>
        <v>0</v>
      </c>
    </row>
    <row r="65" spans="1:34" ht="15.75">
      <c r="A65" s="228" t="s">
        <v>183</v>
      </c>
      <c r="B65" s="151" t="str">
        <f>IF(B55&gt;"",B55,"")</f>
        <v>Henri Suominen</v>
      </c>
      <c r="C65" s="163" t="str">
        <f>IF(B56&gt;"",B56,"")</f>
        <v>Danila Filuyshkin</v>
      </c>
      <c r="D65" s="230"/>
      <c r="E65" s="231"/>
      <c r="F65" s="352"/>
      <c r="G65" s="353"/>
      <c r="H65" s="352"/>
      <c r="I65" s="353"/>
      <c r="J65" s="352"/>
      <c r="K65" s="353"/>
      <c r="L65" s="352"/>
      <c r="M65" s="353"/>
      <c r="N65" s="352"/>
      <c r="O65" s="353"/>
      <c r="P65" s="232">
        <f t="shared" si="45"/>
      </c>
      <c r="Q65" s="233">
        <f t="shared" si="46"/>
      </c>
      <c r="R65" s="165"/>
      <c r="S65" s="82"/>
      <c r="T65" s="226"/>
      <c r="U65" s="238">
        <f t="shared" si="33"/>
        <v>0</v>
      </c>
      <c r="V65" s="239">
        <f t="shared" si="33"/>
        <v>0</v>
      </c>
      <c r="W65" s="240">
        <f t="shared" si="34"/>
        <v>0</v>
      </c>
      <c r="Y65" s="161">
        <f t="shared" si="35"/>
        <v>0</v>
      </c>
      <c r="Z65" s="162">
        <f>IF(F65="",0,IF(LEFT(F65,1)="-",(IF(ABS(F65)&gt;9,(ABS(F65)+2),11)),F65))</f>
        <v>0</v>
      </c>
      <c r="AA65" s="161">
        <f t="shared" si="37"/>
        <v>0</v>
      </c>
      <c r="AB65" s="162">
        <f>IF(H65="",0,IF(LEFT(H65,1)="-",(IF(ABS(H65)&gt;9,(ABS(H65)+2),11)),H65))</f>
        <v>0</v>
      </c>
      <c r="AC65" s="161">
        <f t="shared" si="39"/>
        <v>0</v>
      </c>
      <c r="AD65" s="162">
        <f>IF(J65="",0,IF(LEFT(J65,1)="-",(IF(ABS(J65)&gt;9,(ABS(J65)+2),11)),J65))</f>
        <v>0</v>
      </c>
      <c r="AE65" s="161">
        <f t="shared" si="41"/>
        <v>0</v>
      </c>
      <c r="AF65" s="162">
        <f>IF(L65="",0,IF(LEFT(L65,1)="-",(IF(ABS(L65)&gt;9,(ABS(L65)+2),11)),L65))</f>
        <v>0</v>
      </c>
      <c r="AG65" s="161">
        <f>IF(N65="",0,IF(LEFT(N65,1)="-",ABS(N65),(IF(N65&gt;9,N65+2,11))))</f>
        <v>0</v>
      </c>
      <c r="AH65" s="162">
        <f>IF(N65="",0,IF(LEFT(N65,1)="-",(IF(ABS(N65)&gt;9,(ABS(N65)+2),11)),N65))</f>
        <v>0</v>
      </c>
    </row>
    <row r="66" spans="1:34" ht="15.75">
      <c r="A66" s="228" t="s">
        <v>175</v>
      </c>
      <c r="B66" s="151" t="str">
        <f>IF(B53&gt;"",B53,"")</f>
        <v>Mart Luuk</v>
      </c>
      <c r="C66" s="163" t="str">
        <f>IF(B54&gt;"",B54,"")</f>
        <v>Paul Jokinen</v>
      </c>
      <c r="D66" s="237"/>
      <c r="E66" s="231"/>
      <c r="F66" s="350"/>
      <c r="G66" s="351"/>
      <c r="H66" s="350"/>
      <c r="I66" s="351"/>
      <c r="J66" s="350"/>
      <c r="K66" s="351"/>
      <c r="L66" s="346"/>
      <c r="M66" s="347"/>
      <c r="N66" s="346"/>
      <c r="O66" s="347"/>
      <c r="P66" s="232">
        <f t="shared" si="45"/>
      </c>
      <c r="Q66" s="233">
        <f t="shared" si="46"/>
      </c>
      <c r="R66" s="165"/>
      <c r="S66" s="82"/>
      <c r="T66" s="226"/>
      <c r="U66" s="238">
        <f t="shared" si="33"/>
        <v>0</v>
      </c>
      <c r="V66" s="239">
        <f t="shared" si="33"/>
        <v>0</v>
      </c>
      <c r="W66" s="240">
        <f t="shared" si="34"/>
        <v>0</v>
      </c>
      <c r="Y66" s="167">
        <f t="shared" si="35"/>
        <v>0</v>
      </c>
      <c r="Z66" s="168">
        <f>IF(F66="",0,IF(LEFT(F66,1)="-",(IF(ABS(F66)&gt;9,(ABS(F66)+2),11)),F66))</f>
        <v>0</v>
      </c>
      <c r="AA66" s="167">
        <f t="shared" si="37"/>
        <v>0</v>
      </c>
      <c r="AB66" s="168">
        <f>IF(H66="",0,IF(LEFT(H66,1)="-",(IF(ABS(H66)&gt;9,(ABS(H66)+2),11)),H66))</f>
        <v>0</v>
      </c>
      <c r="AC66" s="167">
        <f t="shared" si="39"/>
        <v>0</v>
      </c>
      <c r="AD66" s="168">
        <f>IF(J66="",0,IF(LEFT(J66,1)="-",(IF(ABS(J66)&gt;9,(ABS(J66)+2),11)),J66))</f>
        <v>0</v>
      </c>
      <c r="AE66" s="167">
        <f t="shared" si="41"/>
        <v>0</v>
      </c>
      <c r="AF66" s="168">
        <f>IF(L66="",0,IF(LEFT(L66,1)="-",(IF(ABS(L66)&gt;9,(ABS(L66)+2),11)),L66))</f>
        <v>0</v>
      </c>
      <c r="AG66" s="167">
        <f>IF(N66="",0,IF(LEFT(N66,1)="-",ABS(N66),(IF(N66&gt;9,N66+2,11))))</f>
        <v>0</v>
      </c>
      <c r="AH66" s="168">
        <f>IF(N66="",0,IF(LEFT(N66,1)="-",(IF(ABS(N66)&gt;9,(ABS(N66)+2),11)),N66))</f>
        <v>0</v>
      </c>
    </row>
    <row r="67" spans="1:34" ht="16.5" thickBot="1">
      <c r="A67" s="228" t="s">
        <v>184</v>
      </c>
      <c r="B67" s="241" t="str">
        <f>IF(B54&gt;"",B54,"")</f>
        <v>Paul Jokinen</v>
      </c>
      <c r="C67" s="242" t="str">
        <f>IF(B55&gt;"",B55,"")</f>
        <v>Henri Suominen</v>
      </c>
      <c r="D67" s="243"/>
      <c r="E67" s="244"/>
      <c r="F67" s="348"/>
      <c r="G67" s="349"/>
      <c r="H67" s="348"/>
      <c r="I67" s="349"/>
      <c r="J67" s="348"/>
      <c r="K67" s="349"/>
      <c r="L67" s="348"/>
      <c r="M67" s="349"/>
      <c r="N67" s="348"/>
      <c r="O67" s="349"/>
      <c r="P67" s="232">
        <f t="shared" si="45"/>
      </c>
      <c r="Q67" s="233">
        <f t="shared" si="46"/>
      </c>
      <c r="R67" s="165"/>
      <c r="S67" s="82"/>
      <c r="T67" s="226"/>
      <c r="U67" s="238">
        <f t="shared" si="33"/>
        <v>0</v>
      </c>
      <c r="V67" s="239">
        <f t="shared" si="33"/>
        <v>0</v>
      </c>
      <c r="W67" s="240">
        <f t="shared" si="34"/>
        <v>0</v>
      </c>
      <c r="Y67" s="167">
        <f t="shared" si="35"/>
        <v>0</v>
      </c>
      <c r="Z67" s="168">
        <f>IF(F67="",0,IF(LEFT(F67,1)="-",(IF(ABS(F67)&gt;9,(ABS(F67)+2),11)),F67))</f>
        <v>0</v>
      </c>
      <c r="AA67" s="167">
        <f t="shared" si="37"/>
        <v>0</v>
      </c>
      <c r="AB67" s="168">
        <f>IF(H67="",0,IF(LEFT(H67,1)="-",(IF(ABS(H67)&gt;9,(ABS(H67)+2),11)),H67))</f>
        <v>0</v>
      </c>
      <c r="AC67" s="167">
        <f t="shared" si="39"/>
        <v>0</v>
      </c>
      <c r="AD67" s="168">
        <f>IF(J67="",0,IF(LEFT(J67,1)="-",(IF(ABS(J67)&gt;9,(ABS(J67)+2),11)),J67))</f>
        <v>0</v>
      </c>
      <c r="AE67" s="167">
        <f t="shared" si="41"/>
        <v>0</v>
      </c>
      <c r="AF67" s="168">
        <f>IF(L67="",0,IF(LEFT(L67,1)="-",(IF(ABS(L67)&gt;9,(ABS(L67)+2),11)),L67))</f>
        <v>0</v>
      </c>
      <c r="AG67" s="167">
        <f>IF(N67="",0,IF(LEFT(N67,1)="-",ABS(N67),(IF(N67&gt;9,N67+2,11))))</f>
        <v>0</v>
      </c>
      <c r="AH67" s="168">
        <f>IF(N67="",0,IF(LEFT(N67,1)="-",(IF(ABS(N67)&gt;9,(ABS(N67)+2),11)),N67))</f>
        <v>0</v>
      </c>
    </row>
    <row r="68" spans="1:34" ht="16.5" thickBot="1">
      <c r="A68" s="245" t="s">
        <v>176</v>
      </c>
      <c r="B68" s="172" t="str">
        <f>IF(B52&gt;"",B52,"")</f>
        <v>Alex Fooladi</v>
      </c>
      <c r="C68" s="173" t="str">
        <f>IF(B53&gt;"",B53,"")</f>
        <v>Mart Luuk</v>
      </c>
      <c r="D68" s="246"/>
      <c r="E68" s="247"/>
      <c r="F68" s="344"/>
      <c r="G68" s="345"/>
      <c r="H68" s="344"/>
      <c r="I68" s="345"/>
      <c r="J68" s="344"/>
      <c r="K68" s="345"/>
      <c r="L68" s="344"/>
      <c r="M68" s="345"/>
      <c r="N68" s="344"/>
      <c r="O68" s="345"/>
      <c r="P68" s="248">
        <f t="shared" si="45"/>
      </c>
      <c r="Q68" s="249">
        <f t="shared" si="46"/>
      </c>
      <c r="R68" s="178"/>
      <c r="S68" s="250"/>
      <c r="T68" s="226"/>
      <c r="U68" s="251">
        <f t="shared" si="33"/>
        <v>0</v>
      </c>
      <c r="V68" s="252">
        <f t="shared" si="33"/>
        <v>0</v>
      </c>
      <c r="W68" s="253">
        <f t="shared" si="34"/>
        <v>0</v>
      </c>
      <c r="Y68" s="167">
        <f t="shared" si="35"/>
        <v>0</v>
      </c>
      <c r="Z68" s="168">
        <f>IF(F68="",0,IF(LEFT(F68,1)="-",(IF(ABS(F68)&gt;9,(ABS(F68)+2),11)),F68))</f>
        <v>0</v>
      </c>
      <c r="AA68" s="167">
        <f t="shared" si="37"/>
        <v>0</v>
      </c>
      <c r="AB68" s="168">
        <f>IF(H68="",0,IF(LEFT(H68,1)="-",(IF(ABS(H68)&gt;9,(ABS(H68)+2),11)),H68))</f>
        <v>0</v>
      </c>
      <c r="AC68" s="167">
        <f t="shared" si="39"/>
        <v>0</v>
      </c>
      <c r="AD68" s="168">
        <f>IF(J68="",0,IF(LEFT(J68,1)="-",(IF(ABS(J68)&gt;9,(ABS(J68)+2),11)),J68))</f>
        <v>0</v>
      </c>
      <c r="AE68" s="167">
        <f t="shared" si="41"/>
        <v>0</v>
      </c>
      <c r="AF68" s="168">
        <f>IF(L68="",0,IF(LEFT(L68,1)="-",(IF(ABS(L68)&gt;9,(ABS(L68)+2),11)),L68))</f>
        <v>0</v>
      </c>
      <c r="AG68" s="167">
        <f>IF(N68="",0,IF(LEFT(N68,1)="-",ABS(N68),(IF(N68&gt;9,N68+2,11))))</f>
        <v>0</v>
      </c>
      <c r="AH68" s="168">
        <f>IF(N68="",0,IF(LEFT(N68,1)="-",(IF(ABS(N68)&gt;9,(ABS(N68)+2),11)),N68))</f>
        <v>0</v>
      </c>
    </row>
    <row r="69" ht="14.25" thickBot="1" thickTop="1"/>
    <row r="70" spans="1:20" ht="16.5" thickTop="1">
      <c r="A70" s="83"/>
      <c r="B70" s="84" t="s">
        <v>147</v>
      </c>
      <c r="C70" s="85"/>
      <c r="D70" s="85"/>
      <c r="E70" s="85"/>
      <c r="F70" s="86"/>
      <c r="G70" s="85"/>
      <c r="H70" s="87" t="s">
        <v>148</v>
      </c>
      <c r="I70" s="88"/>
      <c r="J70" s="376" t="s">
        <v>149</v>
      </c>
      <c r="K70" s="377"/>
      <c r="L70" s="377"/>
      <c r="M70" s="378"/>
      <c r="N70" s="379" t="s">
        <v>151</v>
      </c>
      <c r="O70" s="380"/>
      <c r="P70" s="380"/>
      <c r="Q70" s="381" t="s">
        <v>193</v>
      </c>
      <c r="R70" s="381"/>
      <c r="S70" s="382"/>
      <c r="T70" s="82"/>
    </row>
    <row r="71" spans="1:20" ht="16.5" thickBot="1">
      <c r="A71" s="89"/>
      <c r="B71" s="90" t="s">
        <v>150</v>
      </c>
      <c r="C71" s="91" t="s">
        <v>152</v>
      </c>
      <c r="D71" s="367"/>
      <c r="E71" s="368"/>
      <c r="F71" s="369"/>
      <c r="G71" s="370" t="s">
        <v>153</v>
      </c>
      <c r="H71" s="371"/>
      <c r="I71" s="371"/>
      <c r="J71" s="372">
        <v>41405</v>
      </c>
      <c r="K71" s="372"/>
      <c r="L71" s="372"/>
      <c r="M71" s="373"/>
      <c r="N71" s="374" t="s">
        <v>154</v>
      </c>
      <c r="O71" s="375"/>
      <c r="P71" s="375"/>
      <c r="Q71" s="315">
        <v>0.4166666666666667</v>
      </c>
      <c r="R71" s="359"/>
      <c r="S71" s="360"/>
      <c r="T71" s="82"/>
    </row>
    <row r="72" spans="1:23" ht="15.75" thickTop="1">
      <c r="A72" s="182"/>
      <c r="B72" s="95" t="s">
        <v>155</v>
      </c>
      <c r="C72" s="96" t="s">
        <v>156</v>
      </c>
      <c r="D72" s="361" t="s">
        <v>124</v>
      </c>
      <c r="E72" s="362"/>
      <c r="F72" s="361" t="s">
        <v>125</v>
      </c>
      <c r="G72" s="362"/>
      <c r="H72" s="361" t="s">
        <v>126</v>
      </c>
      <c r="I72" s="362"/>
      <c r="J72" s="361" t="s">
        <v>128</v>
      </c>
      <c r="K72" s="362"/>
      <c r="L72" s="361" t="s">
        <v>129</v>
      </c>
      <c r="M72" s="362"/>
      <c r="N72" s="183" t="s">
        <v>157</v>
      </c>
      <c r="O72" s="184" t="s">
        <v>158</v>
      </c>
      <c r="P72" s="363" t="s">
        <v>159</v>
      </c>
      <c r="Q72" s="364"/>
      <c r="R72" s="365" t="s">
        <v>160</v>
      </c>
      <c r="S72" s="366"/>
      <c r="T72" s="82"/>
      <c r="U72" s="185" t="s">
        <v>161</v>
      </c>
      <c r="V72" s="186"/>
      <c r="W72" s="187" t="s">
        <v>162</v>
      </c>
    </row>
    <row r="73" spans="1:23" ht="12.75">
      <c r="A73" s="188" t="s">
        <v>124</v>
      </c>
      <c r="B73" s="189" t="s">
        <v>43</v>
      </c>
      <c r="C73" s="190" t="s">
        <v>127</v>
      </c>
      <c r="D73" s="191"/>
      <c r="E73" s="192"/>
      <c r="F73" s="193">
        <f>P89</f>
      </c>
      <c r="G73" s="194">
        <f>Q89</f>
      </c>
      <c r="H73" s="193">
        <f>P85</f>
      </c>
      <c r="I73" s="194">
        <f>Q85</f>
      </c>
      <c r="J73" s="193">
        <f>P83</f>
      </c>
      <c r="K73" s="194">
        <f>Q83</f>
      </c>
      <c r="L73" s="193">
        <f>P80</f>
      </c>
      <c r="M73" s="194">
        <f>Q80</f>
      </c>
      <c r="N73" s="195">
        <f>IF(SUM(D73:M73)=0,"",COUNTIF(E73:E77,3))</f>
      </c>
      <c r="O73" s="196">
        <f>IF(SUM(D73:M73)=0,"",COUNTIF(D73:D77,3))</f>
      </c>
      <c r="P73" s="113">
        <f>IF(SUM(D73:M73)=0,"",SUM(E73:E77))</f>
      </c>
      <c r="Q73" s="114">
        <f>IF(SUM(D73:M73)=0,"",SUM(D73:D77))</f>
      </c>
      <c r="R73" s="325"/>
      <c r="S73" s="326"/>
      <c r="T73" s="82"/>
      <c r="U73" s="197">
        <f>+U80+U83+U85+U89</f>
        <v>0</v>
      </c>
      <c r="V73" s="198">
        <f>+V80+V83+V85+V89</f>
        <v>0</v>
      </c>
      <c r="W73" s="117">
        <f>+U73-V73</f>
        <v>0</v>
      </c>
    </row>
    <row r="74" spans="1:23" ht="12.75">
      <c r="A74" s="199" t="s">
        <v>125</v>
      </c>
      <c r="B74" s="189" t="s">
        <v>33</v>
      </c>
      <c r="C74" s="190" t="s">
        <v>63</v>
      </c>
      <c r="D74" s="200">
        <f>Q89</f>
      </c>
      <c r="E74" s="201">
        <f>P89</f>
      </c>
      <c r="F74" s="202"/>
      <c r="G74" s="203"/>
      <c r="H74" s="204">
        <f>P87</f>
      </c>
      <c r="I74" s="205">
        <f>Q87</f>
      </c>
      <c r="J74" s="204">
        <f>P81</f>
      </c>
      <c r="K74" s="205">
        <f>Q81</f>
      </c>
      <c r="L74" s="204">
        <f>P84</f>
      </c>
      <c r="M74" s="205">
        <f>Q84</f>
      </c>
      <c r="N74" s="195">
        <f>IF(SUM(D74:M74)=0,"",COUNTIF(G73:G77,3))</f>
      </c>
      <c r="O74" s="196">
        <f>IF(SUM(D74:M74)=0,"",COUNTIF(F73:F77,3))</f>
      </c>
      <c r="P74" s="113">
        <f>IF(SUM(D74:M74)=0,"",SUM(G73:G77))</f>
      </c>
      <c r="Q74" s="114">
        <f>IF(SUM(D74:M74)=0,"",SUM(F73:F77))</f>
      </c>
      <c r="R74" s="325"/>
      <c r="S74" s="326"/>
      <c r="T74" s="82"/>
      <c r="U74" s="197">
        <f>+U81+U84+U87+V89</f>
        <v>0</v>
      </c>
      <c r="V74" s="198">
        <f>+V81+V84+V87+U89</f>
        <v>0</v>
      </c>
      <c r="W74" s="117">
        <f>+U74-V74</f>
        <v>0</v>
      </c>
    </row>
    <row r="75" spans="1:23" ht="12.75">
      <c r="A75" s="199" t="s">
        <v>126</v>
      </c>
      <c r="B75" s="189" t="s">
        <v>61</v>
      </c>
      <c r="C75" s="190" t="s">
        <v>62</v>
      </c>
      <c r="D75" s="206">
        <f>Q85</f>
      </c>
      <c r="E75" s="201">
        <f>P85</f>
      </c>
      <c r="F75" s="206">
        <f>Q87</f>
      </c>
      <c r="G75" s="201">
        <f>P87</f>
      </c>
      <c r="H75" s="202"/>
      <c r="I75" s="203"/>
      <c r="J75" s="204">
        <f>P88</f>
      </c>
      <c r="K75" s="205">
        <f>Q88</f>
      </c>
      <c r="L75" s="204">
        <f>P82</f>
      </c>
      <c r="M75" s="205">
        <f>Q82</f>
      </c>
      <c r="N75" s="195">
        <f>IF(SUM(D75:M75)=0,"",COUNTIF(I73:I77,3))</f>
      </c>
      <c r="O75" s="196">
        <f>IF(SUM(D75:M75)=0,"",COUNTIF(H73:H77,3))</f>
      </c>
      <c r="P75" s="113">
        <f>IF(SUM(D75:M75)=0,"",SUM(I73:I77))</f>
      </c>
      <c r="Q75" s="114">
        <f>IF(SUM(D75:M75)=0,"",SUM(H73:H77))</f>
      </c>
      <c r="R75" s="325"/>
      <c r="S75" s="326"/>
      <c r="T75" s="82"/>
      <c r="U75" s="197">
        <f>+U82+V85+V87+U88</f>
        <v>0</v>
      </c>
      <c r="V75" s="198">
        <f>+V82+U85+U87+V88</f>
        <v>0</v>
      </c>
      <c r="W75" s="117">
        <f>+U75-V75</f>
        <v>0</v>
      </c>
    </row>
    <row r="76" spans="1:23" ht="12.75">
      <c r="A76" s="199" t="s">
        <v>128</v>
      </c>
      <c r="B76" s="189" t="s">
        <v>40</v>
      </c>
      <c r="C76" s="190" t="s">
        <v>23</v>
      </c>
      <c r="D76" s="206">
        <f>Q83</f>
      </c>
      <c r="E76" s="201">
        <f>P83</f>
      </c>
      <c r="F76" s="206">
        <f>Q81</f>
      </c>
      <c r="G76" s="201">
        <f>P81</f>
      </c>
      <c r="H76" s="206">
        <f>Q88</f>
      </c>
      <c r="I76" s="201">
        <f>P88</f>
      </c>
      <c r="J76" s="202"/>
      <c r="K76" s="203"/>
      <c r="L76" s="204">
        <f>P86</f>
      </c>
      <c r="M76" s="205">
        <f>Q86</f>
      </c>
      <c r="N76" s="195">
        <f>IF(SUM(D76:M76)=0,"",COUNTIF(K73:K77,3))</f>
      </c>
      <c r="O76" s="196">
        <f>IF(SUM(D76:M76)=0,"",COUNTIF(J73:J77,3))</f>
      </c>
      <c r="P76" s="113">
        <f>IF(SUM(D76:M76)=0,"",SUM(K73:K77))</f>
      </c>
      <c r="Q76" s="114">
        <f>IF(SUM(D76:M76)=0,"",SUM(J73:J77))</f>
      </c>
      <c r="R76" s="325"/>
      <c r="S76" s="326"/>
      <c r="T76" s="82"/>
      <c r="U76" s="197">
        <f>+V81+V83+U86+V88</f>
        <v>0</v>
      </c>
      <c r="V76" s="198">
        <f>+U81+U83+V86+U88</f>
        <v>0</v>
      </c>
      <c r="W76" s="117">
        <f>+U76-V76</f>
        <v>0</v>
      </c>
    </row>
    <row r="77" spans="1:23" ht="13.5" thickBot="1">
      <c r="A77" s="207" t="s">
        <v>129</v>
      </c>
      <c r="B77" s="208" t="s">
        <v>50</v>
      </c>
      <c r="C77" s="209" t="s">
        <v>127</v>
      </c>
      <c r="D77" s="210">
        <f>Q80</f>
      </c>
      <c r="E77" s="211">
        <f>P80</f>
      </c>
      <c r="F77" s="210">
        <f>Q84</f>
      </c>
      <c r="G77" s="211">
        <f>P84</f>
      </c>
      <c r="H77" s="210">
        <f>Q82</f>
      </c>
      <c r="I77" s="211">
        <f>P82</f>
      </c>
      <c r="J77" s="210">
        <f>Q86</f>
      </c>
      <c r="K77" s="211">
        <f>P86</f>
      </c>
      <c r="L77" s="212"/>
      <c r="M77" s="213"/>
      <c r="N77" s="214">
        <f>IF(SUM(D77:M77)=0,"",COUNTIF(M73:M77,3))</f>
      </c>
      <c r="O77" s="211">
        <f>IF(SUM(D77:M77)=0,"",COUNTIF(L73:L77,3))</f>
      </c>
      <c r="P77" s="133">
        <f>IF(SUM(D77:M77)=0,"",SUM(M73:M77))</f>
      </c>
      <c r="Q77" s="134">
        <f>IF(SUM(D77:M77)=0,"",SUM(L73:L77))</f>
      </c>
      <c r="R77" s="319"/>
      <c r="S77" s="320"/>
      <c r="T77" s="82"/>
      <c r="U77" s="197">
        <f>+V80+V82+V84+V86</f>
        <v>0</v>
      </c>
      <c r="V77" s="198">
        <f>+U80+U82+U84+U86</f>
        <v>0</v>
      </c>
      <c r="W77" s="117">
        <f>+U77-V77</f>
        <v>0</v>
      </c>
    </row>
    <row r="78" spans="1:25" ht="15.75" thickTop="1">
      <c r="A78" s="215"/>
      <c r="B78" s="136" t="s">
        <v>163</v>
      </c>
      <c r="D78" s="216"/>
      <c r="E78" s="216"/>
      <c r="F78" s="217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8"/>
      <c r="S78" s="218"/>
      <c r="T78" s="219"/>
      <c r="U78" s="220"/>
      <c r="V78" s="221" t="s">
        <v>164</v>
      </c>
      <c r="W78" s="142">
        <f>SUM(W73:W77)</f>
        <v>0</v>
      </c>
      <c r="X78" s="141" t="str">
        <f>IF(W78=0,"OK","Virhe")</f>
        <v>OK</v>
      </c>
      <c r="Y78" s="141"/>
    </row>
    <row r="79" spans="1:23" ht="15.75" thickBot="1">
      <c r="A79" s="222"/>
      <c r="B79" s="144" t="s">
        <v>165</v>
      </c>
      <c r="C79" s="223"/>
      <c r="D79" s="223"/>
      <c r="E79" s="224"/>
      <c r="F79" s="321" t="s">
        <v>166</v>
      </c>
      <c r="G79" s="322"/>
      <c r="H79" s="323" t="s">
        <v>167</v>
      </c>
      <c r="I79" s="322"/>
      <c r="J79" s="323" t="s">
        <v>168</v>
      </c>
      <c r="K79" s="322"/>
      <c r="L79" s="323" t="s">
        <v>169</v>
      </c>
      <c r="M79" s="322"/>
      <c r="N79" s="323" t="s">
        <v>170</v>
      </c>
      <c r="O79" s="322"/>
      <c r="P79" s="321" t="s">
        <v>171</v>
      </c>
      <c r="Q79" s="324"/>
      <c r="R79" s="156"/>
      <c r="S79" s="225"/>
      <c r="T79" s="226"/>
      <c r="U79" s="355" t="s">
        <v>161</v>
      </c>
      <c r="V79" s="356"/>
      <c r="W79" s="227" t="s">
        <v>178</v>
      </c>
    </row>
    <row r="80" spans="1:34" ht="15.75">
      <c r="A80" s="228" t="s">
        <v>179</v>
      </c>
      <c r="B80" s="229" t="str">
        <f>IF(B73&gt;"",B73,"")</f>
        <v>Evert Aittokallio</v>
      </c>
      <c r="C80" s="163" t="str">
        <f>IF(B77&gt;"",B77,"")</f>
        <v>Seppo Miranda-Laiho</v>
      </c>
      <c r="D80" s="230"/>
      <c r="E80" s="231"/>
      <c r="F80" s="357"/>
      <c r="G80" s="358"/>
      <c r="H80" s="357"/>
      <c r="I80" s="358"/>
      <c r="J80" s="318"/>
      <c r="K80" s="358"/>
      <c r="L80" s="357"/>
      <c r="M80" s="358"/>
      <c r="N80" s="357"/>
      <c r="O80" s="358"/>
      <c r="P80" s="232">
        <f>IF(COUNTA(F80:N80)=0,"",COUNTIF(F80:N80,"&gt;=0"))</f>
      </c>
      <c r="Q80" s="233">
        <f>IF(COUNTA(F80:N80)=0,"",(IF(LEFT(F80,1)="-",1,0)+IF(LEFT(H80,1)="-",1,0)+IF(LEFT(J80,1)="-",1,0)+IF(LEFT(L80,1)="-",1,0)+IF(LEFT(N80,1)="-",1,0)))</f>
      </c>
      <c r="R80" s="165"/>
      <c r="S80" s="82"/>
      <c r="T80" s="226"/>
      <c r="U80" s="234">
        <f aca="true" t="shared" si="47" ref="U80:V89">+Y80+AA80+AC80+AE80+AG80</f>
        <v>0</v>
      </c>
      <c r="V80" s="235">
        <f t="shared" si="47"/>
        <v>0</v>
      </c>
      <c r="W80" s="236">
        <f aca="true" t="shared" si="48" ref="W80:W89">+U80-V80</f>
        <v>0</v>
      </c>
      <c r="Y80" s="161">
        <f aca="true" t="shared" si="49" ref="Y80:Y89">IF(F80="",0,IF(LEFT(F80,1)="-",ABS(F80),(IF(F80&gt;9,F80+2,11))))</f>
        <v>0</v>
      </c>
      <c r="Z80" s="162">
        <f aca="true" t="shared" si="50" ref="Z80:Z85">IF(F80="",0,IF(LEFT(F80,1)="-",(IF(ABS(F80)&gt;9,(ABS(F80)+2),11)),F80))</f>
        <v>0</v>
      </c>
      <c r="AA80" s="161">
        <f aca="true" t="shared" si="51" ref="AA80:AA89">IF(H80="",0,IF(LEFT(H80,1)="-",ABS(H80),(IF(H80&gt;9,H80+2,11))))</f>
        <v>0</v>
      </c>
      <c r="AB80" s="162">
        <f aca="true" t="shared" si="52" ref="AB80:AB85">IF(H80="",0,IF(LEFT(H80,1)="-",(IF(ABS(H80)&gt;9,(ABS(H80)+2),11)),H80))</f>
        <v>0</v>
      </c>
      <c r="AC80" s="161">
        <f aca="true" t="shared" si="53" ref="AC80:AC89">IF(J80="",0,IF(LEFT(J80,1)="-",ABS(J80),(IF(J80&gt;9,J80+2,11))))</f>
        <v>0</v>
      </c>
      <c r="AD80" s="162">
        <f aca="true" t="shared" si="54" ref="AD80:AD85">IF(J80="",0,IF(LEFT(J80,1)="-",(IF(ABS(J80)&gt;9,(ABS(J80)+2),11)),J80))</f>
        <v>0</v>
      </c>
      <c r="AE80" s="161">
        <f aca="true" t="shared" si="55" ref="AE80:AE89">IF(L80="",0,IF(LEFT(L80,1)="-",ABS(L80),(IF(L80&gt;9,L80+2,11))))</f>
        <v>0</v>
      </c>
      <c r="AF80" s="162">
        <f aca="true" t="shared" si="56" ref="AF80:AF85">IF(L80="",0,IF(LEFT(L80,1)="-",(IF(ABS(L80)&gt;9,(ABS(L80)+2),11)),L80))</f>
        <v>0</v>
      </c>
      <c r="AG80" s="161">
        <f aca="true" t="shared" si="57" ref="AG80:AG85">IF(N80="",0,IF(LEFT(N80,1)="-",ABS(N80),(IF(N80&gt;9,N80+2,11))))</f>
        <v>0</v>
      </c>
      <c r="AH80" s="162">
        <f aca="true" t="shared" si="58" ref="AH80:AH85">IF(N80="",0,IF(LEFT(N80,1)="-",(IF(ABS(N80)&gt;9,(ABS(N80)+2),11)),N80))</f>
        <v>0</v>
      </c>
    </row>
    <row r="81" spans="1:34" ht="15.75">
      <c r="A81" s="228" t="s">
        <v>173</v>
      </c>
      <c r="B81" s="151" t="str">
        <f>IF(B74&gt;"",B74,"")</f>
        <v>Paavo Collanus</v>
      </c>
      <c r="C81" s="163" t="str">
        <f>IF(B76&gt;"",B76,"")</f>
        <v>Vilho Ruokolainen</v>
      </c>
      <c r="D81" s="237"/>
      <c r="E81" s="231"/>
      <c r="F81" s="354"/>
      <c r="G81" s="347"/>
      <c r="H81" s="354"/>
      <c r="I81" s="347"/>
      <c r="J81" s="354"/>
      <c r="K81" s="347"/>
      <c r="L81" s="354"/>
      <c r="M81" s="347"/>
      <c r="N81" s="354"/>
      <c r="O81" s="347"/>
      <c r="P81" s="232">
        <f aca="true" t="shared" si="59" ref="P81:P89">IF(COUNTA(F81:N81)=0,"",COUNTIF(F81:N81,"&gt;=0"))</f>
      </c>
      <c r="Q81" s="233">
        <f aca="true" t="shared" si="60" ref="Q81:Q89">IF(COUNTA(F81:N81)=0,"",(IF(LEFT(F81,1)="-",1,0)+IF(LEFT(H81,1)="-",1,0)+IF(LEFT(J81,1)="-",1,0)+IF(LEFT(L81,1)="-",1,0)+IF(LEFT(N81,1)="-",1,0)))</f>
      </c>
      <c r="R81" s="165"/>
      <c r="S81" s="82"/>
      <c r="T81" s="226"/>
      <c r="U81" s="238">
        <f t="shared" si="47"/>
        <v>0</v>
      </c>
      <c r="V81" s="239">
        <f t="shared" si="47"/>
        <v>0</v>
      </c>
      <c r="W81" s="240">
        <f t="shared" si="48"/>
        <v>0</v>
      </c>
      <c r="Y81" s="167">
        <f t="shared" si="49"/>
        <v>0</v>
      </c>
      <c r="Z81" s="168">
        <f t="shared" si="50"/>
        <v>0</v>
      </c>
      <c r="AA81" s="167">
        <f t="shared" si="51"/>
        <v>0</v>
      </c>
      <c r="AB81" s="168">
        <f t="shared" si="52"/>
        <v>0</v>
      </c>
      <c r="AC81" s="167">
        <f t="shared" si="53"/>
        <v>0</v>
      </c>
      <c r="AD81" s="168">
        <f t="shared" si="54"/>
        <v>0</v>
      </c>
      <c r="AE81" s="167">
        <f t="shared" si="55"/>
        <v>0</v>
      </c>
      <c r="AF81" s="168">
        <f t="shared" si="56"/>
        <v>0</v>
      </c>
      <c r="AG81" s="167">
        <f t="shared" si="57"/>
        <v>0</v>
      </c>
      <c r="AH81" s="168">
        <f t="shared" si="58"/>
        <v>0</v>
      </c>
    </row>
    <row r="82" spans="1:34" ht="16.5" thickBot="1">
      <c r="A82" s="228" t="s">
        <v>180</v>
      </c>
      <c r="B82" s="241" t="str">
        <f>IF(B75&gt;"",B75,"")</f>
        <v>Joni Annunen</v>
      </c>
      <c r="C82" s="242" t="str">
        <f>IF(B77&gt;"",B77,"")</f>
        <v>Seppo Miranda-Laiho</v>
      </c>
      <c r="D82" s="243"/>
      <c r="E82" s="244"/>
      <c r="F82" s="348"/>
      <c r="G82" s="349"/>
      <c r="H82" s="348"/>
      <c r="I82" s="349"/>
      <c r="J82" s="348"/>
      <c r="K82" s="349"/>
      <c r="L82" s="348"/>
      <c r="M82" s="349"/>
      <c r="N82" s="348"/>
      <c r="O82" s="349"/>
      <c r="P82" s="232">
        <f t="shared" si="59"/>
      </c>
      <c r="Q82" s="233">
        <f t="shared" si="60"/>
      </c>
      <c r="R82" s="165"/>
      <c r="S82" s="82"/>
      <c r="T82" s="226"/>
      <c r="U82" s="238">
        <f t="shared" si="47"/>
        <v>0</v>
      </c>
      <c r="V82" s="239">
        <f t="shared" si="47"/>
        <v>0</v>
      </c>
      <c r="W82" s="240">
        <f t="shared" si="48"/>
        <v>0</v>
      </c>
      <c r="Y82" s="167">
        <f t="shared" si="49"/>
        <v>0</v>
      </c>
      <c r="Z82" s="168">
        <f t="shared" si="50"/>
        <v>0</v>
      </c>
      <c r="AA82" s="167">
        <f t="shared" si="51"/>
        <v>0</v>
      </c>
      <c r="AB82" s="168">
        <f t="shared" si="52"/>
        <v>0</v>
      </c>
      <c r="AC82" s="167">
        <f t="shared" si="53"/>
        <v>0</v>
      </c>
      <c r="AD82" s="168">
        <f t="shared" si="54"/>
        <v>0</v>
      </c>
      <c r="AE82" s="167">
        <f t="shared" si="55"/>
        <v>0</v>
      </c>
      <c r="AF82" s="168">
        <f t="shared" si="56"/>
        <v>0</v>
      </c>
      <c r="AG82" s="167">
        <f t="shared" si="57"/>
        <v>0</v>
      </c>
      <c r="AH82" s="168">
        <f t="shared" si="58"/>
        <v>0</v>
      </c>
    </row>
    <row r="83" spans="1:34" ht="15.75">
      <c r="A83" s="228" t="s">
        <v>181</v>
      </c>
      <c r="B83" s="151" t="str">
        <f>IF(B73&gt;"",B73,"")</f>
        <v>Evert Aittokallio</v>
      </c>
      <c r="C83" s="163" t="str">
        <f>IF(B76&gt;"",B76,"")</f>
        <v>Vilho Ruokolainen</v>
      </c>
      <c r="D83" s="230"/>
      <c r="E83" s="231"/>
      <c r="F83" s="352"/>
      <c r="G83" s="353"/>
      <c r="H83" s="352"/>
      <c r="I83" s="353"/>
      <c r="J83" s="352"/>
      <c r="K83" s="353"/>
      <c r="L83" s="352"/>
      <c r="M83" s="353"/>
      <c r="N83" s="352"/>
      <c r="O83" s="353"/>
      <c r="P83" s="232">
        <f t="shared" si="59"/>
      </c>
      <c r="Q83" s="233">
        <f t="shared" si="60"/>
      </c>
      <c r="R83" s="165"/>
      <c r="S83" s="82"/>
      <c r="T83" s="226"/>
      <c r="U83" s="238">
        <f t="shared" si="47"/>
        <v>0</v>
      </c>
      <c r="V83" s="239">
        <f t="shared" si="47"/>
        <v>0</v>
      </c>
      <c r="W83" s="240">
        <f t="shared" si="48"/>
        <v>0</v>
      </c>
      <c r="Y83" s="167">
        <f t="shared" si="49"/>
        <v>0</v>
      </c>
      <c r="Z83" s="168">
        <f t="shared" si="50"/>
        <v>0</v>
      </c>
      <c r="AA83" s="167">
        <f t="shared" si="51"/>
        <v>0</v>
      </c>
      <c r="AB83" s="168">
        <f t="shared" si="52"/>
        <v>0</v>
      </c>
      <c r="AC83" s="167">
        <f t="shared" si="53"/>
        <v>0</v>
      </c>
      <c r="AD83" s="168">
        <f t="shared" si="54"/>
        <v>0</v>
      </c>
      <c r="AE83" s="167">
        <f t="shared" si="55"/>
        <v>0</v>
      </c>
      <c r="AF83" s="168">
        <f t="shared" si="56"/>
        <v>0</v>
      </c>
      <c r="AG83" s="167">
        <f t="shared" si="57"/>
        <v>0</v>
      </c>
      <c r="AH83" s="168">
        <f t="shared" si="58"/>
        <v>0</v>
      </c>
    </row>
    <row r="84" spans="1:34" ht="15.75">
      <c r="A84" s="228" t="s">
        <v>182</v>
      </c>
      <c r="B84" s="151" t="str">
        <f>IF(B74&gt;"",B74,"")</f>
        <v>Paavo Collanus</v>
      </c>
      <c r="C84" s="163" t="str">
        <f>IF(B77&gt;"",B77,"")</f>
        <v>Seppo Miranda-Laiho</v>
      </c>
      <c r="D84" s="237"/>
      <c r="E84" s="231"/>
      <c r="F84" s="350"/>
      <c r="G84" s="351"/>
      <c r="H84" s="350"/>
      <c r="I84" s="351"/>
      <c r="J84" s="350"/>
      <c r="K84" s="351"/>
      <c r="L84" s="346"/>
      <c r="M84" s="347"/>
      <c r="N84" s="346"/>
      <c r="O84" s="347"/>
      <c r="P84" s="232">
        <f t="shared" si="59"/>
      </c>
      <c r="Q84" s="233">
        <f t="shared" si="60"/>
      </c>
      <c r="R84" s="165"/>
      <c r="S84" s="82"/>
      <c r="T84" s="226"/>
      <c r="U84" s="238">
        <f t="shared" si="47"/>
        <v>0</v>
      </c>
      <c r="V84" s="239">
        <f t="shared" si="47"/>
        <v>0</v>
      </c>
      <c r="W84" s="240">
        <f t="shared" si="48"/>
        <v>0</v>
      </c>
      <c r="Y84" s="167">
        <f t="shared" si="49"/>
        <v>0</v>
      </c>
      <c r="Z84" s="168">
        <f t="shared" si="50"/>
        <v>0</v>
      </c>
      <c r="AA84" s="167">
        <f t="shared" si="51"/>
        <v>0</v>
      </c>
      <c r="AB84" s="168">
        <f t="shared" si="52"/>
        <v>0</v>
      </c>
      <c r="AC84" s="167">
        <f t="shared" si="53"/>
        <v>0</v>
      </c>
      <c r="AD84" s="168">
        <f t="shared" si="54"/>
        <v>0</v>
      </c>
      <c r="AE84" s="167">
        <f t="shared" si="55"/>
        <v>0</v>
      </c>
      <c r="AF84" s="168">
        <f t="shared" si="56"/>
        <v>0</v>
      </c>
      <c r="AG84" s="167">
        <f t="shared" si="57"/>
        <v>0</v>
      </c>
      <c r="AH84" s="168">
        <f t="shared" si="58"/>
        <v>0</v>
      </c>
    </row>
    <row r="85" spans="1:34" ht="16.5" thickBot="1">
      <c r="A85" s="228" t="s">
        <v>172</v>
      </c>
      <c r="B85" s="241" t="str">
        <f>IF(B73&gt;"",B73,"")</f>
        <v>Evert Aittokallio</v>
      </c>
      <c r="C85" s="242" t="str">
        <f>IF(B75&gt;"",B75,"")</f>
        <v>Joni Annunen</v>
      </c>
      <c r="D85" s="243"/>
      <c r="E85" s="244"/>
      <c r="F85" s="348"/>
      <c r="G85" s="349"/>
      <c r="H85" s="348"/>
      <c r="I85" s="349"/>
      <c r="J85" s="348"/>
      <c r="K85" s="349"/>
      <c r="L85" s="348"/>
      <c r="M85" s="349"/>
      <c r="N85" s="348"/>
      <c r="O85" s="349"/>
      <c r="P85" s="232">
        <f t="shared" si="59"/>
      </c>
      <c r="Q85" s="233">
        <f t="shared" si="60"/>
      </c>
      <c r="R85" s="165"/>
      <c r="S85" s="82"/>
      <c r="T85" s="226"/>
      <c r="U85" s="238">
        <f t="shared" si="47"/>
        <v>0</v>
      </c>
      <c r="V85" s="239">
        <f t="shared" si="47"/>
        <v>0</v>
      </c>
      <c r="W85" s="240">
        <f t="shared" si="48"/>
        <v>0</v>
      </c>
      <c r="Y85" s="180">
        <f t="shared" si="49"/>
        <v>0</v>
      </c>
      <c r="Z85" s="181">
        <f t="shared" si="50"/>
        <v>0</v>
      </c>
      <c r="AA85" s="180">
        <f t="shared" si="51"/>
        <v>0</v>
      </c>
      <c r="AB85" s="181">
        <f t="shared" si="52"/>
        <v>0</v>
      </c>
      <c r="AC85" s="180">
        <f t="shared" si="53"/>
        <v>0</v>
      </c>
      <c r="AD85" s="181">
        <f t="shared" si="54"/>
        <v>0</v>
      </c>
      <c r="AE85" s="180">
        <f t="shared" si="55"/>
        <v>0</v>
      </c>
      <c r="AF85" s="181">
        <f t="shared" si="56"/>
        <v>0</v>
      </c>
      <c r="AG85" s="180">
        <f t="shared" si="57"/>
        <v>0</v>
      </c>
      <c r="AH85" s="181">
        <f t="shared" si="58"/>
        <v>0</v>
      </c>
    </row>
    <row r="86" spans="1:34" ht="15.75">
      <c r="A86" s="228" t="s">
        <v>183</v>
      </c>
      <c r="B86" s="151" t="str">
        <f>IF(B76&gt;"",B76,"")</f>
        <v>Vilho Ruokolainen</v>
      </c>
      <c r="C86" s="163" t="str">
        <f>IF(B77&gt;"",B77,"")</f>
        <v>Seppo Miranda-Laiho</v>
      </c>
      <c r="D86" s="230"/>
      <c r="E86" s="231"/>
      <c r="F86" s="352"/>
      <c r="G86" s="353"/>
      <c r="H86" s="352"/>
      <c r="I86" s="353"/>
      <c r="J86" s="352"/>
      <c r="K86" s="353"/>
      <c r="L86" s="352"/>
      <c r="M86" s="353"/>
      <c r="N86" s="352"/>
      <c r="O86" s="353"/>
      <c r="P86" s="232">
        <f t="shared" si="59"/>
      </c>
      <c r="Q86" s="233">
        <f t="shared" si="60"/>
      </c>
      <c r="R86" s="165"/>
      <c r="S86" s="82"/>
      <c r="T86" s="226"/>
      <c r="U86" s="238">
        <f t="shared" si="47"/>
        <v>0</v>
      </c>
      <c r="V86" s="239">
        <f t="shared" si="47"/>
        <v>0</v>
      </c>
      <c r="W86" s="240">
        <f t="shared" si="48"/>
        <v>0</v>
      </c>
      <c r="Y86" s="161">
        <f t="shared" si="49"/>
        <v>0</v>
      </c>
      <c r="Z86" s="162">
        <f>IF(F86="",0,IF(LEFT(F86,1)="-",(IF(ABS(F86)&gt;9,(ABS(F86)+2),11)),F86))</f>
        <v>0</v>
      </c>
      <c r="AA86" s="161">
        <f t="shared" si="51"/>
        <v>0</v>
      </c>
      <c r="AB86" s="162">
        <f>IF(H86="",0,IF(LEFT(H86,1)="-",(IF(ABS(H86)&gt;9,(ABS(H86)+2),11)),H86))</f>
        <v>0</v>
      </c>
      <c r="AC86" s="161">
        <f t="shared" si="53"/>
        <v>0</v>
      </c>
      <c r="AD86" s="162">
        <f>IF(J86="",0,IF(LEFT(J86,1)="-",(IF(ABS(J86)&gt;9,(ABS(J86)+2),11)),J86))</f>
        <v>0</v>
      </c>
      <c r="AE86" s="161">
        <f t="shared" si="55"/>
        <v>0</v>
      </c>
      <c r="AF86" s="162">
        <f>IF(L86="",0,IF(LEFT(L86,1)="-",(IF(ABS(L86)&gt;9,(ABS(L86)+2),11)),L86))</f>
        <v>0</v>
      </c>
      <c r="AG86" s="161">
        <f>IF(N86="",0,IF(LEFT(N86,1)="-",ABS(N86),(IF(N86&gt;9,N86+2,11))))</f>
        <v>0</v>
      </c>
      <c r="AH86" s="162">
        <f>IF(N86="",0,IF(LEFT(N86,1)="-",(IF(ABS(N86)&gt;9,(ABS(N86)+2),11)),N86))</f>
        <v>0</v>
      </c>
    </row>
    <row r="87" spans="1:34" ht="15.75">
      <c r="A87" s="228" t="s">
        <v>175</v>
      </c>
      <c r="B87" s="151" t="str">
        <f>IF(B74&gt;"",B74,"")</f>
        <v>Paavo Collanus</v>
      </c>
      <c r="C87" s="163" t="str">
        <f>IF(B75&gt;"",B75,"")</f>
        <v>Joni Annunen</v>
      </c>
      <c r="D87" s="237"/>
      <c r="E87" s="231"/>
      <c r="F87" s="350"/>
      <c r="G87" s="351"/>
      <c r="H87" s="350"/>
      <c r="I87" s="351"/>
      <c r="J87" s="350"/>
      <c r="K87" s="351"/>
      <c r="L87" s="346"/>
      <c r="M87" s="347"/>
      <c r="N87" s="346"/>
      <c r="O87" s="347"/>
      <c r="P87" s="232">
        <f t="shared" si="59"/>
      </c>
      <c r="Q87" s="233">
        <f t="shared" si="60"/>
      </c>
      <c r="R87" s="165"/>
      <c r="S87" s="82"/>
      <c r="T87" s="226"/>
      <c r="U87" s="238">
        <f t="shared" si="47"/>
        <v>0</v>
      </c>
      <c r="V87" s="239">
        <f t="shared" si="47"/>
        <v>0</v>
      </c>
      <c r="W87" s="240">
        <f t="shared" si="48"/>
        <v>0</v>
      </c>
      <c r="Y87" s="167">
        <f t="shared" si="49"/>
        <v>0</v>
      </c>
      <c r="Z87" s="168">
        <f>IF(F87="",0,IF(LEFT(F87,1)="-",(IF(ABS(F87)&gt;9,(ABS(F87)+2),11)),F87))</f>
        <v>0</v>
      </c>
      <c r="AA87" s="167">
        <f t="shared" si="51"/>
        <v>0</v>
      </c>
      <c r="AB87" s="168">
        <f>IF(H87="",0,IF(LEFT(H87,1)="-",(IF(ABS(H87)&gt;9,(ABS(H87)+2),11)),H87))</f>
        <v>0</v>
      </c>
      <c r="AC87" s="167">
        <f t="shared" si="53"/>
        <v>0</v>
      </c>
      <c r="AD87" s="168">
        <f>IF(J87="",0,IF(LEFT(J87,1)="-",(IF(ABS(J87)&gt;9,(ABS(J87)+2),11)),J87))</f>
        <v>0</v>
      </c>
      <c r="AE87" s="167">
        <f t="shared" si="55"/>
        <v>0</v>
      </c>
      <c r="AF87" s="168">
        <f>IF(L87="",0,IF(LEFT(L87,1)="-",(IF(ABS(L87)&gt;9,(ABS(L87)+2),11)),L87))</f>
        <v>0</v>
      </c>
      <c r="AG87" s="167">
        <f>IF(N87="",0,IF(LEFT(N87,1)="-",ABS(N87),(IF(N87&gt;9,N87+2,11))))</f>
        <v>0</v>
      </c>
      <c r="AH87" s="168">
        <f>IF(N87="",0,IF(LEFT(N87,1)="-",(IF(ABS(N87)&gt;9,(ABS(N87)+2),11)),N87))</f>
        <v>0</v>
      </c>
    </row>
    <row r="88" spans="1:34" ht="16.5" thickBot="1">
      <c r="A88" s="228" t="s">
        <v>184</v>
      </c>
      <c r="B88" s="241" t="str">
        <f>IF(B75&gt;"",B75,"")</f>
        <v>Joni Annunen</v>
      </c>
      <c r="C88" s="242" t="str">
        <f>IF(B76&gt;"",B76,"")</f>
        <v>Vilho Ruokolainen</v>
      </c>
      <c r="D88" s="243"/>
      <c r="E88" s="244"/>
      <c r="F88" s="348"/>
      <c r="G88" s="349"/>
      <c r="H88" s="348"/>
      <c r="I88" s="349"/>
      <c r="J88" s="348"/>
      <c r="K88" s="349"/>
      <c r="L88" s="348"/>
      <c r="M88" s="349"/>
      <c r="N88" s="348"/>
      <c r="O88" s="349"/>
      <c r="P88" s="232">
        <f t="shared" si="59"/>
      </c>
      <c r="Q88" s="233">
        <f t="shared" si="60"/>
      </c>
      <c r="R88" s="165"/>
      <c r="S88" s="82"/>
      <c r="T88" s="226"/>
      <c r="U88" s="238">
        <f t="shared" si="47"/>
        <v>0</v>
      </c>
      <c r="V88" s="239">
        <f t="shared" si="47"/>
        <v>0</v>
      </c>
      <c r="W88" s="240">
        <f t="shared" si="48"/>
        <v>0</v>
      </c>
      <c r="Y88" s="167">
        <f t="shared" si="49"/>
        <v>0</v>
      </c>
      <c r="Z88" s="168">
        <f>IF(F88="",0,IF(LEFT(F88,1)="-",(IF(ABS(F88)&gt;9,(ABS(F88)+2),11)),F88))</f>
        <v>0</v>
      </c>
      <c r="AA88" s="167">
        <f t="shared" si="51"/>
        <v>0</v>
      </c>
      <c r="AB88" s="168">
        <f>IF(H88="",0,IF(LEFT(H88,1)="-",(IF(ABS(H88)&gt;9,(ABS(H88)+2),11)),H88))</f>
        <v>0</v>
      </c>
      <c r="AC88" s="167">
        <f t="shared" si="53"/>
        <v>0</v>
      </c>
      <c r="AD88" s="168">
        <f>IF(J88="",0,IF(LEFT(J88,1)="-",(IF(ABS(J88)&gt;9,(ABS(J88)+2),11)),J88))</f>
        <v>0</v>
      </c>
      <c r="AE88" s="167">
        <f t="shared" si="55"/>
        <v>0</v>
      </c>
      <c r="AF88" s="168">
        <f>IF(L88="",0,IF(LEFT(L88,1)="-",(IF(ABS(L88)&gt;9,(ABS(L88)+2),11)),L88))</f>
        <v>0</v>
      </c>
      <c r="AG88" s="167">
        <f>IF(N88="",0,IF(LEFT(N88,1)="-",ABS(N88),(IF(N88&gt;9,N88+2,11))))</f>
        <v>0</v>
      </c>
      <c r="AH88" s="168">
        <f>IF(N88="",0,IF(LEFT(N88,1)="-",(IF(ABS(N88)&gt;9,(ABS(N88)+2),11)),N88))</f>
        <v>0</v>
      </c>
    </row>
    <row r="89" spans="1:34" ht="16.5" thickBot="1">
      <c r="A89" s="245" t="s">
        <v>176</v>
      </c>
      <c r="B89" s="172" t="str">
        <f>IF(B73&gt;"",B73,"")</f>
        <v>Evert Aittokallio</v>
      </c>
      <c r="C89" s="173" t="str">
        <f>IF(B74&gt;"",B74,"")</f>
        <v>Paavo Collanus</v>
      </c>
      <c r="D89" s="246"/>
      <c r="E89" s="247"/>
      <c r="F89" s="344"/>
      <c r="G89" s="345"/>
      <c r="H89" s="344"/>
      <c r="I89" s="345"/>
      <c r="J89" s="344"/>
      <c r="K89" s="345"/>
      <c r="L89" s="344"/>
      <c r="M89" s="345"/>
      <c r="N89" s="344"/>
      <c r="O89" s="345"/>
      <c r="P89" s="248">
        <f t="shared" si="59"/>
      </c>
      <c r="Q89" s="249">
        <f t="shared" si="60"/>
      </c>
      <c r="R89" s="178"/>
      <c r="S89" s="250"/>
      <c r="T89" s="226"/>
      <c r="U89" s="251">
        <f t="shared" si="47"/>
        <v>0</v>
      </c>
      <c r="V89" s="252">
        <f t="shared" si="47"/>
        <v>0</v>
      </c>
      <c r="W89" s="253">
        <f t="shared" si="48"/>
        <v>0</v>
      </c>
      <c r="Y89" s="167">
        <f t="shared" si="49"/>
        <v>0</v>
      </c>
      <c r="Z89" s="168">
        <f>IF(F89="",0,IF(LEFT(F89,1)="-",(IF(ABS(F89)&gt;9,(ABS(F89)+2),11)),F89))</f>
        <v>0</v>
      </c>
      <c r="AA89" s="167">
        <f t="shared" si="51"/>
        <v>0</v>
      </c>
      <c r="AB89" s="168">
        <f>IF(H89="",0,IF(LEFT(H89,1)="-",(IF(ABS(H89)&gt;9,(ABS(H89)+2),11)),H89))</f>
        <v>0</v>
      </c>
      <c r="AC89" s="167">
        <f t="shared" si="53"/>
        <v>0</v>
      </c>
      <c r="AD89" s="168">
        <f>IF(J89="",0,IF(LEFT(J89,1)="-",(IF(ABS(J89)&gt;9,(ABS(J89)+2),11)),J89))</f>
        <v>0</v>
      </c>
      <c r="AE89" s="167">
        <f t="shared" si="55"/>
        <v>0</v>
      </c>
      <c r="AF89" s="168">
        <f>IF(L89="",0,IF(LEFT(L89,1)="-",(IF(ABS(L89)&gt;9,(ABS(L89)+2),11)),L89))</f>
        <v>0</v>
      </c>
      <c r="AG89" s="167">
        <f>IF(N89="",0,IF(LEFT(N89,1)="-",ABS(N89),(IF(N89&gt;9,N89+2,11))))</f>
        <v>0</v>
      </c>
      <c r="AH89" s="168">
        <f>IF(N89="",0,IF(LEFT(N89,1)="-",(IF(ABS(N89)&gt;9,(ABS(N89)+2),11)),N89))</f>
        <v>0</v>
      </c>
    </row>
    <row r="90" ht="14.25" thickBot="1" thickTop="1"/>
    <row r="91" spans="1:20" ht="16.5" thickTop="1">
      <c r="A91" s="83"/>
      <c r="B91" s="84" t="s">
        <v>147</v>
      </c>
      <c r="C91" s="85"/>
      <c r="D91" s="85"/>
      <c r="E91" s="85"/>
      <c r="F91" s="86"/>
      <c r="G91" s="85"/>
      <c r="H91" s="87" t="s">
        <v>148</v>
      </c>
      <c r="I91" s="88"/>
      <c r="J91" s="376" t="s">
        <v>149</v>
      </c>
      <c r="K91" s="377"/>
      <c r="L91" s="377"/>
      <c r="M91" s="378"/>
      <c r="N91" s="379" t="s">
        <v>151</v>
      </c>
      <c r="O91" s="380"/>
      <c r="P91" s="380"/>
      <c r="Q91" s="381" t="s">
        <v>194</v>
      </c>
      <c r="R91" s="381"/>
      <c r="S91" s="382"/>
      <c r="T91" s="82"/>
    </row>
    <row r="92" spans="1:20" ht="16.5" thickBot="1">
      <c r="A92" s="89"/>
      <c r="B92" s="90" t="s">
        <v>150</v>
      </c>
      <c r="C92" s="91" t="s">
        <v>152</v>
      </c>
      <c r="D92" s="367"/>
      <c r="E92" s="368"/>
      <c r="F92" s="369"/>
      <c r="G92" s="370" t="s">
        <v>153</v>
      </c>
      <c r="H92" s="371"/>
      <c r="I92" s="371"/>
      <c r="J92" s="372">
        <v>41405</v>
      </c>
      <c r="K92" s="372"/>
      <c r="L92" s="372"/>
      <c r="M92" s="373"/>
      <c r="N92" s="374" t="s">
        <v>154</v>
      </c>
      <c r="O92" s="375"/>
      <c r="P92" s="375"/>
      <c r="Q92" s="315">
        <v>0.4166666666666667</v>
      </c>
      <c r="R92" s="359"/>
      <c r="S92" s="360"/>
      <c r="T92" s="82"/>
    </row>
    <row r="93" spans="1:23" ht="15.75" thickTop="1">
      <c r="A93" s="182"/>
      <c r="B93" s="95" t="s">
        <v>155</v>
      </c>
      <c r="C93" s="96" t="s">
        <v>156</v>
      </c>
      <c r="D93" s="361" t="s">
        <v>124</v>
      </c>
      <c r="E93" s="362"/>
      <c r="F93" s="361" t="s">
        <v>125</v>
      </c>
      <c r="G93" s="362"/>
      <c r="H93" s="361" t="s">
        <v>126</v>
      </c>
      <c r="I93" s="362"/>
      <c r="J93" s="361" t="s">
        <v>128</v>
      </c>
      <c r="K93" s="362"/>
      <c r="L93" s="361" t="s">
        <v>129</v>
      </c>
      <c r="M93" s="362"/>
      <c r="N93" s="183" t="s">
        <v>157</v>
      </c>
      <c r="O93" s="184" t="s">
        <v>158</v>
      </c>
      <c r="P93" s="363" t="s">
        <v>159</v>
      </c>
      <c r="Q93" s="364"/>
      <c r="R93" s="365" t="s">
        <v>160</v>
      </c>
      <c r="S93" s="366"/>
      <c r="T93" s="82"/>
      <c r="U93" s="185" t="s">
        <v>161</v>
      </c>
      <c r="V93" s="186"/>
      <c r="W93" s="187" t="s">
        <v>162</v>
      </c>
    </row>
    <row r="94" spans="1:23" ht="12.75">
      <c r="A94" s="188" t="s">
        <v>124</v>
      </c>
      <c r="B94" s="189" t="s">
        <v>37</v>
      </c>
      <c r="C94" s="190" t="s">
        <v>23</v>
      </c>
      <c r="D94" s="191"/>
      <c r="E94" s="192"/>
      <c r="F94" s="193">
        <f>P110</f>
      </c>
      <c r="G94" s="194">
        <f>Q110</f>
      </c>
      <c r="H94" s="193">
        <f>P106</f>
      </c>
      <c r="I94" s="194">
        <f>Q106</f>
      </c>
      <c r="J94" s="193">
        <f>P104</f>
      </c>
      <c r="K94" s="194">
        <f>Q104</f>
      </c>
      <c r="L94" s="193">
        <f>P101</f>
      </c>
      <c r="M94" s="194">
        <f>Q101</f>
      </c>
      <c r="N94" s="195">
        <f>IF(SUM(D94:M94)=0,"",COUNTIF(E94:E98,3))</f>
      </c>
      <c r="O94" s="196">
        <f>IF(SUM(D94:M94)=0,"",COUNTIF(D94:D98,3))</f>
      </c>
      <c r="P94" s="113">
        <f>IF(SUM(D94:M94)=0,"",SUM(E94:E98))</f>
      </c>
      <c r="Q94" s="114">
        <f>IF(SUM(D94:M94)=0,"",SUM(D94:D98))</f>
      </c>
      <c r="R94" s="325"/>
      <c r="S94" s="326"/>
      <c r="T94" s="82"/>
      <c r="U94" s="197">
        <f>+U101+U104+U106+U110</f>
        <v>0</v>
      </c>
      <c r="V94" s="198">
        <f>+V101+V104+V106+V110</f>
        <v>0</v>
      </c>
      <c r="W94" s="117">
        <f>+U94-V94</f>
        <v>0</v>
      </c>
    </row>
    <row r="95" spans="1:23" ht="12.75">
      <c r="A95" s="199" t="s">
        <v>125</v>
      </c>
      <c r="B95" s="189" t="s">
        <v>31</v>
      </c>
      <c r="C95" s="190" t="s">
        <v>28</v>
      </c>
      <c r="D95" s="200">
        <f>Q110</f>
      </c>
      <c r="E95" s="201">
        <f>P110</f>
      </c>
      <c r="F95" s="202"/>
      <c r="G95" s="203"/>
      <c r="H95" s="204">
        <f>P108</f>
      </c>
      <c r="I95" s="205">
        <f>Q108</f>
      </c>
      <c r="J95" s="204">
        <f>P102</f>
      </c>
      <c r="K95" s="205">
        <f>Q102</f>
      </c>
      <c r="L95" s="204">
        <f>P105</f>
      </c>
      <c r="M95" s="205">
        <f>Q105</f>
      </c>
      <c r="N95" s="195">
        <f>IF(SUM(D95:M95)=0,"",COUNTIF(G94:G98,3))</f>
      </c>
      <c r="O95" s="196">
        <f>IF(SUM(D95:M95)=0,"",COUNTIF(F94:F98,3))</f>
      </c>
      <c r="P95" s="113">
        <f>IF(SUM(D95:M95)=0,"",SUM(G94:G98))</f>
      </c>
      <c r="Q95" s="114">
        <f>IF(SUM(D95:M95)=0,"",SUM(F94:F98))</f>
      </c>
      <c r="R95" s="325"/>
      <c r="S95" s="326"/>
      <c r="T95" s="82"/>
      <c r="U95" s="197">
        <f>+U102+U105+U108+V110</f>
        <v>0</v>
      </c>
      <c r="V95" s="198">
        <f>+V102+V105+V108+U110</f>
        <v>0</v>
      </c>
      <c r="W95" s="117">
        <f>+U95-V95</f>
        <v>0</v>
      </c>
    </row>
    <row r="96" spans="1:23" ht="12.75">
      <c r="A96" s="199" t="s">
        <v>126</v>
      </c>
      <c r="B96" s="189" t="s">
        <v>44</v>
      </c>
      <c r="C96" s="190" t="s">
        <v>127</v>
      </c>
      <c r="D96" s="206">
        <f>Q106</f>
      </c>
      <c r="E96" s="201">
        <f>P106</f>
      </c>
      <c r="F96" s="206">
        <f>Q108</f>
      </c>
      <c r="G96" s="201">
        <f>P108</f>
      </c>
      <c r="H96" s="202"/>
      <c r="I96" s="203"/>
      <c r="J96" s="204">
        <f>P109</f>
      </c>
      <c r="K96" s="205">
        <f>Q109</f>
      </c>
      <c r="L96" s="204">
        <f>P103</f>
      </c>
      <c r="M96" s="205">
        <f>Q103</f>
      </c>
      <c r="N96" s="195">
        <f>IF(SUM(D96:M96)=0,"",COUNTIF(I94:I98,3))</f>
      </c>
      <c r="O96" s="196">
        <f>IF(SUM(D96:M96)=0,"",COUNTIF(H94:H98,3))</f>
      </c>
      <c r="P96" s="113">
        <f>IF(SUM(D96:M96)=0,"",SUM(I94:I98))</f>
      </c>
      <c r="Q96" s="114">
        <f>IF(SUM(D96:M96)=0,"",SUM(H94:H98))</f>
      </c>
      <c r="R96" s="325"/>
      <c r="S96" s="326"/>
      <c r="T96" s="82"/>
      <c r="U96" s="197">
        <f>+U103+V106+V108+U109</f>
        <v>0</v>
      </c>
      <c r="V96" s="198">
        <f>+V103+U106+U108+V109</f>
        <v>0</v>
      </c>
      <c r="W96" s="117">
        <f>+U96-V96</f>
        <v>0</v>
      </c>
    </row>
    <row r="97" spans="1:23" ht="12.75">
      <c r="A97" s="199" t="s">
        <v>128</v>
      </c>
      <c r="B97" s="189" t="s">
        <v>113</v>
      </c>
      <c r="C97" s="190" t="s">
        <v>127</v>
      </c>
      <c r="D97" s="206">
        <f>Q104</f>
      </c>
      <c r="E97" s="201">
        <f>P104</f>
      </c>
      <c r="F97" s="206">
        <f>Q102</f>
      </c>
      <c r="G97" s="201">
        <f>P102</f>
      </c>
      <c r="H97" s="206">
        <f>Q109</f>
      </c>
      <c r="I97" s="201">
        <f>P109</f>
      </c>
      <c r="J97" s="202"/>
      <c r="K97" s="203"/>
      <c r="L97" s="204">
        <f>P107</f>
      </c>
      <c r="M97" s="205">
        <f>Q107</f>
      </c>
      <c r="N97" s="195">
        <f>IF(SUM(D97:M97)=0,"",COUNTIF(K94:K98,3))</f>
      </c>
      <c r="O97" s="196">
        <f>IF(SUM(D97:M97)=0,"",COUNTIF(J94:J98,3))</f>
      </c>
      <c r="P97" s="113">
        <f>IF(SUM(D97:M97)=0,"",SUM(K94:K98))</f>
      </c>
      <c r="Q97" s="114">
        <f>IF(SUM(D97:M97)=0,"",SUM(J94:J98))</f>
      </c>
      <c r="R97" s="325"/>
      <c r="S97" s="326"/>
      <c r="T97" s="82"/>
      <c r="U97" s="197">
        <f>+V102+V104+U107+V109</f>
        <v>0</v>
      </c>
      <c r="V97" s="198">
        <f>+U102+U104+V107+U109</f>
        <v>0</v>
      </c>
      <c r="W97" s="117">
        <f>+U97-V97</f>
        <v>0</v>
      </c>
    </row>
    <row r="98" spans="1:23" ht="13.5" thickBot="1">
      <c r="A98" s="207" t="s">
        <v>129</v>
      </c>
      <c r="B98" s="208" t="s">
        <v>59</v>
      </c>
      <c r="C98" s="209" t="s">
        <v>57</v>
      </c>
      <c r="D98" s="210">
        <f>Q101</f>
      </c>
      <c r="E98" s="211">
        <f>P101</f>
      </c>
      <c r="F98" s="210">
        <f>Q105</f>
      </c>
      <c r="G98" s="211">
        <f>P105</f>
      </c>
      <c r="H98" s="210">
        <f>Q103</f>
      </c>
      <c r="I98" s="211">
        <f>P103</f>
      </c>
      <c r="J98" s="210">
        <f>Q107</f>
      </c>
      <c r="K98" s="211">
        <f>P107</f>
      </c>
      <c r="L98" s="212"/>
      <c r="M98" s="213"/>
      <c r="N98" s="214">
        <f>IF(SUM(D98:M98)=0,"",COUNTIF(M94:M98,3))</f>
      </c>
      <c r="O98" s="211">
        <f>IF(SUM(D98:M98)=0,"",COUNTIF(L94:L98,3))</f>
      </c>
      <c r="P98" s="133">
        <f>IF(SUM(D98:M98)=0,"",SUM(M94:M98))</f>
      </c>
      <c r="Q98" s="134">
        <f>IF(SUM(D98:M98)=0,"",SUM(L94:L98))</f>
      </c>
      <c r="R98" s="319"/>
      <c r="S98" s="320"/>
      <c r="T98" s="82"/>
      <c r="U98" s="197">
        <f>+V101+V103+V105+V107</f>
        <v>0</v>
      </c>
      <c r="V98" s="198">
        <f>+U101+U103+U105+U107</f>
        <v>0</v>
      </c>
      <c r="W98" s="117">
        <f>+U98-V98</f>
        <v>0</v>
      </c>
    </row>
    <row r="99" spans="1:25" ht="15.75" thickTop="1">
      <c r="A99" s="215"/>
      <c r="B99" s="136" t="s">
        <v>163</v>
      </c>
      <c r="D99" s="216"/>
      <c r="E99" s="216"/>
      <c r="F99" s="217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8"/>
      <c r="S99" s="218"/>
      <c r="T99" s="219"/>
      <c r="U99" s="220"/>
      <c r="V99" s="221" t="s">
        <v>164</v>
      </c>
      <c r="W99" s="142">
        <f>SUM(W94:W98)</f>
        <v>0</v>
      </c>
      <c r="X99" s="141" t="str">
        <f>IF(W99=0,"OK","Virhe")</f>
        <v>OK</v>
      </c>
      <c r="Y99" s="141"/>
    </row>
    <row r="100" spans="1:23" ht="15.75" thickBot="1">
      <c r="A100" s="222"/>
      <c r="B100" s="144" t="s">
        <v>165</v>
      </c>
      <c r="C100" s="223"/>
      <c r="D100" s="223"/>
      <c r="E100" s="224"/>
      <c r="F100" s="321" t="s">
        <v>166</v>
      </c>
      <c r="G100" s="322"/>
      <c r="H100" s="323" t="s">
        <v>167</v>
      </c>
      <c r="I100" s="322"/>
      <c r="J100" s="323" t="s">
        <v>168</v>
      </c>
      <c r="K100" s="322"/>
      <c r="L100" s="323" t="s">
        <v>169</v>
      </c>
      <c r="M100" s="322"/>
      <c r="N100" s="323" t="s">
        <v>170</v>
      </c>
      <c r="O100" s="322"/>
      <c r="P100" s="321" t="s">
        <v>171</v>
      </c>
      <c r="Q100" s="324"/>
      <c r="R100" s="156"/>
      <c r="S100" s="225"/>
      <c r="T100" s="226"/>
      <c r="U100" s="355" t="s">
        <v>161</v>
      </c>
      <c r="V100" s="356"/>
      <c r="W100" s="227" t="s">
        <v>178</v>
      </c>
    </row>
    <row r="101" spans="1:34" ht="15.75">
      <c r="A101" s="228" t="s">
        <v>179</v>
      </c>
      <c r="B101" s="229" t="str">
        <f>IF(B94&gt;"",B94,"")</f>
        <v>Benjamin Brinaru</v>
      </c>
      <c r="C101" s="163" t="str">
        <f>IF(B98&gt;"",B98,"")</f>
        <v>Stepan Larkin</v>
      </c>
      <c r="D101" s="230"/>
      <c r="E101" s="231"/>
      <c r="F101" s="357"/>
      <c r="G101" s="358"/>
      <c r="H101" s="357"/>
      <c r="I101" s="358"/>
      <c r="J101" s="318"/>
      <c r="K101" s="358"/>
      <c r="L101" s="357"/>
      <c r="M101" s="358"/>
      <c r="N101" s="357"/>
      <c r="O101" s="358"/>
      <c r="P101" s="232">
        <f>IF(COUNTA(F101:N101)=0,"",COUNTIF(F101:N101,"&gt;=0"))</f>
      </c>
      <c r="Q101" s="233">
        <f>IF(COUNTA(F101:N101)=0,"",(IF(LEFT(F101,1)="-",1,0)+IF(LEFT(H101,1)="-",1,0)+IF(LEFT(J101,1)="-",1,0)+IF(LEFT(L101,1)="-",1,0)+IF(LEFT(N101,1)="-",1,0)))</f>
      </c>
      <c r="R101" s="165"/>
      <c r="S101" s="82"/>
      <c r="T101" s="226"/>
      <c r="U101" s="234">
        <f aca="true" t="shared" si="61" ref="U101:V110">+Y101+AA101+AC101+AE101+AG101</f>
        <v>0</v>
      </c>
      <c r="V101" s="235">
        <f t="shared" si="61"/>
        <v>0</v>
      </c>
      <c r="W101" s="236">
        <f aca="true" t="shared" si="62" ref="W101:W110">+U101-V101</f>
        <v>0</v>
      </c>
      <c r="Y101" s="161">
        <f aca="true" t="shared" si="63" ref="Y101:Y110">IF(F101="",0,IF(LEFT(F101,1)="-",ABS(F101),(IF(F101&gt;9,F101+2,11))))</f>
        <v>0</v>
      </c>
      <c r="Z101" s="162">
        <f aca="true" t="shared" si="64" ref="Z101:Z106">IF(F101="",0,IF(LEFT(F101,1)="-",(IF(ABS(F101)&gt;9,(ABS(F101)+2),11)),F101))</f>
        <v>0</v>
      </c>
      <c r="AA101" s="161">
        <f aca="true" t="shared" si="65" ref="AA101:AA110">IF(H101="",0,IF(LEFT(H101,1)="-",ABS(H101),(IF(H101&gt;9,H101+2,11))))</f>
        <v>0</v>
      </c>
      <c r="AB101" s="162">
        <f aca="true" t="shared" si="66" ref="AB101:AB106">IF(H101="",0,IF(LEFT(H101,1)="-",(IF(ABS(H101)&gt;9,(ABS(H101)+2),11)),H101))</f>
        <v>0</v>
      </c>
      <c r="AC101" s="161">
        <f aca="true" t="shared" si="67" ref="AC101:AC110">IF(J101="",0,IF(LEFT(J101,1)="-",ABS(J101),(IF(J101&gt;9,J101+2,11))))</f>
        <v>0</v>
      </c>
      <c r="AD101" s="162">
        <f aca="true" t="shared" si="68" ref="AD101:AD106">IF(J101="",0,IF(LEFT(J101,1)="-",(IF(ABS(J101)&gt;9,(ABS(J101)+2),11)),J101))</f>
        <v>0</v>
      </c>
      <c r="AE101" s="161">
        <f aca="true" t="shared" si="69" ref="AE101:AE110">IF(L101="",0,IF(LEFT(L101,1)="-",ABS(L101),(IF(L101&gt;9,L101+2,11))))</f>
        <v>0</v>
      </c>
      <c r="AF101" s="162">
        <f aca="true" t="shared" si="70" ref="AF101:AF106">IF(L101="",0,IF(LEFT(L101,1)="-",(IF(ABS(L101)&gt;9,(ABS(L101)+2),11)),L101))</f>
        <v>0</v>
      </c>
      <c r="AG101" s="161">
        <f aca="true" t="shared" si="71" ref="AG101:AG106">IF(N101="",0,IF(LEFT(N101,1)="-",ABS(N101),(IF(N101&gt;9,N101+2,11))))</f>
        <v>0</v>
      </c>
      <c r="AH101" s="162">
        <f aca="true" t="shared" si="72" ref="AH101:AH106">IF(N101="",0,IF(LEFT(N101,1)="-",(IF(ABS(N101)&gt;9,(ABS(N101)+2),11)),N101))</f>
        <v>0</v>
      </c>
    </row>
    <row r="102" spans="1:34" ht="15.75">
      <c r="A102" s="228" t="s">
        <v>173</v>
      </c>
      <c r="B102" s="151" t="str">
        <f>IF(B95&gt;"",B95,"")</f>
        <v>Veeti Valasti</v>
      </c>
      <c r="C102" s="163" t="str">
        <f>IF(B97&gt;"",B97,"")</f>
        <v>Karliino Härmä</v>
      </c>
      <c r="D102" s="237"/>
      <c r="E102" s="231"/>
      <c r="F102" s="354"/>
      <c r="G102" s="347"/>
      <c r="H102" s="354"/>
      <c r="I102" s="347"/>
      <c r="J102" s="354"/>
      <c r="K102" s="347"/>
      <c r="L102" s="354"/>
      <c r="M102" s="347"/>
      <c r="N102" s="354"/>
      <c r="O102" s="347"/>
      <c r="P102" s="232">
        <f aca="true" t="shared" si="73" ref="P102:P110">IF(COUNTA(F102:N102)=0,"",COUNTIF(F102:N102,"&gt;=0"))</f>
      </c>
      <c r="Q102" s="233">
        <f aca="true" t="shared" si="74" ref="Q102:Q110">IF(COUNTA(F102:N102)=0,"",(IF(LEFT(F102,1)="-",1,0)+IF(LEFT(H102,1)="-",1,0)+IF(LEFT(J102,1)="-",1,0)+IF(LEFT(L102,1)="-",1,0)+IF(LEFT(N102,1)="-",1,0)))</f>
      </c>
      <c r="R102" s="165"/>
      <c r="S102" s="82"/>
      <c r="T102" s="226"/>
      <c r="U102" s="238">
        <f t="shared" si="61"/>
        <v>0</v>
      </c>
      <c r="V102" s="239">
        <f t="shared" si="61"/>
        <v>0</v>
      </c>
      <c r="W102" s="240">
        <f t="shared" si="62"/>
        <v>0</v>
      </c>
      <c r="Y102" s="167">
        <f t="shared" si="63"/>
        <v>0</v>
      </c>
      <c r="Z102" s="168">
        <f t="shared" si="64"/>
        <v>0</v>
      </c>
      <c r="AA102" s="167">
        <f t="shared" si="65"/>
        <v>0</v>
      </c>
      <c r="AB102" s="168">
        <f t="shared" si="66"/>
        <v>0</v>
      </c>
      <c r="AC102" s="167">
        <f t="shared" si="67"/>
        <v>0</v>
      </c>
      <c r="AD102" s="168">
        <f t="shared" si="68"/>
        <v>0</v>
      </c>
      <c r="AE102" s="167">
        <f t="shared" si="69"/>
        <v>0</v>
      </c>
      <c r="AF102" s="168">
        <f t="shared" si="70"/>
        <v>0</v>
      </c>
      <c r="AG102" s="167">
        <f t="shared" si="71"/>
        <v>0</v>
      </c>
      <c r="AH102" s="168">
        <f t="shared" si="72"/>
        <v>0</v>
      </c>
    </row>
    <row r="103" spans="1:34" ht="16.5" thickBot="1">
      <c r="A103" s="228" t="s">
        <v>180</v>
      </c>
      <c r="B103" s="241" t="str">
        <f>IF(B96&gt;"",B96,"")</f>
        <v>Juhani Miranda-Laiho</v>
      </c>
      <c r="C103" s="242" t="str">
        <f>IF(B98&gt;"",B98,"")</f>
        <v>Stepan Larkin</v>
      </c>
      <c r="D103" s="243"/>
      <c r="E103" s="244"/>
      <c r="F103" s="348"/>
      <c r="G103" s="349"/>
      <c r="H103" s="348"/>
      <c r="I103" s="349"/>
      <c r="J103" s="348"/>
      <c r="K103" s="349"/>
      <c r="L103" s="348"/>
      <c r="M103" s="349"/>
      <c r="N103" s="348"/>
      <c r="O103" s="349"/>
      <c r="P103" s="232">
        <f t="shared" si="73"/>
      </c>
      <c r="Q103" s="233">
        <f t="shared" si="74"/>
      </c>
      <c r="R103" s="165"/>
      <c r="S103" s="82"/>
      <c r="T103" s="226"/>
      <c r="U103" s="238">
        <f t="shared" si="61"/>
        <v>0</v>
      </c>
      <c r="V103" s="239">
        <f t="shared" si="61"/>
        <v>0</v>
      </c>
      <c r="W103" s="240">
        <f t="shared" si="62"/>
        <v>0</v>
      </c>
      <c r="Y103" s="167">
        <f t="shared" si="63"/>
        <v>0</v>
      </c>
      <c r="Z103" s="168">
        <f t="shared" si="64"/>
        <v>0</v>
      </c>
      <c r="AA103" s="167">
        <f t="shared" si="65"/>
        <v>0</v>
      </c>
      <c r="AB103" s="168">
        <f t="shared" si="66"/>
        <v>0</v>
      </c>
      <c r="AC103" s="167">
        <f t="shared" si="67"/>
        <v>0</v>
      </c>
      <c r="AD103" s="168">
        <f t="shared" si="68"/>
        <v>0</v>
      </c>
      <c r="AE103" s="167">
        <f t="shared" si="69"/>
        <v>0</v>
      </c>
      <c r="AF103" s="168">
        <f t="shared" si="70"/>
        <v>0</v>
      </c>
      <c r="AG103" s="167">
        <f t="shared" si="71"/>
        <v>0</v>
      </c>
      <c r="AH103" s="168">
        <f t="shared" si="72"/>
        <v>0</v>
      </c>
    </row>
    <row r="104" spans="1:34" ht="15.75">
      <c r="A104" s="228" t="s">
        <v>181</v>
      </c>
      <c r="B104" s="151" t="str">
        <f>IF(B94&gt;"",B94,"")</f>
        <v>Benjamin Brinaru</v>
      </c>
      <c r="C104" s="163" t="str">
        <f>IF(B97&gt;"",B97,"")</f>
        <v>Karliino Härmä</v>
      </c>
      <c r="D104" s="230"/>
      <c r="E104" s="231"/>
      <c r="F104" s="352"/>
      <c r="G104" s="353"/>
      <c r="H104" s="352"/>
      <c r="I104" s="353"/>
      <c r="J104" s="352"/>
      <c r="K104" s="353"/>
      <c r="L104" s="352"/>
      <c r="M104" s="353"/>
      <c r="N104" s="352"/>
      <c r="O104" s="353"/>
      <c r="P104" s="232">
        <f t="shared" si="73"/>
      </c>
      <c r="Q104" s="233">
        <f t="shared" si="74"/>
      </c>
      <c r="R104" s="165"/>
      <c r="S104" s="82"/>
      <c r="T104" s="226"/>
      <c r="U104" s="238">
        <f t="shared" si="61"/>
        <v>0</v>
      </c>
      <c r="V104" s="239">
        <f t="shared" si="61"/>
        <v>0</v>
      </c>
      <c r="W104" s="240">
        <f t="shared" si="62"/>
        <v>0</v>
      </c>
      <c r="Y104" s="167">
        <f t="shared" si="63"/>
        <v>0</v>
      </c>
      <c r="Z104" s="168">
        <f t="shared" si="64"/>
        <v>0</v>
      </c>
      <c r="AA104" s="167">
        <f t="shared" si="65"/>
        <v>0</v>
      </c>
      <c r="AB104" s="168">
        <f t="shared" si="66"/>
        <v>0</v>
      </c>
      <c r="AC104" s="167">
        <f t="shared" si="67"/>
        <v>0</v>
      </c>
      <c r="AD104" s="168">
        <f t="shared" si="68"/>
        <v>0</v>
      </c>
      <c r="AE104" s="167">
        <f t="shared" si="69"/>
        <v>0</v>
      </c>
      <c r="AF104" s="168">
        <f t="shared" si="70"/>
        <v>0</v>
      </c>
      <c r="AG104" s="167">
        <f t="shared" si="71"/>
        <v>0</v>
      </c>
      <c r="AH104" s="168">
        <f t="shared" si="72"/>
        <v>0</v>
      </c>
    </row>
    <row r="105" spans="1:34" ht="15.75">
      <c r="A105" s="228" t="s">
        <v>182</v>
      </c>
      <c r="B105" s="151" t="str">
        <f>IF(B95&gt;"",B95,"")</f>
        <v>Veeti Valasti</v>
      </c>
      <c r="C105" s="163" t="str">
        <f>IF(B98&gt;"",B98,"")</f>
        <v>Stepan Larkin</v>
      </c>
      <c r="D105" s="237"/>
      <c r="E105" s="231"/>
      <c r="F105" s="350"/>
      <c r="G105" s="351"/>
      <c r="H105" s="350"/>
      <c r="I105" s="351"/>
      <c r="J105" s="350"/>
      <c r="K105" s="351"/>
      <c r="L105" s="346"/>
      <c r="M105" s="347"/>
      <c r="N105" s="346"/>
      <c r="O105" s="347"/>
      <c r="P105" s="232">
        <f t="shared" si="73"/>
      </c>
      <c r="Q105" s="233">
        <f t="shared" si="74"/>
      </c>
      <c r="R105" s="165"/>
      <c r="S105" s="82"/>
      <c r="T105" s="226"/>
      <c r="U105" s="238">
        <f t="shared" si="61"/>
        <v>0</v>
      </c>
      <c r="V105" s="239">
        <f t="shared" si="61"/>
        <v>0</v>
      </c>
      <c r="W105" s="240">
        <f t="shared" si="62"/>
        <v>0</v>
      </c>
      <c r="Y105" s="167">
        <f t="shared" si="63"/>
        <v>0</v>
      </c>
      <c r="Z105" s="168">
        <f t="shared" si="64"/>
        <v>0</v>
      </c>
      <c r="AA105" s="167">
        <f t="shared" si="65"/>
        <v>0</v>
      </c>
      <c r="AB105" s="168">
        <f t="shared" si="66"/>
        <v>0</v>
      </c>
      <c r="AC105" s="167">
        <f t="shared" si="67"/>
        <v>0</v>
      </c>
      <c r="AD105" s="168">
        <f t="shared" si="68"/>
        <v>0</v>
      </c>
      <c r="AE105" s="167">
        <f t="shared" si="69"/>
        <v>0</v>
      </c>
      <c r="AF105" s="168">
        <f t="shared" si="70"/>
        <v>0</v>
      </c>
      <c r="AG105" s="167">
        <f t="shared" si="71"/>
        <v>0</v>
      </c>
      <c r="AH105" s="168">
        <f t="shared" si="72"/>
        <v>0</v>
      </c>
    </row>
    <row r="106" spans="1:34" ht="16.5" thickBot="1">
      <c r="A106" s="228" t="s">
        <v>172</v>
      </c>
      <c r="B106" s="241" t="str">
        <f>IF(B94&gt;"",B94,"")</f>
        <v>Benjamin Brinaru</v>
      </c>
      <c r="C106" s="242" t="str">
        <f>IF(B96&gt;"",B96,"")</f>
        <v>Juhani Miranda-Laiho</v>
      </c>
      <c r="D106" s="243"/>
      <c r="E106" s="244"/>
      <c r="F106" s="348"/>
      <c r="G106" s="349"/>
      <c r="H106" s="348"/>
      <c r="I106" s="349"/>
      <c r="J106" s="348"/>
      <c r="K106" s="349"/>
      <c r="L106" s="348"/>
      <c r="M106" s="349"/>
      <c r="N106" s="348"/>
      <c r="O106" s="349"/>
      <c r="P106" s="232">
        <f t="shared" si="73"/>
      </c>
      <c r="Q106" s="233">
        <f t="shared" si="74"/>
      </c>
      <c r="R106" s="165"/>
      <c r="S106" s="82"/>
      <c r="T106" s="226"/>
      <c r="U106" s="238">
        <f t="shared" si="61"/>
        <v>0</v>
      </c>
      <c r="V106" s="239">
        <f t="shared" si="61"/>
        <v>0</v>
      </c>
      <c r="W106" s="240">
        <f t="shared" si="62"/>
        <v>0</v>
      </c>
      <c r="Y106" s="180">
        <f t="shared" si="63"/>
        <v>0</v>
      </c>
      <c r="Z106" s="181">
        <f t="shared" si="64"/>
        <v>0</v>
      </c>
      <c r="AA106" s="180">
        <f t="shared" si="65"/>
        <v>0</v>
      </c>
      <c r="AB106" s="181">
        <f t="shared" si="66"/>
        <v>0</v>
      </c>
      <c r="AC106" s="180">
        <f t="shared" si="67"/>
        <v>0</v>
      </c>
      <c r="AD106" s="181">
        <f t="shared" si="68"/>
        <v>0</v>
      </c>
      <c r="AE106" s="180">
        <f t="shared" si="69"/>
        <v>0</v>
      </c>
      <c r="AF106" s="181">
        <f t="shared" si="70"/>
        <v>0</v>
      </c>
      <c r="AG106" s="180">
        <f t="shared" si="71"/>
        <v>0</v>
      </c>
      <c r="AH106" s="181">
        <f t="shared" si="72"/>
        <v>0</v>
      </c>
    </row>
    <row r="107" spans="1:34" ht="15.75">
      <c r="A107" s="228" t="s">
        <v>183</v>
      </c>
      <c r="B107" s="151" t="str">
        <f>IF(B97&gt;"",B97,"")</f>
        <v>Karliino Härmä</v>
      </c>
      <c r="C107" s="163" t="str">
        <f>IF(B98&gt;"",B98,"")</f>
        <v>Stepan Larkin</v>
      </c>
      <c r="D107" s="230"/>
      <c r="E107" s="231"/>
      <c r="F107" s="352"/>
      <c r="G107" s="353"/>
      <c r="H107" s="352"/>
      <c r="I107" s="353"/>
      <c r="J107" s="352"/>
      <c r="K107" s="353"/>
      <c r="L107" s="352"/>
      <c r="M107" s="353"/>
      <c r="N107" s="352"/>
      <c r="O107" s="353"/>
      <c r="P107" s="232">
        <f t="shared" si="73"/>
      </c>
      <c r="Q107" s="233">
        <f t="shared" si="74"/>
      </c>
      <c r="R107" s="165"/>
      <c r="S107" s="82"/>
      <c r="T107" s="226"/>
      <c r="U107" s="238">
        <f t="shared" si="61"/>
        <v>0</v>
      </c>
      <c r="V107" s="239">
        <f t="shared" si="61"/>
        <v>0</v>
      </c>
      <c r="W107" s="240">
        <f t="shared" si="62"/>
        <v>0</v>
      </c>
      <c r="Y107" s="161">
        <f t="shared" si="63"/>
        <v>0</v>
      </c>
      <c r="Z107" s="162">
        <f>IF(F107="",0,IF(LEFT(F107,1)="-",(IF(ABS(F107)&gt;9,(ABS(F107)+2),11)),F107))</f>
        <v>0</v>
      </c>
      <c r="AA107" s="161">
        <f t="shared" si="65"/>
        <v>0</v>
      </c>
      <c r="AB107" s="162">
        <f>IF(H107="",0,IF(LEFT(H107,1)="-",(IF(ABS(H107)&gt;9,(ABS(H107)+2),11)),H107))</f>
        <v>0</v>
      </c>
      <c r="AC107" s="161">
        <f t="shared" si="67"/>
        <v>0</v>
      </c>
      <c r="AD107" s="162">
        <f>IF(J107="",0,IF(LEFT(J107,1)="-",(IF(ABS(J107)&gt;9,(ABS(J107)+2),11)),J107))</f>
        <v>0</v>
      </c>
      <c r="AE107" s="161">
        <f t="shared" si="69"/>
        <v>0</v>
      </c>
      <c r="AF107" s="162">
        <f>IF(L107="",0,IF(LEFT(L107,1)="-",(IF(ABS(L107)&gt;9,(ABS(L107)+2),11)),L107))</f>
        <v>0</v>
      </c>
      <c r="AG107" s="161">
        <f>IF(N107="",0,IF(LEFT(N107,1)="-",ABS(N107),(IF(N107&gt;9,N107+2,11))))</f>
        <v>0</v>
      </c>
      <c r="AH107" s="162">
        <f>IF(N107="",0,IF(LEFT(N107,1)="-",(IF(ABS(N107)&gt;9,(ABS(N107)+2),11)),N107))</f>
        <v>0</v>
      </c>
    </row>
    <row r="108" spans="1:34" ht="15.75">
      <c r="A108" s="228" t="s">
        <v>175</v>
      </c>
      <c r="B108" s="151" t="str">
        <f>IF(B95&gt;"",B95,"")</f>
        <v>Veeti Valasti</v>
      </c>
      <c r="C108" s="163" t="str">
        <f>IF(B96&gt;"",B96,"")</f>
        <v>Juhani Miranda-Laiho</v>
      </c>
      <c r="D108" s="237"/>
      <c r="E108" s="231"/>
      <c r="F108" s="350"/>
      <c r="G108" s="351"/>
      <c r="H108" s="350"/>
      <c r="I108" s="351"/>
      <c r="J108" s="350"/>
      <c r="K108" s="351"/>
      <c r="L108" s="346"/>
      <c r="M108" s="347"/>
      <c r="N108" s="346"/>
      <c r="O108" s="347"/>
      <c r="P108" s="232">
        <f t="shared" si="73"/>
      </c>
      <c r="Q108" s="233">
        <f t="shared" si="74"/>
      </c>
      <c r="R108" s="165"/>
      <c r="S108" s="82"/>
      <c r="T108" s="226"/>
      <c r="U108" s="238">
        <f t="shared" si="61"/>
        <v>0</v>
      </c>
      <c r="V108" s="239">
        <f t="shared" si="61"/>
        <v>0</v>
      </c>
      <c r="W108" s="240">
        <f t="shared" si="62"/>
        <v>0</v>
      </c>
      <c r="Y108" s="167">
        <f t="shared" si="63"/>
        <v>0</v>
      </c>
      <c r="Z108" s="168">
        <f>IF(F108="",0,IF(LEFT(F108,1)="-",(IF(ABS(F108)&gt;9,(ABS(F108)+2),11)),F108))</f>
        <v>0</v>
      </c>
      <c r="AA108" s="167">
        <f t="shared" si="65"/>
        <v>0</v>
      </c>
      <c r="AB108" s="168">
        <f>IF(H108="",0,IF(LEFT(H108,1)="-",(IF(ABS(H108)&gt;9,(ABS(H108)+2),11)),H108))</f>
        <v>0</v>
      </c>
      <c r="AC108" s="167">
        <f t="shared" si="67"/>
        <v>0</v>
      </c>
      <c r="AD108" s="168">
        <f>IF(J108="",0,IF(LEFT(J108,1)="-",(IF(ABS(J108)&gt;9,(ABS(J108)+2),11)),J108))</f>
        <v>0</v>
      </c>
      <c r="AE108" s="167">
        <f t="shared" si="69"/>
        <v>0</v>
      </c>
      <c r="AF108" s="168">
        <f>IF(L108="",0,IF(LEFT(L108,1)="-",(IF(ABS(L108)&gt;9,(ABS(L108)+2),11)),L108))</f>
        <v>0</v>
      </c>
      <c r="AG108" s="167">
        <f>IF(N108="",0,IF(LEFT(N108,1)="-",ABS(N108),(IF(N108&gt;9,N108+2,11))))</f>
        <v>0</v>
      </c>
      <c r="AH108" s="168">
        <f>IF(N108="",0,IF(LEFT(N108,1)="-",(IF(ABS(N108)&gt;9,(ABS(N108)+2),11)),N108))</f>
        <v>0</v>
      </c>
    </row>
    <row r="109" spans="1:34" ht="16.5" thickBot="1">
      <c r="A109" s="228" t="s">
        <v>184</v>
      </c>
      <c r="B109" s="241" t="str">
        <f>IF(B96&gt;"",B96,"")</f>
        <v>Juhani Miranda-Laiho</v>
      </c>
      <c r="C109" s="242" t="str">
        <f>IF(B97&gt;"",B97,"")</f>
        <v>Karliino Härmä</v>
      </c>
      <c r="D109" s="243"/>
      <c r="E109" s="244"/>
      <c r="F109" s="348"/>
      <c r="G109" s="349"/>
      <c r="H109" s="348"/>
      <c r="I109" s="349"/>
      <c r="J109" s="348"/>
      <c r="K109" s="349"/>
      <c r="L109" s="348"/>
      <c r="M109" s="349"/>
      <c r="N109" s="348"/>
      <c r="O109" s="349"/>
      <c r="P109" s="232">
        <f t="shared" si="73"/>
      </c>
      <c r="Q109" s="233">
        <f t="shared" si="74"/>
      </c>
      <c r="R109" s="165"/>
      <c r="S109" s="82"/>
      <c r="T109" s="226"/>
      <c r="U109" s="238">
        <f t="shared" si="61"/>
        <v>0</v>
      </c>
      <c r="V109" s="239">
        <f t="shared" si="61"/>
        <v>0</v>
      </c>
      <c r="W109" s="240">
        <f t="shared" si="62"/>
        <v>0</v>
      </c>
      <c r="Y109" s="167">
        <f t="shared" si="63"/>
        <v>0</v>
      </c>
      <c r="Z109" s="168">
        <f>IF(F109="",0,IF(LEFT(F109,1)="-",(IF(ABS(F109)&gt;9,(ABS(F109)+2),11)),F109))</f>
        <v>0</v>
      </c>
      <c r="AA109" s="167">
        <f t="shared" si="65"/>
        <v>0</v>
      </c>
      <c r="AB109" s="168">
        <f>IF(H109="",0,IF(LEFT(H109,1)="-",(IF(ABS(H109)&gt;9,(ABS(H109)+2),11)),H109))</f>
        <v>0</v>
      </c>
      <c r="AC109" s="167">
        <f t="shared" si="67"/>
        <v>0</v>
      </c>
      <c r="AD109" s="168">
        <f>IF(J109="",0,IF(LEFT(J109,1)="-",(IF(ABS(J109)&gt;9,(ABS(J109)+2),11)),J109))</f>
        <v>0</v>
      </c>
      <c r="AE109" s="167">
        <f t="shared" si="69"/>
        <v>0</v>
      </c>
      <c r="AF109" s="168">
        <f>IF(L109="",0,IF(LEFT(L109,1)="-",(IF(ABS(L109)&gt;9,(ABS(L109)+2),11)),L109))</f>
        <v>0</v>
      </c>
      <c r="AG109" s="167">
        <f>IF(N109="",0,IF(LEFT(N109,1)="-",ABS(N109),(IF(N109&gt;9,N109+2,11))))</f>
        <v>0</v>
      </c>
      <c r="AH109" s="168">
        <f>IF(N109="",0,IF(LEFT(N109,1)="-",(IF(ABS(N109)&gt;9,(ABS(N109)+2),11)),N109))</f>
        <v>0</v>
      </c>
    </row>
    <row r="110" spans="1:34" ht="16.5" thickBot="1">
      <c r="A110" s="245" t="s">
        <v>176</v>
      </c>
      <c r="B110" s="172" t="str">
        <f>IF(B94&gt;"",B94,"")</f>
        <v>Benjamin Brinaru</v>
      </c>
      <c r="C110" s="173" t="str">
        <f>IF(B95&gt;"",B95,"")</f>
        <v>Veeti Valasti</v>
      </c>
      <c r="D110" s="246"/>
      <c r="E110" s="247"/>
      <c r="F110" s="344"/>
      <c r="G110" s="345"/>
      <c r="H110" s="344"/>
      <c r="I110" s="345"/>
      <c r="J110" s="344"/>
      <c r="K110" s="345"/>
      <c r="L110" s="344"/>
      <c r="M110" s="345"/>
      <c r="N110" s="344"/>
      <c r="O110" s="345"/>
      <c r="P110" s="248">
        <f t="shared" si="73"/>
      </c>
      <c r="Q110" s="249">
        <f t="shared" si="74"/>
      </c>
      <c r="R110" s="178"/>
      <c r="S110" s="250"/>
      <c r="T110" s="226"/>
      <c r="U110" s="251">
        <f t="shared" si="61"/>
        <v>0</v>
      </c>
      <c r="V110" s="252">
        <f t="shared" si="61"/>
        <v>0</v>
      </c>
      <c r="W110" s="253">
        <f t="shared" si="62"/>
        <v>0</v>
      </c>
      <c r="Y110" s="167">
        <f t="shared" si="63"/>
        <v>0</v>
      </c>
      <c r="Z110" s="168">
        <f>IF(F110="",0,IF(LEFT(F110,1)="-",(IF(ABS(F110)&gt;9,(ABS(F110)+2),11)),F110))</f>
        <v>0</v>
      </c>
      <c r="AA110" s="167">
        <f t="shared" si="65"/>
        <v>0</v>
      </c>
      <c r="AB110" s="168">
        <f>IF(H110="",0,IF(LEFT(H110,1)="-",(IF(ABS(H110)&gt;9,(ABS(H110)+2),11)),H110))</f>
        <v>0</v>
      </c>
      <c r="AC110" s="167">
        <f t="shared" si="67"/>
        <v>0</v>
      </c>
      <c r="AD110" s="168">
        <f>IF(J110="",0,IF(LEFT(J110,1)="-",(IF(ABS(J110)&gt;9,(ABS(J110)+2),11)),J110))</f>
        <v>0</v>
      </c>
      <c r="AE110" s="167">
        <f t="shared" si="69"/>
        <v>0</v>
      </c>
      <c r="AF110" s="168">
        <f>IF(L110="",0,IF(LEFT(L110,1)="-",(IF(ABS(L110)&gt;9,(ABS(L110)+2),11)),L110))</f>
        <v>0</v>
      </c>
      <c r="AG110" s="167">
        <f>IF(N110="",0,IF(LEFT(N110,1)="-",ABS(N110),(IF(N110&gt;9,N110+2,11))))</f>
        <v>0</v>
      </c>
      <c r="AH110" s="168">
        <f>IF(N110="",0,IF(LEFT(N110,1)="-",(IF(ABS(N110)&gt;9,(ABS(N110)+2),11)),N110))</f>
        <v>0</v>
      </c>
    </row>
    <row r="111" ht="13.5" thickTop="1"/>
  </sheetData>
  <mergeCells count="390">
    <mergeCell ref="J1:M1"/>
    <mergeCell ref="N1:P1"/>
    <mergeCell ref="Q1:S1"/>
    <mergeCell ref="D2:F2"/>
    <mergeCell ref="G2:I2"/>
    <mergeCell ref="J2:M2"/>
    <mergeCell ref="Q2:S2"/>
    <mergeCell ref="D3:E3"/>
    <mergeCell ref="F3:G3"/>
    <mergeCell ref="H3:I3"/>
    <mergeCell ref="J3:K3"/>
    <mergeCell ref="L3:M3"/>
    <mergeCell ref="R3:S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N17:P17"/>
    <mergeCell ref="Q17:S17"/>
    <mergeCell ref="D18:F18"/>
    <mergeCell ref="G18:I18"/>
    <mergeCell ref="J18:M18"/>
    <mergeCell ref="Q18:S18"/>
    <mergeCell ref="D19:E19"/>
    <mergeCell ref="F19:G19"/>
    <mergeCell ref="H19:I19"/>
    <mergeCell ref="J19:K19"/>
    <mergeCell ref="L19:M19"/>
    <mergeCell ref="R19:S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N33:P33"/>
    <mergeCell ref="Q33:S33"/>
    <mergeCell ref="D34:F34"/>
    <mergeCell ref="G34:I34"/>
    <mergeCell ref="J34:M34"/>
    <mergeCell ref="Q34:S34"/>
    <mergeCell ref="D35:E35"/>
    <mergeCell ref="F35:G35"/>
    <mergeCell ref="H35:I35"/>
    <mergeCell ref="J35:K35"/>
    <mergeCell ref="L35:M35"/>
    <mergeCell ref="R35:S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J49:M49"/>
    <mergeCell ref="N49:P49"/>
    <mergeCell ref="Q49:S49"/>
    <mergeCell ref="D50:F50"/>
    <mergeCell ref="G50:I50"/>
    <mergeCell ref="J50:M50"/>
    <mergeCell ref="N50:P50"/>
    <mergeCell ref="Q50:S50"/>
    <mergeCell ref="R51:S51"/>
    <mergeCell ref="R52:S52"/>
    <mergeCell ref="D51:E51"/>
    <mergeCell ref="F51:G51"/>
    <mergeCell ref="H51:I51"/>
    <mergeCell ref="J51:K51"/>
    <mergeCell ref="N58:O58"/>
    <mergeCell ref="P58:Q58"/>
    <mergeCell ref="L51:M51"/>
    <mergeCell ref="P51:Q51"/>
    <mergeCell ref="R53:S53"/>
    <mergeCell ref="R54:S54"/>
    <mergeCell ref="R55:S55"/>
    <mergeCell ref="R56:S56"/>
    <mergeCell ref="U58:V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N64:O64"/>
    <mergeCell ref="F65:G65"/>
    <mergeCell ref="H65:I65"/>
    <mergeCell ref="J65:K65"/>
    <mergeCell ref="L65:M65"/>
    <mergeCell ref="N65:O65"/>
    <mergeCell ref="F64:G64"/>
    <mergeCell ref="H64:I64"/>
    <mergeCell ref="J64:K64"/>
    <mergeCell ref="L64:M64"/>
    <mergeCell ref="N66:O66"/>
    <mergeCell ref="F67:G67"/>
    <mergeCell ref="H67:I67"/>
    <mergeCell ref="J67:K67"/>
    <mergeCell ref="L67:M67"/>
    <mergeCell ref="N67:O67"/>
    <mergeCell ref="F66:G66"/>
    <mergeCell ref="H66:I66"/>
    <mergeCell ref="J66:K66"/>
    <mergeCell ref="L66:M66"/>
    <mergeCell ref="Q70:S70"/>
    <mergeCell ref="F68:G68"/>
    <mergeCell ref="H68:I68"/>
    <mergeCell ref="J68:K68"/>
    <mergeCell ref="L68:M68"/>
    <mergeCell ref="J71:M71"/>
    <mergeCell ref="N71:P71"/>
    <mergeCell ref="N68:O68"/>
    <mergeCell ref="J70:M70"/>
    <mergeCell ref="N70:P70"/>
    <mergeCell ref="Q71:S71"/>
    <mergeCell ref="D72:E72"/>
    <mergeCell ref="F72:G72"/>
    <mergeCell ref="H72:I72"/>
    <mergeCell ref="J72:K72"/>
    <mergeCell ref="L72:M72"/>
    <mergeCell ref="P72:Q72"/>
    <mergeCell ref="R72:S72"/>
    <mergeCell ref="D71:F71"/>
    <mergeCell ref="G71:I71"/>
    <mergeCell ref="R73:S73"/>
    <mergeCell ref="R74:S74"/>
    <mergeCell ref="R75:S75"/>
    <mergeCell ref="R76:S76"/>
    <mergeCell ref="R77:S77"/>
    <mergeCell ref="F79:G79"/>
    <mergeCell ref="H79:I79"/>
    <mergeCell ref="J79:K79"/>
    <mergeCell ref="L79:M79"/>
    <mergeCell ref="N79:O79"/>
    <mergeCell ref="P79:Q79"/>
    <mergeCell ref="U79:V79"/>
    <mergeCell ref="F80:G80"/>
    <mergeCell ref="H80:I80"/>
    <mergeCell ref="J80:K80"/>
    <mergeCell ref="L80:M80"/>
    <mergeCell ref="N80:O80"/>
    <mergeCell ref="N81:O81"/>
    <mergeCell ref="F82:G82"/>
    <mergeCell ref="H82:I82"/>
    <mergeCell ref="J82:K82"/>
    <mergeCell ref="L82:M82"/>
    <mergeCell ref="N82:O82"/>
    <mergeCell ref="F81:G81"/>
    <mergeCell ref="H81:I81"/>
    <mergeCell ref="J81:K81"/>
    <mergeCell ref="L81:M81"/>
    <mergeCell ref="N83:O83"/>
    <mergeCell ref="F84:G84"/>
    <mergeCell ref="H84:I84"/>
    <mergeCell ref="J84:K84"/>
    <mergeCell ref="L84:M84"/>
    <mergeCell ref="N84:O84"/>
    <mergeCell ref="F83:G83"/>
    <mergeCell ref="H83:I83"/>
    <mergeCell ref="J83:K83"/>
    <mergeCell ref="L83:M83"/>
    <mergeCell ref="N85:O85"/>
    <mergeCell ref="F86:G86"/>
    <mergeCell ref="H86:I86"/>
    <mergeCell ref="J86:K86"/>
    <mergeCell ref="L86:M86"/>
    <mergeCell ref="N86:O86"/>
    <mergeCell ref="F85:G85"/>
    <mergeCell ref="H85:I85"/>
    <mergeCell ref="J85:K85"/>
    <mergeCell ref="L85:M85"/>
    <mergeCell ref="N87:O87"/>
    <mergeCell ref="F88:G88"/>
    <mergeCell ref="H88:I88"/>
    <mergeCell ref="J88:K88"/>
    <mergeCell ref="L88:M88"/>
    <mergeCell ref="N88:O88"/>
    <mergeCell ref="F87:G87"/>
    <mergeCell ref="H87:I87"/>
    <mergeCell ref="J87:K87"/>
    <mergeCell ref="L87:M87"/>
    <mergeCell ref="Q91:S91"/>
    <mergeCell ref="F89:G89"/>
    <mergeCell ref="H89:I89"/>
    <mergeCell ref="J89:K89"/>
    <mergeCell ref="L89:M89"/>
    <mergeCell ref="J92:M92"/>
    <mergeCell ref="N92:P92"/>
    <mergeCell ref="N89:O89"/>
    <mergeCell ref="J91:M91"/>
    <mergeCell ref="N91:P91"/>
    <mergeCell ref="Q92:S92"/>
    <mergeCell ref="D93:E93"/>
    <mergeCell ref="F93:G93"/>
    <mergeCell ref="H93:I93"/>
    <mergeCell ref="J93:K93"/>
    <mergeCell ref="L93:M93"/>
    <mergeCell ref="P93:Q93"/>
    <mergeCell ref="R93:S93"/>
    <mergeCell ref="D92:F92"/>
    <mergeCell ref="G92:I92"/>
    <mergeCell ref="R94:S94"/>
    <mergeCell ref="R95:S95"/>
    <mergeCell ref="R96:S96"/>
    <mergeCell ref="R97:S97"/>
    <mergeCell ref="R98:S98"/>
    <mergeCell ref="F100:G100"/>
    <mergeCell ref="H100:I100"/>
    <mergeCell ref="J100:K100"/>
    <mergeCell ref="L100:M100"/>
    <mergeCell ref="N100:O100"/>
    <mergeCell ref="P100:Q100"/>
    <mergeCell ref="U100:V100"/>
    <mergeCell ref="F101:G101"/>
    <mergeCell ref="H101:I101"/>
    <mergeCell ref="J101:K101"/>
    <mergeCell ref="L101:M101"/>
    <mergeCell ref="N101:O101"/>
    <mergeCell ref="N102:O102"/>
    <mergeCell ref="F103:G103"/>
    <mergeCell ref="H103:I103"/>
    <mergeCell ref="J103:K103"/>
    <mergeCell ref="L103:M103"/>
    <mergeCell ref="N103:O103"/>
    <mergeCell ref="F102:G102"/>
    <mergeCell ref="H102:I102"/>
    <mergeCell ref="J102:K102"/>
    <mergeCell ref="L102:M102"/>
    <mergeCell ref="N104:O104"/>
    <mergeCell ref="F105:G105"/>
    <mergeCell ref="H105:I105"/>
    <mergeCell ref="J105:K105"/>
    <mergeCell ref="L105:M105"/>
    <mergeCell ref="N105:O105"/>
    <mergeCell ref="F104:G104"/>
    <mergeCell ref="H104:I104"/>
    <mergeCell ref="J104:K104"/>
    <mergeCell ref="L104:M104"/>
    <mergeCell ref="N106:O106"/>
    <mergeCell ref="F107:G107"/>
    <mergeCell ref="H107:I107"/>
    <mergeCell ref="J107:K107"/>
    <mergeCell ref="L107:M107"/>
    <mergeCell ref="N107:O107"/>
    <mergeCell ref="F106:G106"/>
    <mergeCell ref="H106:I106"/>
    <mergeCell ref="J106:K106"/>
    <mergeCell ref="L106:M106"/>
    <mergeCell ref="N108:O108"/>
    <mergeCell ref="F109:G109"/>
    <mergeCell ref="H109:I109"/>
    <mergeCell ref="J109:K109"/>
    <mergeCell ref="L109:M109"/>
    <mergeCell ref="N109:O109"/>
    <mergeCell ref="F108:G108"/>
    <mergeCell ref="H108:I108"/>
    <mergeCell ref="J108:K108"/>
    <mergeCell ref="L108:M108"/>
    <mergeCell ref="N110:O110"/>
    <mergeCell ref="F110:G110"/>
    <mergeCell ref="H110:I110"/>
    <mergeCell ref="J110:K110"/>
    <mergeCell ref="L110:M110"/>
  </mergeCells>
  <printOptions/>
  <pageMargins left="0.55" right="0.49" top="0.52" bottom="0.48" header="0.17" footer="0.26"/>
  <pageSetup fitToHeight="2" horizontalDpi="600" verticalDpi="600" orientation="portrait" paperSize="9" scale="83" r:id="rId1"/>
  <rowBreaks count="1" manualBreakCount="1">
    <brk id="48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4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32" customWidth="1"/>
    <col min="2" max="2" width="25.57421875" style="32" customWidth="1"/>
    <col min="3" max="3" width="12.7109375" style="32" customWidth="1"/>
    <col min="4" max="13" width="3.8515625" style="32" customWidth="1"/>
    <col min="14" max="14" width="4.421875" style="32" customWidth="1"/>
    <col min="15" max="15" width="4.00390625" style="32" customWidth="1"/>
    <col min="16" max="16" width="3.8515625" style="32" customWidth="1"/>
    <col min="17" max="17" width="3.7109375" style="32" customWidth="1"/>
    <col min="18" max="19" width="3.57421875" style="32" customWidth="1"/>
    <col min="20" max="20" width="5.00390625" style="32" customWidth="1"/>
    <col min="21" max="24" width="4.00390625" style="32" customWidth="1"/>
    <col min="25" max="33" width="3.57421875" style="32" customWidth="1"/>
    <col min="34" max="35" width="4.140625" style="32" customWidth="1"/>
    <col min="36" max="36" width="3.57421875" style="32" customWidth="1"/>
    <col min="37" max="37" width="5.57421875" style="32" customWidth="1"/>
    <col min="38" max="43" width="3.57421875" style="32" customWidth="1"/>
    <col min="44" max="44" width="6.421875" style="32" customWidth="1"/>
    <col min="45" max="45" width="9.00390625" style="32" customWidth="1"/>
    <col min="46" max="16384" width="9.140625" style="32" customWidth="1"/>
  </cols>
  <sheetData>
    <row r="1" spans="1:19" ht="16.5" thickTop="1">
      <c r="A1" s="83"/>
      <c r="B1" s="84" t="s">
        <v>147</v>
      </c>
      <c r="C1" s="85"/>
      <c r="D1" s="85"/>
      <c r="E1" s="85"/>
      <c r="F1" s="86"/>
      <c r="G1" s="85"/>
      <c r="H1" s="87" t="s">
        <v>148</v>
      </c>
      <c r="I1" s="88"/>
      <c r="J1" s="376" t="s">
        <v>185</v>
      </c>
      <c r="K1" s="377"/>
      <c r="L1" s="377"/>
      <c r="M1" s="378"/>
      <c r="N1" s="379" t="s">
        <v>151</v>
      </c>
      <c r="O1" s="380"/>
      <c r="P1" s="380"/>
      <c r="Q1" s="408" t="s">
        <v>186</v>
      </c>
      <c r="R1" s="409"/>
      <c r="S1" s="410"/>
    </row>
    <row r="2" spans="1:19" ht="16.5" thickBot="1">
      <c r="A2" s="89"/>
      <c r="B2" s="90" t="s">
        <v>150</v>
      </c>
      <c r="C2" s="91" t="s">
        <v>152</v>
      </c>
      <c r="D2" s="367"/>
      <c r="E2" s="368"/>
      <c r="F2" s="369"/>
      <c r="G2" s="370" t="s">
        <v>153</v>
      </c>
      <c r="H2" s="371"/>
      <c r="I2" s="371"/>
      <c r="J2" s="372">
        <v>41405</v>
      </c>
      <c r="K2" s="372"/>
      <c r="L2" s="372"/>
      <c r="M2" s="373"/>
      <c r="N2" s="92" t="s">
        <v>154</v>
      </c>
      <c r="O2" s="93"/>
      <c r="P2" s="93"/>
      <c r="Q2" s="315">
        <v>0.4166666666666667</v>
      </c>
      <c r="R2" s="359"/>
      <c r="S2" s="360"/>
    </row>
    <row r="3" spans="1:23" ht="15.75" thickTop="1">
      <c r="A3" s="94"/>
      <c r="B3" s="95" t="s">
        <v>155</v>
      </c>
      <c r="C3" s="96" t="s">
        <v>156</v>
      </c>
      <c r="D3" s="404" t="s">
        <v>124</v>
      </c>
      <c r="E3" s="405"/>
      <c r="F3" s="404" t="s">
        <v>125</v>
      </c>
      <c r="G3" s="405"/>
      <c r="H3" s="404" t="s">
        <v>126</v>
      </c>
      <c r="I3" s="405"/>
      <c r="J3" s="404" t="s">
        <v>128</v>
      </c>
      <c r="K3" s="405"/>
      <c r="L3" s="404"/>
      <c r="M3" s="405"/>
      <c r="N3" s="97" t="s">
        <v>157</v>
      </c>
      <c r="O3" s="98" t="s">
        <v>158</v>
      </c>
      <c r="P3" s="99" t="s">
        <v>159</v>
      </c>
      <c r="Q3" s="100"/>
      <c r="R3" s="406" t="s">
        <v>160</v>
      </c>
      <c r="S3" s="407"/>
      <c r="U3" s="101" t="s">
        <v>161</v>
      </c>
      <c r="V3" s="102"/>
      <c r="W3" s="103" t="s">
        <v>162</v>
      </c>
    </row>
    <row r="4" spans="1:23" ht="12.75">
      <c r="A4" s="104" t="s">
        <v>124</v>
      </c>
      <c r="B4" s="105" t="s">
        <v>190</v>
      </c>
      <c r="C4" s="106" t="s">
        <v>23</v>
      </c>
      <c r="D4" s="107"/>
      <c r="E4" s="108"/>
      <c r="F4" s="109">
        <f>+P14</f>
      </c>
      <c r="G4" s="110">
        <f>+Q14</f>
      </c>
      <c r="H4" s="109">
        <f>P10</f>
      </c>
      <c r="I4" s="110">
        <f>Q10</f>
      </c>
      <c r="J4" s="109">
        <f>P12</f>
      </c>
      <c r="K4" s="110">
        <f>Q12</f>
      </c>
      <c r="L4" s="109"/>
      <c r="M4" s="110"/>
      <c r="N4" s="111">
        <f>IF(SUM(D4:M4)=0,"",COUNTIF(E4:E7,"3"))</f>
      </c>
      <c r="O4" s="112">
        <f>IF(SUM(E4:N4)=0,"",COUNTIF(D4:D7,"3"))</f>
      </c>
      <c r="P4" s="113">
        <f>IF(SUM(D4:M4)=0,"",SUM(E4:E7))</f>
      </c>
      <c r="Q4" s="114">
        <f>IF(SUM(D4:M4)=0,"",SUM(D4:D7))</f>
      </c>
      <c r="R4" s="395"/>
      <c r="S4" s="396"/>
      <c r="U4" s="115">
        <f>+U10+U12+U14</f>
        <v>0</v>
      </c>
      <c r="V4" s="116">
        <f>+V10+V12+V14</f>
        <v>0</v>
      </c>
      <c r="W4" s="117">
        <f>+U4-V4</f>
        <v>0</v>
      </c>
    </row>
    <row r="5" spans="1:23" ht="12.75">
      <c r="A5" s="118" t="s">
        <v>125</v>
      </c>
      <c r="B5" s="105" t="s">
        <v>10</v>
      </c>
      <c r="C5" s="119" t="s">
        <v>24</v>
      </c>
      <c r="D5" s="120">
        <f>+Q14</f>
      </c>
      <c r="E5" s="121">
        <f>+P14</f>
      </c>
      <c r="F5" s="122"/>
      <c r="G5" s="123"/>
      <c r="H5" s="120">
        <f>P13</f>
      </c>
      <c r="I5" s="121">
        <f>Q13</f>
      </c>
      <c r="J5" s="120">
        <f>P11</f>
      </c>
      <c r="K5" s="121">
        <f>Q11</f>
      </c>
      <c r="L5" s="120"/>
      <c r="M5" s="121"/>
      <c r="N5" s="111">
        <f>IF(SUM(D5:M5)=0,"",COUNTIF(G4:G7,"3"))</f>
      </c>
      <c r="O5" s="112">
        <f>IF(SUM(E5:N5)=0,"",COUNTIF(F4:F7,"3"))</f>
      </c>
      <c r="P5" s="113">
        <f>IF(SUM(D5:M5)=0,"",SUM(G4:G7))</f>
      </c>
      <c r="Q5" s="114">
        <f>IF(SUM(D5:M5)=0,"",SUM(F4:F7))</f>
      </c>
      <c r="R5" s="395"/>
      <c r="S5" s="396"/>
      <c r="U5" s="115">
        <f>+U11+U13+V14</f>
        <v>0</v>
      </c>
      <c r="V5" s="116">
        <f>+V11+V13+U14</f>
        <v>0</v>
      </c>
      <c r="W5" s="117">
        <f>+U5-V5</f>
        <v>0</v>
      </c>
    </row>
    <row r="6" spans="1:23" ht="12.75">
      <c r="A6" s="118" t="s">
        <v>126</v>
      </c>
      <c r="B6" s="105" t="s">
        <v>20</v>
      </c>
      <c r="C6" s="119" t="s">
        <v>57</v>
      </c>
      <c r="D6" s="120">
        <f>+Q10</f>
      </c>
      <c r="E6" s="121">
        <f>+P10</f>
      </c>
      <c r="F6" s="120">
        <f>Q13</f>
      </c>
      <c r="G6" s="121">
        <f>P13</f>
      </c>
      <c r="H6" s="122"/>
      <c r="I6" s="123"/>
      <c r="J6" s="120">
        <f>P15</f>
      </c>
      <c r="K6" s="121">
        <f>Q15</f>
      </c>
      <c r="L6" s="120"/>
      <c r="M6" s="121"/>
      <c r="N6" s="111">
        <f>IF(SUM(D6:M6)=0,"",COUNTIF(I4:I7,"3"))</f>
      </c>
      <c r="O6" s="112">
        <f>IF(SUM(E6:N6)=0,"",COUNTIF(H4:H7,"3"))</f>
      </c>
      <c r="P6" s="113">
        <f>IF(SUM(D6:M6)=0,"",SUM(I4:I7))</f>
      </c>
      <c r="Q6" s="114">
        <f>IF(SUM(D6:M6)=0,"",SUM(H4:H7))</f>
      </c>
      <c r="R6" s="395"/>
      <c r="S6" s="396"/>
      <c r="U6" s="115">
        <f>+V10+V13+U15</f>
        <v>0</v>
      </c>
      <c r="V6" s="116">
        <f>+U10+U13+V15</f>
        <v>0</v>
      </c>
      <c r="W6" s="117">
        <f>+U6-V6</f>
        <v>0</v>
      </c>
    </row>
    <row r="7" spans="1:23" ht="13.5" thickBot="1">
      <c r="A7" s="124" t="s">
        <v>128</v>
      </c>
      <c r="B7" s="125" t="s">
        <v>16</v>
      </c>
      <c r="C7" s="126" t="s">
        <v>57</v>
      </c>
      <c r="D7" s="127">
        <f>Q12</f>
      </c>
      <c r="E7" s="128">
        <f>P12</f>
      </c>
      <c r="F7" s="127">
        <f>Q11</f>
      </c>
      <c r="G7" s="128">
        <f>P11</f>
      </c>
      <c r="H7" s="127">
        <f>Q15</f>
      </c>
      <c r="I7" s="128">
        <f>P15</f>
      </c>
      <c r="J7" s="129"/>
      <c r="K7" s="130"/>
      <c r="L7" s="127"/>
      <c r="M7" s="128"/>
      <c r="N7" s="131">
        <f>IF(SUM(D7:M7)=0,"",COUNTIF(K4:K7,"3"))</f>
      </c>
      <c r="O7" s="132">
        <f>IF(SUM(E7:N7)=0,"",COUNTIF(J4:J7,"3"))</f>
      </c>
      <c r="P7" s="133">
        <f>IF(SUM(D7:M8)=0,"",SUM(K4:K7))</f>
      </c>
      <c r="Q7" s="134">
        <f>IF(SUM(D7:M7)=0,"",SUM(J4:J7))</f>
      </c>
      <c r="R7" s="397"/>
      <c r="S7" s="398"/>
      <c r="U7" s="115">
        <f>+V11+V12+V15</f>
        <v>0</v>
      </c>
      <c r="V7" s="116">
        <f>+U11+U12+U15</f>
        <v>0</v>
      </c>
      <c r="W7" s="117">
        <f>+U7-V7</f>
        <v>0</v>
      </c>
    </row>
    <row r="8" spans="1:24" ht="15.75" thickTop="1">
      <c r="A8" s="135"/>
      <c r="B8" s="136" t="s">
        <v>163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8"/>
      <c r="S8" s="139"/>
      <c r="U8" s="140"/>
      <c r="V8" s="141" t="s">
        <v>164</v>
      </c>
      <c r="W8" s="142">
        <f>SUM(W4:W7)</f>
        <v>0</v>
      </c>
      <c r="X8" s="141" t="str">
        <f>IF(W8=0,"OK","Virhe")</f>
        <v>OK</v>
      </c>
    </row>
    <row r="9" spans="1:23" ht="15.75" thickBot="1">
      <c r="A9" s="143"/>
      <c r="B9" s="144" t="s">
        <v>165</v>
      </c>
      <c r="C9" s="145"/>
      <c r="D9" s="145"/>
      <c r="E9" s="146"/>
      <c r="F9" s="399" t="s">
        <v>166</v>
      </c>
      <c r="G9" s="400"/>
      <c r="H9" s="401" t="s">
        <v>167</v>
      </c>
      <c r="I9" s="400"/>
      <c r="J9" s="401" t="s">
        <v>168</v>
      </c>
      <c r="K9" s="400"/>
      <c r="L9" s="401" t="s">
        <v>169</v>
      </c>
      <c r="M9" s="400"/>
      <c r="N9" s="401" t="s">
        <v>170</v>
      </c>
      <c r="O9" s="400"/>
      <c r="P9" s="402" t="s">
        <v>171</v>
      </c>
      <c r="Q9" s="403"/>
      <c r="S9" s="147"/>
      <c r="U9" s="148" t="s">
        <v>161</v>
      </c>
      <c r="V9" s="149"/>
      <c r="W9" s="103" t="s">
        <v>162</v>
      </c>
    </row>
    <row r="10" spans="1:34" ht="15.75">
      <c r="A10" s="150" t="s">
        <v>172</v>
      </c>
      <c r="B10" s="151" t="str">
        <f>IF(B4&gt;"",B4,"")</f>
        <v>Annika Lundström</v>
      </c>
      <c r="C10" s="152" t="str">
        <f>IF(B6&gt;"",B6,"")</f>
        <v>Katrin Pelli</v>
      </c>
      <c r="D10" s="137"/>
      <c r="E10" s="153"/>
      <c r="F10" s="393"/>
      <c r="G10" s="394"/>
      <c r="H10" s="390"/>
      <c r="I10" s="391"/>
      <c r="J10" s="390"/>
      <c r="K10" s="391"/>
      <c r="L10" s="390"/>
      <c r="M10" s="391"/>
      <c r="N10" s="392"/>
      <c r="O10" s="391"/>
      <c r="P10" s="154">
        <f aca="true" t="shared" si="0" ref="P10:P15">IF(COUNT(F10:N10)=0,"",COUNTIF(F10:N10,"&gt;=0"))</f>
      </c>
      <c r="Q10" s="155">
        <f aca="true" t="shared" si="1" ref="Q10:Q15">IF(COUNT(F10:N10)=0,"",(IF(LEFT(F10,1)="-",1,0)+IF(LEFT(H10,1)="-",1,0)+IF(LEFT(J10,1)="-",1,0)+IF(LEFT(L10,1)="-",1,0)+IF(LEFT(N10,1)="-",1,0)))</f>
      </c>
      <c r="R10" s="156"/>
      <c r="S10" s="157"/>
      <c r="U10" s="158">
        <f aca="true" t="shared" si="2" ref="U10:V15">+Y10+AA10+AC10+AE10+AG10</f>
        <v>0</v>
      </c>
      <c r="V10" s="159">
        <f t="shared" si="2"/>
        <v>0</v>
      </c>
      <c r="W10" s="160">
        <f aca="true" t="shared" si="3" ref="W10:W15">+U10-V10</f>
        <v>0</v>
      </c>
      <c r="Y10" s="161">
        <f>IF(F10="",0,IF(LEFT(F10,1)="-",ABS(F10),(IF(F10&gt;9,F10+2,11))))</f>
        <v>0</v>
      </c>
      <c r="Z10" s="162">
        <f aca="true" t="shared" si="4" ref="Z10:Z15">IF(F10="",0,IF(LEFT(F10,1)="-",(IF(ABS(F10)&gt;9,(ABS(F10)+2),11)),F10))</f>
        <v>0</v>
      </c>
      <c r="AA10" s="161">
        <f>IF(H10="",0,IF(LEFT(H10,1)="-",ABS(H10),(IF(H10&gt;9,H10+2,11))))</f>
        <v>0</v>
      </c>
      <c r="AB10" s="162">
        <f aca="true" t="shared" si="5" ref="AB10:AB15">IF(H10="",0,IF(LEFT(H10,1)="-",(IF(ABS(H10)&gt;9,(ABS(H10)+2),11)),H10))</f>
        <v>0</v>
      </c>
      <c r="AC10" s="161">
        <f>IF(J10="",0,IF(LEFT(J10,1)="-",ABS(J10),(IF(J10&gt;9,J10+2,11))))</f>
        <v>0</v>
      </c>
      <c r="AD10" s="162">
        <f aca="true" t="shared" si="6" ref="AD10:AD15">IF(J10="",0,IF(LEFT(J10,1)="-",(IF(ABS(J10)&gt;9,(ABS(J10)+2),11)),J10))</f>
        <v>0</v>
      </c>
      <c r="AE10" s="161">
        <f>IF(L10="",0,IF(LEFT(L10,1)="-",ABS(L10),(IF(L10&gt;9,L10+2,11))))</f>
        <v>0</v>
      </c>
      <c r="AF10" s="162">
        <f aca="true" t="shared" si="7" ref="AF10:AF15">IF(L10="",0,IF(LEFT(L10,1)="-",(IF(ABS(L10)&gt;9,(ABS(L10)+2),11)),L10))</f>
        <v>0</v>
      </c>
      <c r="AG10" s="161">
        <f aca="true" t="shared" si="8" ref="AG10:AG15">IF(N10="",0,IF(LEFT(N10,1)="-",ABS(N10),(IF(N10&gt;9,N10+2,11))))</f>
        <v>0</v>
      </c>
      <c r="AH10" s="162">
        <f aca="true" t="shared" si="9" ref="AH10:AH15">IF(N10="",0,IF(LEFT(N10,1)="-",(IF(ABS(N10)&gt;9,(ABS(N10)+2),11)),N10))</f>
        <v>0</v>
      </c>
    </row>
    <row r="11" spans="1:34" ht="15.75">
      <c r="A11" s="150" t="s">
        <v>173</v>
      </c>
      <c r="B11" s="151" t="str">
        <f>IF(B5&gt;"",B5,"")</f>
        <v>Carina Englund</v>
      </c>
      <c r="C11" s="163" t="str">
        <f>IF(B7&gt;"",B7,"")</f>
        <v>Lili Lampen</v>
      </c>
      <c r="D11" s="164"/>
      <c r="E11" s="153"/>
      <c r="F11" s="383"/>
      <c r="G11" s="384"/>
      <c r="H11" s="383"/>
      <c r="I11" s="384"/>
      <c r="J11" s="383"/>
      <c r="K11" s="384"/>
      <c r="L11" s="383"/>
      <c r="M11" s="384"/>
      <c r="N11" s="383"/>
      <c r="O11" s="384"/>
      <c r="P11" s="154">
        <f t="shared" si="0"/>
      </c>
      <c r="Q11" s="155">
        <f t="shared" si="1"/>
      </c>
      <c r="R11" s="165"/>
      <c r="S11" s="166"/>
      <c r="U11" s="158">
        <f t="shared" si="2"/>
        <v>0</v>
      </c>
      <c r="V11" s="159">
        <f t="shared" si="2"/>
        <v>0</v>
      </c>
      <c r="W11" s="160">
        <f t="shared" si="3"/>
        <v>0</v>
      </c>
      <c r="Y11" s="167">
        <f>IF(F11="",0,IF(LEFT(F11,1)="-",ABS(F11),(IF(F11&gt;9,F11+2,11))))</f>
        <v>0</v>
      </c>
      <c r="Z11" s="168">
        <f t="shared" si="4"/>
        <v>0</v>
      </c>
      <c r="AA11" s="167">
        <f>IF(H11="",0,IF(LEFT(H11,1)="-",ABS(H11),(IF(H11&gt;9,H11+2,11))))</f>
        <v>0</v>
      </c>
      <c r="AB11" s="168">
        <f t="shared" si="5"/>
        <v>0</v>
      </c>
      <c r="AC11" s="167">
        <f>IF(J11="",0,IF(LEFT(J11,1)="-",ABS(J11),(IF(J11&gt;9,J11+2,11))))</f>
        <v>0</v>
      </c>
      <c r="AD11" s="168">
        <f t="shared" si="6"/>
        <v>0</v>
      </c>
      <c r="AE11" s="167">
        <f>IF(L11="",0,IF(LEFT(L11,1)="-",ABS(L11),(IF(L11&gt;9,L11+2,11))))</f>
        <v>0</v>
      </c>
      <c r="AF11" s="168">
        <f t="shared" si="7"/>
        <v>0</v>
      </c>
      <c r="AG11" s="167">
        <f t="shared" si="8"/>
        <v>0</v>
      </c>
      <c r="AH11" s="168">
        <f t="shared" si="9"/>
        <v>0</v>
      </c>
    </row>
    <row r="12" spans="1:34" ht="16.5" thickBot="1">
      <c r="A12" s="150" t="s">
        <v>174</v>
      </c>
      <c r="B12" s="169" t="str">
        <f>IF(B4&gt;"",B4,"")</f>
        <v>Annika Lundström</v>
      </c>
      <c r="C12" s="170" t="str">
        <f>IF(B7&gt;"",B7,"")</f>
        <v>Lili Lampen</v>
      </c>
      <c r="D12" s="145"/>
      <c r="E12" s="146"/>
      <c r="F12" s="388"/>
      <c r="G12" s="389"/>
      <c r="H12" s="388"/>
      <c r="I12" s="389"/>
      <c r="J12" s="388"/>
      <c r="K12" s="389"/>
      <c r="L12" s="388"/>
      <c r="M12" s="389"/>
      <c r="N12" s="388"/>
      <c r="O12" s="389"/>
      <c r="P12" s="154">
        <f t="shared" si="0"/>
      </c>
      <c r="Q12" s="155">
        <f t="shared" si="1"/>
      </c>
      <c r="R12" s="165"/>
      <c r="S12" s="166"/>
      <c r="U12" s="158">
        <f t="shared" si="2"/>
        <v>0</v>
      </c>
      <c r="V12" s="159">
        <f t="shared" si="2"/>
        <v>0</v>
      </c>
      <c r="W12" s="160">
        <f t="shared" si="3"/>
        <v>0</v>
      </c>
      <c r="Y12" s="167">
        <f aca="true" t="shared" si="10" ref="Y12:AE15">IF(F12="",0,IF(LEFT(F12,1)="-",ABS(F12),(IF(F12&gt;9,F12+2,11))))</f>
        <v>0</v>
      </c>
      <c r="Z12" s="168">
        <f t="shared" si="4"/>
        <v>0</v>
      </c>
      <c r="AA12" s="167">
        <f t="shared" si="10"/>
        <v>0</v>
      </c>
      <c r="AB12" s="168">
        <f t="shared" si="5"/>
        <v>0</v>
      </c>
      <c r="AC12" s="167">
        <f t="shared" si="10"/>
        <v>0</v>
      </c>
      <c r="AD12" s="168">
        <f t="shared" si="6"/>
        <v>0</v>
      </c>
      <c r="AE12" s="167">
        <f t="shared" si="10"/>
        <v>0</v>
      </c>
      <c r="AF12" s="168">
        <f t="shared" si="7"/>
        <v>0</v>
      </c>
      <c r="AG12" s="167">
        <f t="shared" si="8"/>
        <v>0</v>
      </c>
      <c r="AH12" s="168">
        <f t="shared" si="9"/>
        <v>0</v>
      </c>
    </row>
    <row r="13" spans="1:34" ht="15.75">
      <c r="A13" s="150" t="s">
        <v>175</v>
      </c>
      <c r="B13" s="151" t="str">
        <f>IF(B5&gt;"",B5,"")</f>
        <v>Carina Englund</v>
      </c>
      <c r="C13" s="163" t="str">
        <f>IF(B6&gt;"",B6,"")</f>
        <v>Katrin Pelli</v>
      </c>
      <c r="D13" s="137"/>
      <c r="E13" s="153"/>
      <c r="F13" s="390"/>
      <c r="G13" s="391"/>
      <c r="H13" s="390"/>
      <c r="I13" s="391"/>
      <c r="J13" s="390"/>
      <c r="K13" s="391"/>
      <c r="L13" s="390"/>
      <c r="M13" s="391"/>
      <c r="N13" s="390"/>
      <c r="O13" s="391"/>
      <c r="P13" s="154">
        <f t="shared" si="0"/>
      </c>
      <c r="Q13" s="155">
        <f t="shared" si="1"/>
      </c>
      <c r="R13" s="165"/>
      <c r="S13" s="166"/>
      <c r="U13" s="158">
        <f t="shared" si="2"/>
        <v>0</v>
      </c>
      <c r="V13" s="159">
        <f t="shared" si="2"/>
        <v>0</v>
      </c>
      <c r="W13" s="160">
        <f t="shared" si="3"/>
        <v>0</v>
      </c>
      <c r="Y13" s="167">
        <f t="shared" si="10"/>
        <v>0</v>
      </c>
      <c r="Z13" s="168">
        <f t="shared" si="4"/>
        <v>0</v>
      </c>
      <c r="AA13" s="167">
        <f t="shared" si="10"/>
        <v>0</v>
      </c>
      <c r="AB13" s="168">
        <f t="shared" si="5"/>
        <v>0</v>
      </c>
      <c r="AC13" s="167">
        <f t="shared" si="10"/>
        <v>0</v>
      </c>
      <c r="AD13" s="168">
        <f t="shared" si="6"/>
        <v>0</v>
      </c>
      <c r="AE13" s="167">
        <f t="shared" si="10"/>
        <v>0</v>
      </c>
      <c r="AF13" s="168">
        <f t="shared" si="7"/>
        <v>0</v>
      </c>
      <c r="AG13" s="167">
        <f t="shared" si="8"/>
        <v>0</v>
      </c>
      <c r="AH13" s="168">
        <f t="shared" si="9"/>
        <v>0</v>
      </c>
    </row>
    <row r="14" spans="1:34" ht="15.75">
      <c r="A14" s="150" t="s">
        <v>176</v>
      </c>
      <c r="B14" s="151" t="str">
        <f>IF(B4&gt;"",B4,"")</f>
        <v>Annika Lundström</v>
      </c>
      <c r="C14" s="163" t="str">
        <f>IF(B5&gt;"",B5,"")</f>
        <v>Carina Englund</v>
      </c>
      <c r="D14" s="164"/>
      <c r="E14" s="153"/>
      <c r="F14" s="383"/>
      <c r="G14" s="384"/>
      <c r="H14" s="383"/>
      <c r="I14" s="384"/>
      <c r="J14" s="387"/>
      <c r="K14" s="384"/>
      <c r="L14" s="383"/>
      <c r="M14" s="384"/>
      <c r="N14" s="383"/>
      <c r="O14" s="384"/>
      <c r="P14" s="154">
        <f t="shared" si="0"/>
      </c>
      <c r="Q14" s="155">
        <f t="shared" si="1"/>
      </c>
      <c r="R14" s="165"/>
      <c r="S14" s="166"/>
      <c r="U14" s="158">
        <f t="shared" si="2"/>
        <v>0</v>
      </c>
      <c r="V14" s="159">
        <f t="shared" si="2"/>
        <v>0</v>
      </c>
      <c r="W14" s="160">
        <f t="shared" si="3"/>
        <v>0</v>
      </c>
      <c r="Y14" s="167">
        <f t="shared" si="10"/>
        <v>0</v>
      </c>
      <c r="Z14" s="168">
        <f t="shared" si="4"/>
        <v>0</v>
      </c>
      <c r="AA14" s="167">
        <f t="shared" si="10"/>
        <v>0</v>
      </c>
      <c r="AB14" s="168">
        <f t="shared" si="5"/>
        <v>0</v>
      </c>
      <c r="AC14" s="167">
        <f t="shared" si="10"/>
        <v>0</v>
      </c>
      <c r="AD14" s="168">
        <f t="shared" si="6"/>
        <v>0</v>
      </c>
      <c r="AE14" s="167">
        <f t="shared" si="10"/>
        <v>0</v>
      </c>
      <c r="AF14" s="168">
        <f t="shared" si="7"/>
        <v>0</v>
      </c>
      <c r="AG14" s="167">
        <f t="shared" si="8"/>
        <v>0</v>
      </c>
      <c r="AH14" s="168">
        <f t="shared" si="9"/>
        <v>0</v>
      </c>
    </row>
    <row r="15" spans="1:34" ht="16.5" thickBot="1">
      <c r="A15" s="171" t="s">
        <v>177</v>
      </c>
      <c r="B15" s="172" t="str">
        <f>IF(B6&gt;"",B6,"")</f>
        <v>Katrin Pelli</v>
      </c>
      <c r="C15" s="173" t="str">
        <f>IF(B7&gt;"",B7,"")</f>
        <v>Lili Lampen</v>
      </c>
      <c r="D15" s="174"/>
      <c r="E15" s="175"/>
      <c r="F15" s="385"/>
      <c r="G15" s="386"/>
      <c r="H15" s="385"/>
      <c r="I15" s="386"/>
      <c r="J15" s="385"/>
      <c r="K15" s="386"/>
      <c r="L15" s="385"/>
      <c r="M15" s="386"/>
      <c r="N15" s="385"/>
      <c r="O15" s="386"/>
      <c r="P15" s="176">
        <f t="shared" si="0"/>
      </c>
      <c r="Q15" s="177">
        <f t="shared" si="1"/>
      </c>
      <c r="R15" s="178"/>
      <c r="S15" s="179"/>
      <c r="U15" s="158">
        <f t="shared" si="2"/>
        <v>0</v>
      </c>
      <c r="V15" s="159">
        <f t="shared" si="2"/>
        <v>0</v>
      </c>
      <c r="W15" s="160">
        <f t="shared" si="3"/>
        <v>0</v>
      </c>
      <c r="Y15" s="180">
        <f t="shared" si="10"/>
        <v>0</v>
      </c>
      <c r="Z15" s="181">
        <f t="shared" si="4"/>
        <v>0</v>
      </c>
      <c r="AA15" s="180">
        <f t="shared" si="10"/>
        <v>0</v>
      </c>
      <c r="AB15" s="181">
        <f t="shared" si="5"/>
        <v>0</v>
      </c>
      <c r="AC15" s="180">
        <f t="shared" si="10"/>
        <v>0</v>
      </c>
      <c r="AD15" s="181">
        <f t="shared" si="6"/>
        <v>0</v>
      </c>
      <c r="AE15" s="180">
        <f t="shared" si="10"/>
        <v>0</v>
      </c>
      <c r="AF15" s="181">
        <f t="shared" si="7"/>
        <v>0</v>
      </c>
      <c r="AG15" s="180">
        <f t="shared" si="8"/>
        <v>0</v>
      </c>
      <c r="AH15" s="181">
        <f t="shared" si="9"/>
        <v>0</v>
      </c>
    </row>
    <row r="16" ht="14.25" thickBot="1" thickTop="1"/>
    <row r="17" spans="1:20" ht="16.5" thickTop="1">
      <c r="A17" s="83"/>
      <c r="B17" s="84" t="s">
        <v>147</v>
      </c>
      <c r="C17" s="85"/>
      <c r="D17" s="85"/>
      <c r="E17" s="85"/>
      <c r="F17" s="86"/>
      <c r="G17" s="85"/>
      <c r="H17" s="87" t="s">
        <v>148</v>
      </c>
      <c r="I17" s="88"/>
      <c r="J17" s="376" t="s">
        <v>185</v>
      </c>
      <c r="K17" s="377"/>
      <c r="L17" s="377"/>
      <c r="M17" s="378"/>
      <c r="N17" s="379" t="s">
        <v>151</v>
      </c>
      <c r="O17" s="380"/>
      <c r="P17" s="380"/>
      <c r="Q17" s="381" t="s">
        <v>187</v>
      </c>
      <c r="R17" s="381"/>
      <c r="S17" s="382"/>
      <c r="T17" s="82"/>
    </row>
    <row r="18" spans="1:20" ht="16.5" thickBot="1">
      <c r="A18" s="89"/>
      <c r="B18" s="90" t="s">
        <v>150</v>
      </c>
      <c r="C18" s="91" t="s">
        <v>152</v>
      </c>
      <c r="D18" s="367"/>
      <c r="E18" s="368"/>
      <c r="F18" s="369"/>
      <c r="G18" s="370" t="s">
        <v>153</v>
      </c>
      <c r="H18" s="371"/>
      <c r="I18" s="371"/>
      <c r="J18" s="372">
        <v>41405</v>
      </c>
      <c r="K18" s="372"/>
      <c r="L18" s="372"/>
      <c r="M18" s="373"/>
      <c r="N18" s="374" t="s">
        <v>154</v>
      </c>
      <c r="O18" s="375"/>
      <c r="P18" s="375"/>
      <c r="Q18" s="315">
        <v>0.4166666666666667</v>
      </c>
      <c r="R18" s="359"/>
      <c r="S18" s="360"/>
      <c r="T18" s="82"/>
    </row>
    <row r="19" spans="1:23" ht="15.75" thickTop="1">
      <c r="A19" s="182"/>
      <c r="B19" s="95" t="s">
        <v>155</v>
      </c>
      <c r="C19" s="96" t="s">
        <v>156</v>
      </c>
      <c r="D19" s="361" t="s">
        <v>124</v>
      </c>
      <c r="E19" s="362"/>
      <c r="F19" s="361" t="s">
        <v>125</v>
      </c>
      <c r="G19" s="362"/>
      <c r="H19" s="361" t="s">
        <v>126</v>
      </c>
      <c r="I19" s="362"/>
      <c r="J19" s="361" t="s">
        <v>128</v>
      </c>
      <c r="K19" s="362"/>
      <c r="L19" s="361" t="s">
        <v>129</v>
      </c>
      <c r="M19" s="362"/>
      <c r="N19" s="183" t="s">
        <v>157</v>
      </c>
      <c r="O19" s="184" t="s">
        <v>158</v>
      </c>
      <c r="P19" s="363" t="s">
        <v>159</v>
      </c>
      <c r="Q19" s="364"/>
      <c r="R19" s="365" t="s">
        <v>160</v>
      </c>
      <c r="S19" s="366"/>
      <c r="T19" s="82"/>
      <c r="U19" s="185" t="s">
        <v>161</v>
      </c>
      <c r="V19" s="186"/>
      <c r="W19" s="187" t="s">
        <v>162</v>
      </c>
    </row>
    <row r="20" spans="1:23" ht="12.75">
      <c r="A20" s="188" t="s">
        <v>124</v>
      </c>
      <c r="B20" s="189" t="s">
        <v>8</v>
      </c>
      <c r="C20" s="190" t="s">
        <v>24</v>
      </c>
      <c r="D20" s="191"/>
      <c r="E20" s="192"/>
      <c r="F20" s="193">
        <f>P36</f>
      </c>
      <c r="G20" s="194">
        <f>Q36</f>
      </c>
      <c r="H20" s="193">
        <f>P32</f>
      </c>
      <c r="I20" s="194">
        <f>Q32</f>
      </c>
      <c r="J20" s="193">
        <f>P30</f>
      </c>
      <c r="K20" s="194">
        <f>Q30</f>
      </c>
      <c r="L20" s="193">
        <f>P27</f>
      </c>
      <c r="M20" s="194">
        <f>Q27</f>
      </c>
      <c r="N20" s="195">
        <f>IF(SUM(D20:M20)=0,"",COUNTIF(E20:E24,3))</f>
      </c>
      <c r="O20" s="196">
        <f>IF(SUM(D20:M20)=0,"",COUNTIF(D20:D24,3))</f>
      </c>
      <c r="P20" s="113">
        <f>IF(SUM(D20:M20)=0,"",SUM(E20:E24))</f>
      </c>
      <c r="Q20" s="114">
        <f>IF(SUM(D20:M20)=0,"",SUM(D20:D24))</f>
      </c>
      <c r="R20" s="325"/>
      <c r="S20" s="326"/>
      <c r="T20" s="82"/>
      <c r="U20" s="197">
        <f>+U27+U30+U32+U36</f>
        <v>0</v>
      </c>
      <c r="V20" s="198">
        <f>+V27+V30+V32+V36</f>
        <v>0</v>
      </c>
      <c r="W20" s="117">
        <f>+U20-V20</f>
        <v>0</v>
      </c>
    </row>
    <row r="21" spans="1:23" ht="12.75">
      <c r="A21" s="199" t="s">
        <v>125</v>
      </c>
      <c r="B21" s="189" t="s">
        <v>14</v>
      </c>
      <c r="C21" s="190" t="s">
        <v>57</v>
      </c>
      <c r="D21" s="200">
        <f>Q36</f>
      </c>
      <c r="E21" s="201">
        <f>P36</f>
      </c>
      <c r="F21" s="202"/>
      <c r="G21" s="203"/>
      <c r="H21" s="204">
        <f>P34</f>
      </c>
      <c r="I21" s="205">
        <f>Q34</f>
      </c>
      <c r="J21" s="204">
        <f>P28</f>
      </c>
      <c r="K21" s="205">
        <f>Q28</f>
      </c>
      <c r="L21" s="204">
        <f>P31</f>
      </c>
      <c r="M21" s="205">
        <f>Q31</f>
      </c>
      <c r="N21" s="195">
        <f>IF(SUM(D21:M21)=0,"",COUNTIF(G20:G24,3))</f>
      </c>
      <c r="O21" s="196">
        <f>IF(SUM(D21:M21)=0,"",COUNTIF(F20:F24,3))</f>
      </c>
      <c r="P21" s="113">
        <f>IF(SUM(D21:M21)=0,"",SUM(G20:G24))</f>
      </c>
      <c r="Q21" s="114">
        <f>IF(SUM(D21:M21)=0,"",SUM(F20:F24))</f>
      </c>
      <c r="R21" s="325"/>
      <c r="S21" s="326"/>
      <c r="T21" s="82"/>
      <c r="U21" s="197">
        <f>+U28+U31+U34+V36</f>
        <v>0</v>
      </c>
      <c r="V21" s="198">
        <f>+V28+V31+V34+U36</f>
        <v>0</v>
      </c>
      <c r="W21" s="117">
        <f>+U21-V21</f>
        <v>0</v>
      </c>
    </row>
    <row r="22" spans="1:23" ht="12.75">
      <c r="A22" s="199" t="s">
        <v>126</v>
      </c>
      <c r="B22" s="189" t="s">
        <v>6</v>
      </c>
      <c r="C22" s="190" t="s">
        <v>23</v>
      </c>
      <c r="D22" s="206">
        <f>Q32</f>
      </c>
      <c r="E22" s="201">
        <f>P32</f>
      </c>
      <c r="F22" s="206">
        <f>Q34</f>
      </c>
      <c r="G22" s="201">
        <f>P34</f>
      </c>
      <c r="H22" s="202"/>
      <c r="I22" s="203"/>
      <c r="J22" s="204">
        <f>P35</f>
      </c>
      <c r="K22" s="205">
        <f>Q35</f>
      </c>
      <c r="L22" s="204">
        <f>P29</f>
      </c>
      <c r="M22" s="205">
        <f>Q29</f>
      </c>
      <c r="N22" s="195">
        <f>IF(SUM(D22:M22)=0,"",COUNTIF(I20:I24,3))</f>
      </c>
      <c r="O22" s="196">
        <f>IF(SUM(D22:M22)=0,"",COUNTIF(H20:H24,3))</f>
      </c>
      <c r="P22" s="113">
        <f>IF(SUM(D22:M22)=0,"",SUM(I20:I24))</f>
      </c>
      <c r="Q22" s="114">
        <f>IF(SUM(D22:M22)=0,"",SUM(H20:H24))</f>
      </c>
      <c r="R22" s="325"/>
      <c r="S22" s="326"/>
      <c r="T22" s="82"/>
      <c r="U22" s="197">
        <f>+U29+V32+V34+U35</f>
        <v>0</v>
      </c>
      <c r="V22" s="198">
        <f>+V29+U32+U34+V35</f>
        <v>0</v>
      </c>
      <c r="W22" s="117">
        <f>+U22-V22</f>
        <v>0</v>
      </c>
    </row>
    <row r="23" spans="1:23" ht="12.75">
      <c r="A23" s="199" t="s">
        <v>128</v>
      </c>
      <c r="B23" s="189" t="s">
        <v>12</v>
      </c>
      <c r="C23" s="190" t="s">
        <v>188</v>
      </c>
      <c r="D23" s="206">
        <f>Q30</f>
      </c>
      <c r="E23" s="201">
        <f>P30</f>
      </c>
      <c r="F23" s="206">
        <f>Q28</f>
      </c>
      <c r="G23" s="201">
        <f>P28</f>
      </c>
      <c r="H23" s="206">
        <f>Q35</f>
      </c>
      <c r="I23" s="201">
        <f>P35</f>
      </c>
      <c r="J23" s="202"/>
      <c r="K23" s="203"/>
      <c r="L23" s="204">
        <f>P33</f>
      </c>
      <c r="M23" s="205">
        <f>Q33</f>
      </c>
      <c r="N23" s="195">
        <f>IF(SUM(D23:M23)=0,"",COUNTIF(K20:K24,3))</f>
      </c>
      <c r="O23" s="196">
        <f>IF(SUM(D23:M23)=0,"",COUNTIF(J20:J24,3))</f>
      </c>
      <c r="P23" s="113">
        <f>IF(SUM(D23:M23)=0,"",SUM(K20:K24))</f>
      </c>
      <c r="Q23" s="114">
        <f>IF(SUM(D23:M23)=0,"",SUM(J20:J24))</f>
      </c>
      <c r="R23" s="325"/>
      <c r="S23" s="326"/>
      <c r="T23" s="82"/>
      <c r="U23" s="197">
        <f>+V28+V30+U33+V35</f>
        <v>0</v>
      </c>
      <c r="V23" s="198">
        <f>+U28+U30+V33+U35</f>
        <v>0</v>
      </c>
      <c r="W23" s="117">
        <f>+U23-V23</f>
        <v>0</v>
      </c>
    </row>
    <row r="24" spans="1:23" ht="13.5" thickBot="1">
      <c r="A24" s="207" t="s">
        <v>129</v>
      </c>
      <c r="B24" s="208" t="s">
        <v>189</v>
      </c>
      <c r="C24" s="209" t="s">
        <v>57</v>
      </c>
      <c r="D24" s="210">
        <f>Q27</f>
      </c>
      <c r="E24" s="211">
        <f>P27</f>
      </c>
      <c r="F24" s="210">
        <f>Q31</f>
      </c>
      <c r="G24" s="211">
        <f>P31</f>
      </c>
      <c r="H24" s="210">
        <f>Q29</f>
      </c>
      <c r="I24" s="211">
        <f>P29</f>
      </c>
      <c r="J24" s="210">
        <f>Q33</f>
      </c>
      <c r="K24" s="211">
        <f>P33</f>
      </c>
      <c r="L24" s="212"/>
      <c r="M24" s="213"/>
      <c r="N24" s="214">
        <f>IF(SUM(D24:M24)=0,"",COUNTIF(M20:M24,3))</f>
      </c>
      <c r="O24" s="211">
        <f>IF(SUM(D24:M24)=0,"",COUNTIF(L20:L24,3))</f>
      </c>
      <c r="P24" s="133">
        <f>IF(SUM(D24:M24)=0,"",SUM(M20:M24))</f>
      </c>
      <c r="Q24" s="134">
        <f>IF(SUM(D24:M24)=0,"",SUM(L20:L24))</f>
      </c>
      <c r="R24" s="319"/>
      <c r="S24" s="320"/>
      <c r="T24" s="82"/>
      <c r="U24" s="197">
        <f>+V27+V29+V31+V33</f>
        <v>0</v>
      </c>
      <c r="V24" s="198">
        <f>+U27+U29+U31+U33</f>
        <v>0</v>
      </c>
      <c r="W24" s="117">
        <f>+U24-V24</f>
        <v>0</v>
      </c>
    </row>
    <row r="25" spans="1:25" ht="15.75" thickTop="1">
      <c r="A25" s="215"/>
      <c r="B25" s="136" t="s">
        <v>163</v>
      </c>
      <c r="D25" s="216"/>
      <c r="E25" s="216"/>
      <c r="F25" s="217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8"/>
      <c r="S25" s="218"/>
      <c r="T25" s="219"/>
      <c r="U25" s="220"/>
      <c r="V25" s="221" t="s">
        <v>164</v>
      </c>
      <c r="W25" s="142">
        <f>SUM(W20:W24)</f>
        <v>0</v>
      </c>
      <c r="X25" s="141" t="str">
        <f>IF(W25=0,"OK","Virhe")</f>
        <v>OK</v>
      </c>
      <c r="Y25" s="141"/>
    </row>
    <row r="26" spans="1:23" ht="15.75" thickBot="1">
      <c r="A26" s="222"/>
      <c r="B26" s="144" t="s">
        <v>165</v>
      </c>
      <c r="C26" s="223"/>
      <c r="D26" s="223"/>
      <c r="E26" s="224"/>
      <c r="F26" s="321" t="s">
        <v>166</v>
      </c>
      <c r="G26" s="322"/>
      <c r="H26" s="323" t="s">
        <v>167</v>
      </c>
      <c r="I26" s="322"/>
      <c r="J26" s="323" t="s">
        <v>168</v>
      </c>
      <c r="K26" s="322"/>
      <c r="L26" s="323" t="s">
        <v>169</v>
      </c>
      <c r="M26" s="322"/>
      <c r="N26" s="323" t="s">
        <v>170</v>
      </c>
      <c r="O26" s="322"/>
      <c r="P26" s="321" t="s">
        <v>171</v>
      </c>
      <c r="Q26" s="324"/>
      <c r="R26" s="156"/>
      <c r="S26" s="225"/>
      <c r="T26" s="226"/>
      <c r="U26" s="355" t="s">
        <v>161</v>
      </c>
      <c r="V26" s="356"/>
      <c r="W26" s="227" t="s">
        <v>178</v>
      </c>
    </row>
    <row r="27" spans="1:34" ht="15.75">
      <c r="A27" s="228" t="s">
        <v>179</v>
      </c>
      <c r="B27" s="229" t="str">
        <f>IF(B20&gt;"",B20,"")</f>
        <v>Sofie Eriksson</v>
      </c>
      <c r="C27" s="163" t="str">
        <f>IF(B24&gt;"",B24,"")</f>
        <v>Carolina Nykänen</v>
      </c>
      <c r="D27" s="230"/>
      <c r="E27" s="231"/>
      <c r="F27" s="357"/>
      <c r="G27" s="358"/>
      <c r="H27" s="357"/>
      <c r="I27" s="358"/>
      <c r="J27" s="318"/>
      <c r="K27" s="358"/>
      <c r="L27" s="357"/>
      <c r="M27" s="358"/>
      <c r="N27" s="357"/>
      <c r="O27" s="358"/>
      <c r="P27" s="232">
        <f>IF(COUNTA(F27:N27)=0,"",COUNTIF(F27:N27,"&gt;=0"))</f>
      </c>
      <c r="Q27" s="233">
        <f>IF(COUNTA(F27:N27)=0,"",(IF(LEFT(F27,1)="-",1,0)+IF(LEFT(H27,1)="-",1,0)+IF(LEFT(J27,1)="-",1,0)+IF(LEFT(L27,1)="-",1,0)+IF(LEFT(N27,1)="-",1,0)))</f>
      </c>
      <c r="R27" s="165"/>
      <c r="S27" s="82"/>
      <c r="T27" s="226"/>
      <c r="U27" s="234">
        <f aca="true" t="shared" si="11" ref="U27:V36">+Y27+AA27+AC27+AE27+AG27</f>
        <v>0</v>
      </c>
      <c r="V27" s="235">
        <f t="shared" si="11"/>
        <v>0</v>
      </c>
      <c r="W27" s="236">
        <f aca="true" t="shared" si="12" ref="W27:W36">+U27-V27</f>
        <v>0</v>
      </c>
      <c r="Y27" s="161">
        <f aca="true" t="shared" si="13" ref="Y27:Y36">IF(F27="",0,IF(LEFT(F27,1)="-",ABS(F27),(IF(F27&gt;9,F27+2,11))))</f>
        <v>0</v>
      </c>
      <c r="Z27" s="162">
        <f aca="true" t="shared" si="14" ref="Z27:Z32">IF(F27="",0,IF(LEFT(F27,1)="-",(IF(ABS(F27)&gt;9,(ABS(F27)+2),11)),F27))</f>
        <v>0</v>
      </c>
      <c r="AA27" s="161">
        <f aca="true" t="shared" si="15" ref="AA27:AA36">IF(H27="",0,IF(LEFT(H27,1)="-",ABS(H27),(IF(H27&gt;9,H27+2,11))))</f>
        <v>0</v>
      </c>
      <c r="AB27" s="162">
        <f aca="true" t="shared" si="16" ref="AB27:AB32">IF(H27="",0,IF(LEFT(H27,1)="-",(IF(ABS(H27)&gt;9,(ABS(H27)+2),11)),H27))</f>
        <v>0</v>
      </c>
      <c r="AC27" s="161">
        <f aca="true" t="shared" si="17" ref="AC27:AC36">IF(J27="",0,IF(LEFT(J27,1)="-",ABS(J27),(IF(J27&gt;9,J27+2,11))))</f>
        <v>0</v>
      </c>
      <c r="AD27" s="162">
        <f aca="true" t="shared" si="18" ref="AD27:AD32">IF(J27="",0,IF(LEFT(J27,1)="-",(IF(ABS(J27)&gt;9,(ABS(J27)+2),11)),J27))</f>
        <v>0</v>
      </c>
      <c r="AE27" s="161">
        <f aca="true" t="shared" si="19" ref="AE27:AE36">IF(L27="",0,IF(LEFT(L27,1)="-",ABS(L27),(IF(L27&gt;9,L27+2,11))))</f>
        <v>0</v>
      </c>
      <c r="AF27" s="162">
        <f aca="true" t="shared" si="20" ref="AF27:AF32">IF(L27="",0,IF(LEFT(L27,1)="-",(IF(ABS(L27)&gt;9,(ABS(L27)+2),11)),L27))</f>
        <v>0</v>
      </c>
      <c r="AG27" s="161">
        <f aca="true" t="shared" si="21" ref="AG27:AG32">IF(N27="",0,IF(LEFT(N27,1)="-",ABS(N27),(IF(N27&gt;9,N27+2,11))))</f>
        <v>0</v>
      </c>
      <c r="AH27" s="162">
        <f aca="true" t="shared" si="22" ref="AH27:AH32">IF(N27="",0,IF(LEFT(N27,1)="-",(IF(ABS(N27)&gt;9,(ABS(N27)+2),11)),N27))</f>
        <v>0</v>
      </c>
    </row>
    <row r="28" spans="1:34" ht="15.75">
      <c r="A28" s="228" t="s">
        <v>173</v>
      </c>
      <c r="B28" s="151" t="str">
        <f>IF(B21&gt;"",B21,"")</f>
        <v>Ksenia Nerman</v>
      </c>
      <c r="C28" s="163" t="str">
        <f>IF(B23&gt;"",B23,"")</f>
        <v>Sofia Sinishin</v>
      </c>
      <c r="D28" s="237"/>
      <c r="E28" s="231"/>
      <c r="F28" s="354"/>
      <c r="G28" s="347"/>
      <c r="H28" s="354"/>
      <c r="I28" s="347"/>
      <c r="J28" s="354"/>
      <c r="K28" s="347"/>
      <c r="L28" s="354"/>
      <c r="M28" s="347"/>
      <c r="N28" s="354"/>
      <c r="O28" s="347"/>
      <c r="P28" s="232">
        <f aca="true" t="shared" si="23" ref="P28:P36">IF(COUNTA(F28:N28)=0,"",COUNTIF(F28:N28,"&gt;=0"))</f>
      </c>
      <c r="Q28" s="233">
        <f aca="true" t="shared" si="24" ref="Q28:Q36">IF(COUNTA(F28:N28)=0,"",(IF(LEFT(F28,1)="-",1,0)+IF(LEFT(H28,1)="-",1,0)+IF(LEFT(J28,1)="-",1,0)+IF(LEFT(L28,1)="-",1,0)+IF(LEFT(N28,1)="-",1,0)))</f>
      </c>
      <c r="R28" s="165"/>
      <c r="S28" s="82"/>
      <c r="T28" s="226"/>
      <c r="U28" s="238">
        <f t="shared" si="11"/>
        <v>0</v>
      </c>
      <c r="V28" s="239">
        <f t="shared" si="11"/>
        <v>0</v>
      </c>
      <c r="W28" s="240">
        <f t="shared" si="12"/>
        <v>0</v>
      </c>
      <c r="Y28" s="167">
        <f t="shared" si="13"/>
        <v>0</v>
      </c>
      <c r="Z28" s="168">
        <f t="shared" si="14"/>
        <v>0</v>
      </c>
      <c r="AA28" s="167">
        <f t="shared" si="15"/>
        <v>0</v>
      </c>
      <c r="AB28" s="168">
        <f t="shared" si="16"/>
        <v>0</v>
      </c>
      <c r="AC28" s="167">
        <f t="shared" si="17"/>
        <v>0</v>
      </c>
      <c r="AD28" s="168">
        <f t="shared" si="18"/>
        <v>0</v>
      </c>
      <c r="AE28" s="167">
        <f t="shared" si="19"/>
        <v>0</v>
      </c>
      <c r="AF28" s="168">
        <f t="shared" si="20"/>
        <v>0</v>
      </c>
      <c r="AG28" s="167">
        <f t="shared" si="21"/>
        <v>0</v>
      </c>
      <c r="AH28" s="168">
        <f t="shared" si="22"/>
        <v>0</v>
      </c>
    </row>
    <row r="29" spans="1:34" ht="16.5" thickBot="1">
      <c r="A29" s="228" t="s">
        <v>180</v>
      </c>
      <c r="B29" s="241" t="str">
        <f>IF(B22&gt;"",B22,"")</f>
        <v>Kaarina Saariaho</v>
      </c>
      <c r="C29" s="242" t="str">
        <f>IF(B24&gt;"",B24,"")</f>
        <v>Carolina Nykänen</v>
      </c>
      <c r="D29" s="243"/>
      <c r="E29" s="244"/>
      <c r="F29" s="348"/>
      <c r="G29" s="349"/>
      <c r="H29" s="348"/>
      <c r="I29" s="349"/>
      <c r="J29" s="348"/>
      <c r="K29" s="349"/>
      <c r="L29" s="348"/>
      <c r="M29" s="349"/>
      <c r="N29" s="348"/>
      <c r="O29" s="349"/>
      <c r="P29" s="232">
        <f t="shared" si="23"/>
      </c>
      <c r="Q29" s="233">
        <f t="shared" si="24"/>
      </c>
      <c r="R29" s="165"/>
      <c r="S29" s="82"/>
      <c r="T29" s="226"/>
      <c r="U29" s="238">
        <f t="shared" si="11"/>
        <v>0</v>
      </c>
      <c r="V29" s="239">
        <f t="shared" si="11"/>
        <v>0</v>
      </c>
      <c r="W29" s="240">
        <f t="shared" si="12"/>
        <v>0</v>
      </c>
      <c r="Y29" s="167">
        <f t="shared" si="13"/>
        <v>0</v>
      </c>
      <c r="Z29" s="168">
        <f t="shared" si="14"/>
        <v>0</v>
      </c>
      <c r="AA29" s="167">
        <f t="shared" si="15"/>
        <v>0</v>
      </c>
      <c r="AB29" s="168">
        <f t="shared" si="16"/>
        <v>0</v>
      </c>
      <c r="AC29" s="167">
        <f t="shared" si="17"/>
        <v>0</v>
      </c>
      <c r="AD29" s="168">
        <f t="shared" si="18"/>
        <v>0</v>
      </c>
      <c r="AE29" s="167">
        <f t="shared" si="19"/>
        <v>0</v>
      </c>
      <c r="AF29" s="168">
        <f t="shared" si="20"/>
        <v>0</v>
      </c>
      <c r="AG29" s="167">
        <f t="shared" si="21"/>
        <v>0</v>
      </c>
      <c r="AH29" s="168">
        <f t="shared" si="22"/>
        <v>0</v>
      </c>
    </row>
    <row r="30" spans="1:34" ht="15.75">
      <c r="A30" s="228" t="s">
        <v>181</v>
      </c>
      <c r="B30" s="151" t="str">
        <f>IF(B20&gt;"",B20,"")</f>
        <v>Sofie Eriksson</v>
      </c>
      <c r="C30" s="163" t="str">
        <f>IF(B23&gt;"",B23,"")</f>
        <v>Sofia Sinishin</v>
      </c>
      <c r="D30" s="230"/>
      <c r="E30" s="231"/>
      <c r="F30" s="352"/>
      <c r="G30" s="353"/>
      <c r="H30" s="352"/>
      <c r="I30" s="353"/>
      <c r="J30" s="352"/>
      <c r="K30" s="353"/>
      <c r="L30" s="352"/>
      <c r="M30" s="353"/>
      <c r="N30" s="352"/>
      <c r="O30" s="353"/>
      <c r="P30" s="232">
        <f t="shared" si="23"/>
      </c>
      <c r="Q30" s="233">
        <f t="shared" si="24"/>
      </c>
      <c r="R30" s="165"/>
      <c r="S30" s="82"/>
      <c r="T30" s="226"/>
      <c r="U30" s="238">
        <f t="shared" si="11"/>
        <v>0</v>
      </c>
      <c r="V30" s="239">
        <f t="shared" si="11"/>
        <v>0</v>
      </c>
      <c r="W30" s="240">
        <f t="shared" si="12"/>
        <v>0</v>
      </c>
      <c r="Y30" s="167">
        <f t="shared" si="13"/>
        <v>0</v>
      </c>
      <c r="Z30" s="168">
        <f t="shared" si="14"/>
        <v>0</v>
      </c>
      <c r="AA30" s="167">
        <f t="shared" si="15"/>
        <v>0</v>
      </c>
      <c r="AB30" s="168">
        <f t="shared" si="16"/>
        <v>0</v>
      </c>
      <c r="AC30" s="167">
        <f t="shared" si="17"/>
        <v>0</v>
      </c>
      <c r="AD30" s="168">
        <f t="shared" si="18"/>
        <v>0</v>
      </c>
      <c r="AE30" s="167">
        <f t="shared" si="19"/>
        <v>0</v>
      </c>
      <c r="AF30" s="168">
        <f t="shared" si="20"/>
        <v>0</v>
      </c>
      <c r="AG30" s="167">
        <f t="shared" si="21"/>
        <v>0</v>
      </c>
      <c r="AH30" s="168">
        <f t="shared" si="22"/>
        <v>0</v>
      </c>
    </row>
    <row r="31" spans="1:34" ht="15.75">
      <c r="A31" s="228" t="s">
        <v>182</v>
      </c>
      <c r="B31" s="151" t="str">
        <f>IF(B21&gt;"",B21,"")</f>
        <v>Ksenia Nerman</v>
      </c>
      <c r="C31" s="163" t="str">
        <f>IF(B24&gt;"",B24,"")</f>
        <v>Carolina Nykänen</v>
      </c>
      <c r="D31" s="237"/>
      <c r="E31" s="231"/>
      <c r="F31" s="350"/>
      <c r="G31" s="351"/>
      <c r="H31" s="350"/>
      <c r="I31" s="351"/>
      <c r="J31" s="350"/>
      <c r="K31" s="351"/>
      <c r="L31" s="346"/>
      <c r="M31" s="347"/>
      <c r="N31" s="346"/>
      <c r="O31" s="347"/>
      <c r="P31" s="232">
        <f t="shared" si="23"/>
      </c>
      <c r="Q31" s="233">
        <f t="shared" si="24"/>
      </c>
      <c r="R31" s="165"/>
      <c r="S31" s="82"/>
      <c r="T31" s="226"/>
      <c r="U31" s="238">
        <f t="shared" si="11"/>
        <v>0</v>
      </c>
      <c r="V31" s="239">
        <f t="shared" si="11"/>
        <v>0</v>
      </c>
      <c r="W31" s="240">
        <f t="shared" si="12"/>
        <v>0</v>
      </c>
      <c r="Y31" s="167">
        <f t="shared" si="13"/>
        <v>0</v>
      </c>
      <c r="Z31" s="168">
        <f t="shared" si="14"/>
        <v>0</v>
      </c>
      <c r="AA31" s="167">
        <f t="shared" si="15"/>
        <v>0</v>
      </c>
      <c r="AB31" s="168">
        <f t="shared" si="16"/>
        <v>0</v>
      </c>
      <c r="AC31" s="167">
        <f t="shared" si="17"/>
        <v>0</v>
      </c>
      <c r="AD31" s="168">
        <f t="shared" si="18"/>
        <v>0</v>
      </c>
      <c r="AE31" s="167">
        <f t="shared" si="19"/>
        <v>0</v>
      </c>
      <c r="AF31" s="168">
        <f t="shared" si="20"/>
        <v>0</v>
      </c>
      <c r="AG31" s="167">
        <f t="shared" si="21"/>
        <v>0</v>
      </c>
      <c r="AH31" s="168">
        <f t="shared" si="22"/>
        <v>0</v>
      </c>
    </row>
    <row r="32" spans="1:34" ht="16.5" thickBot="1">
      <c r="A32" s="228" t="s">
        <v>172</v>
      </c>
      <c r="B32" s="241" t="str">
        <f>IF(B20&gt;"",B20,"")</f>
        <v>Sofie Eriksson</v>
      </c>
      <c r="C32" s="242" t="str">
        <f>IF(B22&gt;"",B22,"")</f>
        <v>Kaarina Saariaho</v>
      </c>
      <c r="D32" s="243"/>
      <c r="E32" s="244"/>
      <c r="F32" s="348"/>
      <c r="G32" s="349"/>
      <c r="H32" s="348"/>
      <c r="I32" s="349"/>
      <c r="J32" s="348"/>
      <c r="K32" s="349"/>
      <c r="L32" s="348"/>
      <c r="M32" s="349"/>
      <c r="N32" s="348"/>
      <c r="O32" s="349"/>
      <c r="P32" s="232">
        <f t="shared" si="23"/>
      </c>
      <c r="Q32" s="233">
        <f t="shared" si="24"/>
      </c>
      <c r="R32" s="165"/>
      <c r="S32" s="82"/>
      <c r="T32" s="226"/>
      <c r="U32" s="238">
        <f t="shared" si="11"/>
        <v>0</v>
      </c>
      <c r="V32" s="239">
        <f t="shared" si="11"/>
        <v>0</v>
      </c>
      <c r="W32" s="240">
        <f t="shared" si="12"/>
        <v>0</v>
      </c>
      <c r="Y32" s="180">
        <f t="shared" si="13"/>
        <v>0</v>
      </c>
      <c r="Z32" s="181">
        <f t="shared" si="14"/>
        <v>0</v>
      </c>
      <c r="AA32" s="180">
        <f t="shared" si="15"/>
        <v>0</v>
      </c>
      <c r="AB32" s="181">
        <f t="shared" si="16"/>
        <v>0</v>
      </c>
      <c r="AC32" s="180">
        <f t="shared" si="17"/>
        <v>0</v>
      </c>
      <c r="AD32" s="181">
        <f t="shared" si="18"/>
        <v>0</v>
      </c>
      <c r="AE32" s="180">
        <f t="shared" si="19"/>
        <v>0</v>
      </c>
      <c r="AF32" s="181">
        <f t="shared" si="20"/>
        <v>0</v>
      </c>
      <c r="AG32" s="180">
        <f t="shared" si="21"/>
        <v>0</v>
      </c>
      <c r="AH32" s="181">
        <f t="shared" si="22"/>
        <v>0</v>
      </c>
    </row>
    <row r="33" spans="1:34" ht="15.75">
      <c r="A33" s="228" t="s">
        <v>183</v>
      </c>
      <c r="B33" s="151" t="str">
        <f>IF(B23&gt;"",B23,"")</f>
        <v>Sofia Sinishin</v>
      </c>
      <c r="C33" s="163" t="str">
        <f>IF(B24&gt;"",B24,"")</f>
        <v>Carolina Nykänen</v>
      </c>
      <c r="D33" s="230"/>
      <c r="E33" s="231"/>
      <c r="F33" s="352"/>
      <c r="G33" s="353"/>
      <c r="H33" s="352"/>
      <c r="I33" s="353"/>
      <c r="J33" s="352"/>
      <c r="K33" s="353"/>
      <c r="L33" s="352"/>
      <c r="M33" s="353"/>
      <c r="N33" s="352"/>
      <c r="O33" s="353"/>
      <c r="P33" s="232">
        <f t="shared" si="23"/>
      </c>
      <c r="Q33" s="233">
        <f t="shared" si="24"/>
      </c>
      <c r="R33" s="165"/>
      <c r="S33" s="82"/>
      <c r="T33" s="226"/>
      <c r="U33" s="238">
        <f t="shared" si="11"/>
        <v>0</v>
      </c>
      <c r="V33" s="239">
        <f t="shared" si="11"/>
        <v>0</v>
      </c>
      <c r="W33" s="240">
        <f t="shared" si="12"/>
        <v>0</v>
      </c>
      <c r="Y33" s="161">
        <f t="shared" si="13"/>
        <v>0</v>
      </c>
      <c r="Z33" s="162">
        <f>IF(F33="",0,IF(LEFT(F33,1)="-",(IF(ABS(F33)&gt;9,(ABS(F33)+2),11)),F33))</f>
        <v>0</v>
      </c>
      <c r="AA33" s="161">
        <f t="shared" si="15"/>
        <v>0</v>
      </c>
      <c r="AB33" s="162">
        <f>IF(H33="",0,IF(LEFT(H33,1)="-",(IF(ABS(H33)&gt;9,(ABS(H33)+2),11)),H33))</f>
        <v>0</v>
      </c>
      <c r="AC33" s="161">
        <f t="shared" si="17"/>
        <v>0</v>
      </c>
      <c r="AD33" s="162">
        <f>IF(J33="",0,IF(LEFT(J33,1)="-",(IF(ABS(J33)&gt;9,(ABS(J33)+2),11)),J33))</f>
        <v>0</v>
      </c>
      <c r="AE33" s="161">
        <f t="shared" si="19"/>
        <v>0</v>
      </c>
      <c r="AF33" s="162">
        <f>IF(L33="",0,IF(LEFT(L33,1)="-",(IF(ABS(L33)&gt;9,(ABS(L33)+2),11)),L33))</f>
        <v>0</v>
      </c>
      <c r="AG33" s="161">
        <f>IF(N33="",0,IF(LEFT(N33,1)="-",ABS(N33),(IF(N33&gt;9,N33+2,11))))</f>
        <v>0</v>
      </c>
      <c r="AH33" s="162">
        <f>IF(N33="",0,IF(LEFT(N33,1)="-",(IF(ABS(N33)&gt;9,(ABS(N33)+2),11)),N33))</f>
        <v>0</v>
      </c>
    </row>
    <row r="34" spans="1:34" ht="15.75">
      <c r="A34" s="228" t="s">
        <v>175</v>
      </c>
      <c r="B34" s="151" t="str">
        <f>IF(B21&gt;"",B21,"")</f>
        <v>Ksenia Nerman</v>
      </c>
      <c r="C34" s="163" t="str">
        <f>IF(B22&gt;"",B22,"")</f>
        <v>Kaarina Saariaho</v>
      </c>
      <c r="D34" s="237"/>
      <c r="E34" s="231"/>
      <c r="F34" s="350"/>
      <c r="G34" s="351"/>
      <c r="H34" s="350"/>
      <c r="I34" s="351"/>
      <c r="J34" s="350"/>
      <c r="K34" s="351"/>
      <c r="L34" s="346"/>
      <c r="M34" s="347"/>
      <c r="N34" s="346"/>
      <c r="O34" s="347"/>
      <c r="P34" s="232">
        <f t="shared" si="23"/>
      </c>
      <c r="Q34" s="233">
        <f t="shared" si="24"/>
      </c>
      <c r="R34" s="165"/>
      <c r="S34" s="82"/>
      <c r="T34" s="226"/>
      <c r="U34" s="238">
        <f t="shared" si="11"/>
        <v>0</v>
      </c>
      <c r="V34" s="239">
        <f t="shared" si="11"/>
        <v>0</v>
      </c>
      <c r="W34" s="240">
        <f t="shared" si="12"/>
        <v>0</v>
      </c>
      <c r="Y34" s="167">
        <f t="shared" si="13"/>
        <v>0</v>
      </c>
      <c r="Z34" s="168">
        <f>IF(F34="",0,IF(LEFT(F34,1)="-",(IF(ABS(F34)&gt;9,(ABS(F34)+2),11)),F34))</f>
        <v>0</v>
      </c>
      <c r="AA34" s="167">
        <f t="shared" si="15"/>
        <v>0</v>
      </c>
      <c r="AB34" s="168">
        <f>IF(H34="",0,IF(LEFT(H34,1)="-",(IF(ABS(H34)&gt;9,(ABS(H34)+2),11)),H34))</f>
        <v>0</v>
      </c>
      <c r="AC34" s="167">
        <f t="shared" si="17"/>
        <v>0</v>
      </c>
      <c r="AD34" s="168">
        <f>IF(J34="",0,IF(LEFT(J34,1)="-",(IF(ABS(J34)&gt;9,(ABS(J34)+2),11)),J34))</f>
        <v>0</v>
      </c>
      <c r="AE34" s="167">
        <f t="shared" si="19"/>
        <v>0</v>
      </c>
      <c r="AF34" s="168">
        <f>IF(L34="",0,IF(LEFT(L34,1)="-",(IF(ABS(L34)&gt;9,(ABS(L34)+2),11)),L34))</f>
        <v>0</v>
      </c>
      <c r="AG34" s="167">
        <f>IF(N34="",0,IF(LEFT(N34,1)="-",ABS(N34),(IF(N34&gt;9,N34+2,11))))</f>
        <v>0</v>
      </c>
      <c r="AH34" s="168">
        <f>IF(N34="",0,IF(LEFT(N34,1)="-",(IF(ABS(N34)&gt;9,(ABS(N34)+2),11)),N34))</f>
        <v>0</v>
      </c>
    </row>
    <row r="35" spans="1:34" ht="16.5" thickBot="1">
      <c r="A35" s="228" t="s">
        <v>184</v>
      </c>
      <c r="B35" s="241" t="str">
        <f>IF(B22&gt;"",B22,"")</f>
        <v>Kaarina Saariaho</v>
      </c>
      <c r="C35" s="242" t="str">
        <f>IF(B23&gt;"",B23,"")</f>
        <v>Sofia Sinishin</v>
      </c>
      <c r="D35" s="243"/>
      <c r="E35" s="244"/>
      <c r="F35" s="348"/>
      <c r="G35" s="349"/>
      <c r="H35" s="348"/>
      <c r="I35" s="349"/>
      <c r="J35" s="348"/>
      <c r="K35" s="349"/>
      <c r="L35" s="348"/>
      <c r="M35" s="349"/>
      <c r="N35" s="348"/>
      <c r="O35" s="349"/>
      <c r="P35" s="232">
        <f t="shared" si="23"/>
      </c>
      <c r="Q35" s="233">
        <f t="shared" si="24"/>
      </c>
      <c r="R35" s="165"/>
      <c r="S35" s="82"/>
      <c r="T35" s="226"/>
      <c r="U35" s="238">
        <f t="shared" si="11"/>
        <v>0</v>
      </c>
      <c r="V35" s="239">
        <f t="shared" si="11"/>
        <v>0</v>
      </c>
      <c r="W35" s="240">
        <f t="shared" si="12"/>
        <v>0</v>
      </c>
      <c r="Y35" s="167">
        <f t="shared" si="13"/>
        <v>0</v>
      </c>
      <c r="Z35" s="168">
        <f>IF(F35="",0,IF(LEFT(F35,1)="-",(IF(ABS(F35)&gt;9,(ABS(F35)+2),11)),F35))</f>
        <v>0</v>
      </c>
      <c r="AA35" s="167">
        <f t="shared" si="15"/>
        <v>0</v>
      </c>
      <c r="AB35" s="168">
        <f>IF(H35="",0,IF(LEFT(H35,1)="-",(IF(ABS(H35)&gt;9,(ABS(H35)+2),11)),H35))</f>
        <v>0</v>
      </c>
      <c r="AC35" s="167">
        <f t="shared" si="17"/>
        <v>0</v>
      </c>
      <c r="AD35" s="168">
        <f>IF(J35="",0,IF(LEFT(J35,1)="-",(IF(ABS(J35)&gt;9,(ABS(J35)+2),11)),J35))</f>
        <v>0</v>
      </c>
      <c r="AE35" s="167">
        <f t="shared" si="19"/>
        <v>0</v>
      </c>
      <c r="AF35" s="168">
        <f>IF(L35="",0,IF(LEFT(L35,1)="-",(IF(ABS(L35)&gt;9,(ABS(L35)+2),11)),L35))</f>
        <v>0</v>
      </c>
      <c r="AG35" s="167">
        <f>IF(N35="",0,IF(LEFT(N35,1)="-",ABS(N35),(IF(N35&gt;9,N35+2,11))))</f>
        <v>0</v>
      </c>
      <c r="AH35" s="168">
        <f>IF(N35="",0,IF(LEFT(N35,1)="-",(IF(ABS(N35)&gt;9,(ABS(N35)+2),11)),N35))</f>
        <v>0</v>
      </c>
    </row>
    <row r="36" spans="1:34" ht="16.5" thickBot="1">
      <c r="A36" s="245" t="s">
        <v>176</v>
      </c>
      <c r="B36" s="172" t="str">
        <f>IF(B20&gt;"",B20,"")</f>
        <v>Sofie Eriksson</v>
      </c>
      <c r="C36" s="173" t="str">
        <f>IF(B21&gt;"",B21,"")</f>
        <v>Ksenia Nerman</v>
      </c>
      <c r="D36" s="246"/>
      <c r="E36" s="247"/>
      <c r="F36" s="344"/>
      <c r="G36" s="345"/>
      <c r="H36" s="344"/>
      <c r="I36" s="345"/>
      <c r="J36" s="344"/>
      <c r="K36" s="345"/>
      <c r="L36" s="344"/>
      <c r="M36" s="345"/>
      <c r="N36" s="344"/>
      <c r="O36" s="345"/>
      <c r="P36" s="248">
        <f t="shared" si="23"/>
      </c>
      <c r="Q36" s="249">
        <f t="shared" si="24"/>
      </c>
      <c r="R36" s="178"/>
      <c r="S36" s="250"/>
      <c r="T36" s="226"/>
      <c r="U36" s="251">
        <f t="shared" si="11"/>
        <v>0</v>
      </c>
      <c r="V36" s="252">
        <f t="shared" si="11"/>
        <v>0</v>
      </c>
      <c r="W36" s="253">
        <f t="shared" si="12"/>
        <v>0</v>
      </c>
      <c r="Y36" s="167">
        <f t="shared" si="13"/>
        <v>0</v>
      </c>
      <c r="Z36" s="168">
        <f>IF(F36="",0,IF(LEFT(F36,1)="-",(IF(ABS(F36)&gt;9,(ABS(F36)+2),11)),F36))</f>
        <v>0</v>
      </c>
      <c r="AA36" s="167">
        <f t="shared" si="15"/>
        <v>0</v>
      </c>
      <c r="AB36" s="168">
        <f>IF(H36="",0,IF(LEFT(H36,1)="-",(IF(ABS(H36)&gt;9,(ABS(H36)+2),11)),H36))</f>
        <v>0</v>
      </c>
      <c r="AC36" s="167">
        <f t="shared" si="17"/>
        <v>0</v>
      </c>
      <c r="AD36" s="168">
        <f>IF(J36="",0,IF(LEFT(J36,1)="-",(IF(ABS(J36)&gt;9,(ABS(J36)+2),11)),J36))</f>
        <v>0</v>
      </c>
      <c r="AE36" s="167">
        <f t="shared" si="19"/>
        <v>0</v>
      </c>
      <c r="AF36" s="168">
        <f>IF(L36="",0,IF(LEFT(L36,1)="-",(IF(ABS(L36)&gt;9,(ABS(L36)+2),11)),L36))</f>
        <v>0</v>
      </c>
      <c r="AG36" s="167">
        <f>IF(N36="",0,IF(LEFT(N36,1)="-",ABS(N36),(IF(N36&gt;9,N36+2,11))))</f>
        <v>0</v>
      </c>
      <c r="AH36" s="168">
        <f>IF(N36="",0,IF(LEFT(N36,1)="-",(IF(ABS(N36)&gt;9,(ABS(N36)+2),11)),N36))</f>
        <v>0</v>
      </c>
    </row>
    <row r="37" spans="1:34" ht="13.5" thickTop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</sheetData>
  <mergeCells count="130">
    <mergeCell ref="J1:M1"/>
    <mergeCell ref="N1:P1"/>
    <mergeCell ref="Q1:S1"/>
    <mergeCell ref="D2:F2"/>
    <mergeCell ref="G2:I2"/>
    <mergeCell ref="J2:M2"/>
    <mergeCell ref="Q2:S2"/>
    <mergeCell ref="D3:E3"/>
    <mergeCell ref="F3:G3"/>
    <mergeCell ref="H3:I3"/>
    <mergeCell ref="J3:K3"/>
    <mergeCell ref="L3:M3"/>
    <mergeCell ref="R3:S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N17:P17"/>
    <mergeCell ref="Q17:S17"/>
    <mergeCell ref="D18:F18"/>
    <mergeCell ref="G18:I18"/>
    <mergeCell ref="J18:M18"/>
    <mergeCell ref="Q18:S18"/>
    <mergeCell ref="D19:E19"/>
    <mergeCell ref="F19:G19"/>
    <mergeCell ref="H19:I19"/>
    <mergeCell ref="J19:K19"/>
    <mergeCell ref="R22:S22"/>
    <mergeCell ref="R23:S23"/>
    <mergeCell ref="R24:S24"/>
    <mergeCell ref="L19:M19"/>
    <mergeCell ref="R19:S19"/>
    <mergeCell ref="R20:S20"/>
    <mergeCell ref="R21:S21"/>
    <mergeCell ref="P19:Q19"/>
    <mergeCell ref="F26:G26"/>
    <mergeCell ref="H26:I26"/>
    <mergeCell ref="J26:K26"/>
    <mergeCell ref="L26:M26"/>
    <mergeCell ref="F27:G27"/>
    <mergeCell ref="H27:I27"/>
    <mergeCell ref="J27:K27"/>
    <mergeCell ref="L27:M27"/>
    <mergeCell ref="F28:G28"/>
    <mergeCell ref="H28:I28"/>
    <mergeCell ref="J28:K28"/>
    <mergeCell ref="L28:M28"/>
    <mergeCell ref="F29:G29"/>
    <mergeCell ref="H29:I29"/>
    <mergeCell ref="J29:K29"/>
    <mergeCell ref="L29:M29"/>
    <mergeCell ref="F30:G30"/>
    <mergeCell ref="H30:I30"/>
    <mergeCell ref="J30:K30"/>
    <mergeCell ref="L30:M30"/>
    <mergeCell ref="F31:G31"/>
    <mergeCell ref="H31:I31"/>
    <mergeCell ref="J31:K31"/>
    <mergeCell ref="L31:M31"/>
    <mergeCell ref="N36:O36"/>
    <mergeCell ref="F35:G35"/>
    <mergeCell ref="H35:I35"/>
    <mergeCell ref="J35:K35"/>
    <mergeCell ref="N32:O32"/>
    <mergeCell ref="N18:P18"/>
    <mergeCell ref="L35:M35"/>
    <mergeCell ref="N35:O35"/>
    <mergeCell ref="N30:O30"/>
    <mergeCell ref="N31:O31"/>
    <mergeCell ref="N28:O28"/>
    <mergeCell ref="N29:O29"/>
    <mergeCell ref="N26:O26"/>
    <mergeCell ref="N27:O27"/>
    <mergeCell ref="F32:G32"/>
    <mergeCell ref="H32:I32"/>
    <mergeCell ref="J32:K32"/>
    <mergeCell ref="L32:M32"/>
    <mergeCell ref="J34:K34"/>
    <mergeCell ref="L34:M34"/>
    <mergeCell ref="N34:O34"/>
    <mergeCell ref="F33:G33"/>
    <mergeCell ref="H33:I33"/>
    <mergeCell ref="J33:K33"/>
    <mergeCell ref="P26:Q26"/>
    <mergeCell ref="U26:V26"/>
    <mergeCell ref="F36:G36"/>
    <mergeCell ref="H36:I36"/>
    <mergeCell ref="J36:K36"/>
    <mergeCell ref="L36:M36"/>
    <mergeCell ref="L33:M33"/>
    <mergeCell ref="N33:O33"/>
    <mergeCell ref="F34:G34"/>
    <mergeCell ref="H34:I34"/>
  </mergeCells>
  <printOptions/>
  <pageMargins left="0.31" right="0.17" top="1" bottom="1" header="0.4921259845" footer="0.4921259845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3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32" customWidth="1"/>
    <col min="2" max="2" width="24.00390625" style="32" customWidth="1"/>
    <col min="3" max="3" width="17.57421875" style="32" customWidth="1"/>
    <col min="4" max="14" width="3.8515625" style="32" customWidth="1"/>
    <col min="15" max="15" width="4.00390625" style="32" customWidth="1"/>
    <col min="16" max="16" width="3.8515625" style="32" customWidth="1"/>
    <col min="17" max="17" width="3.7109375" style="32" customWidth="1"/>
    <col min="18" max="19" width="3.57421875" style="32" customWidth="1"/>
    <col min="20" max="20" width="3.28125" style="32" customWidth="1"/>
    <col min="21" max="24" width="4.00390625" style="32" customWidth="1"/>
    <col min="25" max="33" width="3.57421875" style="32" customWidth="1"/>
    <col min="34" max="35" width="4.140625" style="32" customWidth="1"/>
    <col min="36" max="36" width="3.57421875" style="32" customWidth="1"/>
    <col min="37" max="37" width="5.57421875" style="32" customWidth="1"/>
    <col min="38" max="43" width="3.57421875" style="32" customWidth="1"/>
    <col min="44" max="44" width="6.421875" style="32" customWidth="1"/>
    <col min="45" max="45" width="9.00390625" style="32" customWidth="1"/>
    <col min="46" max="16384" width="9.140625" style="32" customWidth="1"/>
  </cols>
  <sheetData>
    <row r="1" spans="1:19" ht="16.5" thickTop="1">
      <c r="A1" s="83"/>
      <c r="B1" s="84" t="s">
        <v>205</v>
      </c>
      <c r="C1" s="85"/>
      <c r="D1" s="85"/>
      <c r="E1" s="85"/>
      <c r="F1" s="86"/>
      <c r="G1" s="85"/>
      <c r="H1" s="87" t="s">
        <v>148</v>
      </c>
      <c r="I1" s="88"/>
      <c r="J1" s="376" t="s">
        <v>204</v>
      </c>
      <c r="K1" s="377"/>
      <c r="L1" s="377"/>
      <c r="M1" s="378"/>
      <c r="N1" s="379" t="s">
        <v>151</v>
      </c>
      <c r="O1" s="380"/>
      <c r="P1" s="380"/>
      <c r="Q1" s="408" t="s">
        <v>186</v>
      </c>
      <c r="R1" s="409"/>
      <c r="S1" s="410"/>
    </row>
    <row r="2" spans="1:19" ht="16.5" thickBot="1">
      <c r="A2" s="89"/>
      <c r="B2" s="90" t="s">
        <v>150</v>
      </c>
      <c r="C2" s="91" t="s">
        <v>152</v>
      </c>
      <c r="D2" s="367"/>
      <c r="E2" s="368"/>
      <c r="F2" s="369"/>
      <c r="G2" s="370" t="s">
        <v>153</v>
      </c>
      <c r="H2" s="371"/>
      <c r="I2" s="371"/>
      <c r="J2" s="372">
        <v>41405</v>
      </c>
      <c r="K2" s="372"/>
      <c r="L2" s="372"/>
      <c r="M2" s="373"/>
      <c r="N2" s="92" t="s">
        <v>154</v>
      </c>
      <c r="O2" s="93"/>
      <c r="P2" s="93"/>
      <c r="Q2" s="315">
        <v>0.5</v>
      </c>
      <c r="R2" s="359"/>
      <c r="S2" s="360"/>
    </row>
    <row r="3" spans="1:23" ht="15.75" thickTop="1">
      <c r="A3" s="94"/>
      <c r="B3" s="95" t="s">
        <v>155</v>
      </c>
      <c r="C3" s="96" t="s">
        <v>208</v>
      </c>
      <c r="D3" s="404" t="s">
        <v>124</v>
      </c>
      <c r="E3" s="405"/>
      <c r="F3" s="404" t="s">
        <v>125</v>
      </c>
      <c r="G3" s="405"/>
      <c r="H3" s="404" t="s">
        <v>126</v>
      </c>
      <c r="I3" s="405"/>
      <c r="J3" s="404" t="s">
        <v>128</v>
      </c>
      <c r="K3" s="405"/>
      <c r="L3" s="404"/>
      <c r="M3" s="405"/>
      <c r="N3" s="97" t="s">
        <v>157</v>
      </c>
      <c r="O3" s="98" t="s">
        <v>158</v>
      </c>
      <c r="P3" s="99" t="s">
        <v>159</v>
      </c>
      <c r="Q3" s="100"/>
      <c r="R3" s="406" t="s">
        <v>160</v>
      </c>
      <c r="S3" s="407"/>
      <c r="U3" s="101" t="s">
        <v>161</v>
      </c>
      <c r="V3" s="102"/>
      <c r="W3" s="103" t="s">
        <v>162</v>
      </c>
    </row>
    <row r="4" spans="1:23" ht="12.75">
      <c r="A4" s="104" t="s">
        <v>124</v>
      </c>
      <c r="B4" s="105" t="s">
        <v>112</v>
      </c>
      <c r="C4" s="106" t="s">
        <v>206</v>
      </c>
      <c r="D4" s="107"/>
      <c r="E4" s="108"/>
      <c r="F4" s="109">
        <f>+P14</f>
      </c>
      <c r="G4" s="110">
        <f>+Q14</f>
      </c>
      <c r="H4" s="109">
        <f>P10</f>
      </c>
      <c r="I4" s="110">
        <f>Q10</f>
      </c>
      <c r="J4" s="109">
        <f>P12</f>
      </c>
      <c r="K4" s="110">
        <f>Q12</f>
      </c>
      <c r="L4" s="109"/>
      <c r="M4" s="110"/>
      <c r="N4" s="111">
        <f>IF(SUM(D4:M4)=0,"",COUNTIF(E4:E7,"3"))</f>
      </c>
      <c r="O4" s="112">
        <f>IF(SUM(E4:N4)=0,"",COUNTIF(D4:D7,"3"))</f>
      </c>
      <c r="P4" s="113">
        <f>IF(SUM(D4:M4)=0,"",SUM(E4:E7))</f>
      </c>
      <c r="Q4" s="114">
        <f>IF(SUM(D4:M4)=0,"",SUM(D4:D7))</f>
      </c>
      <c r="R4" s="395"/>
      <c r="S4" s="396"/>
      <c r="U4" s="115">
        <f>+U10+U12+U14</f>
        <v>0</v>
      </c>
      <c r="V4" s="116">
        <f>+V10+V12+V14</f>
        <v>0</v>
      </c>
      <c r="W4" s="117">
        <f>+U4-V4</f>
        <v>0</v>
      </c>
    </row>
    <row r="5" spans="1:23" ht="12.75">
      <c r="A5" s="118" t="s">
        <v>125</v>
      </c>
      <c r="B5" s="105" t="s">
        <v>53</v>
      </c>
      <c r="C5" s="119" t="s">
        <v>207</v>
      </c>
      <c r="D5" s="120">
        <f>+Q14</f>
      </c>
      <c r="E5" s="121">
        <f>+P14</f>
      </c>
      <c r="F5" s="122"/>
      <c r="G5" s="123"/>
      <c r="H5" s="120">
        <f>P13</f>
      </c>
      <c r="I5" s="121">
        <f>Q13</f>
      </c>
      <c r="J5" s="120">
        <f>P11</f>
      </c>
      <c r="K5" s="121">
        <f>Q11</f>
      </c>
      <c r="L5" s="120"/>
      <c r="M5" s="121"/>
      <c r="N5" s="111">
        <f>IF(SUM(D5:M5)=0,"",COUNTIF(G4:G7,"3"))</f>
      </c>
      <c r="O5" s="112">
        <f>IF(SUM(E5:N5)=0,"",COUNTIF(F4:F7,"3"))</f>
      </c>
      <c r="P5" s="113">
        <f>IF(SUM(D5:M5)=0,"",SUM(G4:G7))</f>
      </c>
      <c r="Q5" s="114">
        <f>IF(SUM(D5:M5)=0,"",SUM(F4:F7))</f>
      </c>
      <c r="R5" s="395"/>
      <c r="S5" s="396"/>
      <c r="U5" s="115">
        <f>+U11+U13+V14</f>
        <v>0</v>
      </c>
      <c r="V5" s="116">
        <f>+V11+V13+U14</f>
        <v>0</v>
      </c>
      <c r="W5" s="117">
        <f>+U5-V5</f>
        <v>0</v>
      </c>
    </row>
    <row r="6" spans="1:23" ht="12.75">
      <c r="A6" s="118" t="s">
        <v>126</v>
      </c>
      <c r="B6" s="105" t="s">
        <v>41</v>
      </c>
      <c r="C6" s="119" t="s">
        <v>207</v>
      </c>
      <c r="D6" s="120">
        <f>+Q10</f>
      </c>
      <c r="E6" s="121">
        <f>+P10</f>
      </c>
      <c r="F6" s="120">
        <f>Q13</f>
      </c>
      <c r="G6" s="121">
        <f>P13</f>
      </c>
      <c r="H6" s="122"/>
      <c r="I6" s="123"/>
      <c r="J6" s="120">
        <f>P15</f>
      </c>
      <c r="K6" s="121">
        <f>Q15</f>
      </c>
      <c r="L6" s="120"/>
      <c r="M6" s="121"/>
      <c r="N6" s="111">
        <f>IF(SUM(D6:M6)=0,"",COUNTIF(I4:I7,"3"))</f>
      </c>
      <c r="O6" s="112">
        <f>IF(SUM(E6:N6)=0,"",COUNTIF(H4:H7,"3"))</f>
      </c>
      <c r="P6" s="113">
        <f>IF(SUM(D6:M6)=0,"",SUM(I4:I7))</f>
      </c>
      <c r="Q6" s="114">
        <f>IF(SUM(D6:M6)=0,"",SUM(H4:H7))</f>
      </c>
      <c r="R6" s="395"/>
      <c r="S6" s="396"/>
      <c r="U6" s="115">
        <f>+V10+V13+U15</f>
        <v>0</v>
      </c>
      <c r="V6" s="116">
        <f>+U10+U13+V15</f>
        <v>0</v>
      </c>
      <c r="W6" s="117">
        <f>+U6-V6</f>
        <v>0</v>
      </c>
    </row>
    <row r="7" spans="1:23" ht="13.5" thickBot="1">
      <c r="A7" s="124" t="s">
        <v>128</v>
      </c>
      <c r="B7" s="125" t="s">
        <v>113</v>
      </c>
      <c r="C7" s="119" t="s">
        <v>207</v>
      </c>
      <c r="D7" s="127">
        <f>Q12</f>
      </c>
      <c r="E7" s="128">
        <f>P12</f>
      </c>
      <c r="F7" s="127">
        <f>Q11</f>
      </c>
      <c r="G7" s="128">
        <f>P11</f>
      </c>
      <c r="H7" s="127">
        <f>Q15</f>
      </c>
      <c r="I7" s="128">
        <f>P15</f>
      </c>
      <c r="J7" s="129"/>
      <c r="K7" s="130"/>
      <c r="L7" s="127"/>
      <c r="M7" s="128"/>
      <c r="N7" s="131">
        <f>IF(SUM(D7:M7)=0,"",COUNTIF(K4:K7,"3"))</f>
      </c>
      <c r="O7" s="132">
        <f>IF(SUM(E7:N7)=0,"",COUNTIF(J4:J7,"3"))</f>
      </c>
      <c r="P7" s="133">
        <f>IF(SUM(D7:M8)=0,"",SUM(K4:K7))</f>
      </c>
      <c r="Q7" s="134">
        <f>IF(SUM(D7:M7)=0,"",SUM(J4:J7))</f>
      </c>
      <c r="R7" s="397"/>
      <c r="S7" s="398"/>
      <c r="U7" s="115">
        <f>+V11+V12+V15</f>
        <v>0</v>
      </c>
      <c r="V7" s="116">
        <f>+U11+U12+U15</f>
        <v>0</v>
      </c>
      <c r="W7" s="117">
        <f>+U7-V7</f>
        <v>0</v>
      </c>
    </row>
    <row r="8" spans="1:24" ht="15.75" thickTop="1">
      <c r="A8" s="135"/>
      <c r="B8" s="136" t="s">
        <v>163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8"/>
      <c r="S8" s="139"/>
      <c r="U8" s="140"/>
      <c r="V8" s="141" t="s">
        <v>164</v>
      </c>
      <c r="W8" s="142">
        <f>SUM(W4:W7)</f>
        <v>0</v>
      </c>
      <c r="X8" s="141" t="str">
        <f>IF(W8=0,"OK","Virhe")</f>
        <v>OK</v>
      </c>
    </row>
    <row r="9" spans="1:23" ht="15.75" thickBot="1">
      <c r="A9" s="143"/>
      <c r="B9" s="144" t="s">
        <v>165</v>
      </c>
      <c r="C9" s="145"/>
      <c r="D9" s="145"/>
      <c r="E9" s="146"/>
      <c r="F9" s="399" t="s">
        <v>166</v>
      </c>
      <c r="G9" s="400"/>
      <c r="H9" s="401" t="s">
        <v>167</v>
      </c>
      <c r="I9" s="400"/>
      <c r="J9" s="401" t="s">
        <v>168</v>
      </c>
      <c r="K9" s="400"/>
      <c r="L9" s="401" t="s">
        <v>169</v>
      </c>
      <c r="M9" s="400"/>
      <c r="N9" s="401" t="s">
        <v>170</v>
      </c>
      <c r="O9" s="400"/>
      <c r="P9" s="402" t="s">
        <v>171</v>
      </c>
      <c r="Q9" s="403"/>
      <c r="S9" s="147"/>
      <c r="U9" s="148" t="s">
        <v>161</v>
      </c>
      <c r="V9" s="149"/>
      <c r="W9" s="103" t="s">
        <v>162</v>
      </c>
    </row>
    <row r="10" spans="1:34" ht="15.75">
      <c r="A10" s="150" t="s">
        <v>172</v>
      </c>
      <c r="B10" s="151" t="str">
        <f>IF(B4&gt;"",B4,"")</f>
        <v>Arttu Pöri</v>
      </c>
      <c r="C10" s="152" t="str">
        <f>IF(B6&gt;"",B6,"")</f>
        <v>William Ekbom</v>
      </c>
      <c r="D10" s="137"/>
      <c r="E10" s="153"/>
      <c r="F10" s="393"/>
      <c r="G10" s="394"/>
      <c r="H10" s="390"/>
      <c r="I10" s="391"/>
      <c r="J10" s="390"/>
      <c r="K10" s="391"/>
      <c r="L10" s="390"/>
      <c r="M10" s="391"/>
      <c r="N10" s="392"/>
      <c r="O10" s="391"/>
      <c r="P10" s="154">
        <f aca="true" t="shared" si="0" ref="P10:P15">IF(COUNT(F10:N10)=0,"",COUNTIF(F10:N10,"&gt;=0"))</f>
      </c>
      <c r="Q10" s="155">
        <f aca="true" t="shared" si="1" ref="Q10:Q15">IF(COUNT(F10:N10)=0,"",(IF(LEFT(F10,1)="-",1,0)+IF(LEFT(H10,1)="-",1,0)+IF(LEFT(J10,1)="-",1,0)+IF(LEFT(L10,1)="-",1,0)+IF(LEFT(N10,1)="-",1,0)))</f>
      </c>
      <c r="R10" s="156"/>
      <c r="S10" s="157"/>
      <c r="U10" s="158">
        <f aca="true" t="shared" si="2" ref="U10:V15">+Y10+AA10+AC10+AE10+AG10</f>
        <v>0</v>
      </c>
      <c r="V10" s="159">
        <f t="shared" si="2"/>
        <v>0</v>
      </c>
      <c r="W10" s="160">
        <f aca="true" t="shared" si="3" ref="W10:W15">+U10-V10</f>
        <v>0</v>
      </c>
      <c r="Y10" s="161">
        <f>IF(F10="",0,IF(LEFT(F10,1)="-",ABS(F10),(IF(F10&gt;9,F10+2,11))))</f>
        <v>0</v>
      </c>
      <c r="Z10" s="162">
        <f aca="true" t="shared" si="4" ref="Z10:Z15">IF(F10="",0,IF(LEFT(F10,1)="-",(IF(ABS(F10)&gt;9,(ABS(F10)+2),11)),F10))</f>
        <v>0</v>
      </c>
      <c r="AA10" s="161">
        <f>IF(H10="",0,IF(LEFT(H10,1)="-",ABS(H10),(IF(H10&gt;9,H10+2,11))))</f>
        <v>0</v>
      </c>
      <c r="AB10" s="162">
        <f aca="true" t="shared" si="5" ref="AB10:AB15">IF(H10="",0,IF(LEFT(H10,1)="-",(IF(ABS(H10)&gt;9,(ABS(H10)+2),11)),H10))</f>
        <v>0</v>
      </c>
      <c r="AC10" s="161">
        <f>IF(J10="",0,IF(LEFT(J10,1)="-",ABS(J10),(IF(J10&gt;9,J10+2,11))))</f>
        <v>0</v>
      </c>
      <c r="AD10" s="162">
        <f aca="true" t="shared" si="6" ref="AD10:AD15">IF(J10="",0,IF(LEFT(J10,1)="-",(IF(ABS(J10)&gt;9,(ABS(J10)+2),11)),J10))</f>
        <v>0</v>
      </c>
      <c r="AE10" s="161">
        <f>IF(L10="",0,IF(LEFT(L10,1)="-",ABS(L10),(IF(L10&gt;9,L10+2,11))))</f>
        <v>0</v>
      </c>
      <c r="AF10" s="162">
        <f aca="true" t="shared" si="7" ref="AF10:AF15">IF(L10="",0,IF(LEFT(L10,1)="-",(IF(ABS(L10)&gt;9,(ABS(L10)+2),11)),L10))</f>
        <v>0</v>
      </c>
      <c r="AG10" s="161">
        <f aca="true" t="shared" si="8" ref="AG10:AG15">IF(N10="",0,IF(LEFT(N10,1)="-",ABS(N10),(IF(N10&gt;9,N10+2,11))))</f>
        <v>0</v>
      </c>
      <c r="AH10" s="162">
        <f aca="true" t="shared" si="9" ref="AH10:AH15">IF(N10="",0,IF(LEFT(N10,1)="-",(IF(ABS(N10)&gt;9,(ABS(N10)+2),11)),N10))</f>
        <v>0</v>
      </c>
    </row>
    <row r="11" spans="1:34" ht="15.75">
      <c r="A11" s="150" t="s">
        <v>173</v>
      </c>
      <c r="B11" s="151" t="str">
        <f>IF(B5&gt;"",B5,"")</f>
        <v>Henri Suominen</v>
      </c>
      <c r="C11" s="163" t="str">
        <f>IF(B7&gt;"",B7,"")</f>
        <v>Karliino Härmä</v>
      </c>
      <c r="D11" s="164"/>
      <c r="E11" s="153"/>
      <c r="F11" s="383"/>
      <c r="G11" s="384"/>
      <c r="H11" s="383"/>
      <c r="I11" s="384"/>
      <c r="J11" s="383"/>
      <c r="K11" s="384"/>
      <c r="L11" s="383"/>
      <c r="M11" s="384"/>
      <c r="N11" s="383"/>
      <c r="O11" s="384"/>
      <c r="P11" s="154">
        <f t="shared" si="0"/>
      </c>
      <c r="Q11" s="155">
        <f t="shared" si="1"/>
      </c>
      <c r="R11" s="165"/>
      <c r="S11" s="166"/>
      <c r="U11" s="158">
        <f t="shared" si="2"/>
        <v>0</v>
      </c>
      <c r="V11" s="159">
        <f t="shared" si="2"/>
        <v>0</v>
      </c>
      <c r="W11" s="160">
        <f t="shared" si="3"/>
        <v>0</v>
      </c>
      <c r="Y11" s="167">
        <f>IF(F11="",0,IF(LEFT(F11,1)="-",ABS(F11),(IF(F11&gt;9,F11+2,11))))</f>
        <v>0</v>
      </c>
      <c r="Z11" s="168">
        <f t="shared" si="4"/>
        <v>0</v>
      </c>
      <c r="AA11" s="167">
        <f>IF(H11="",0,IF(LEFT(H11,1)="-",ABS(H11),(IF(H11&gt;9,H11+2,11))))</f>
        <v>0</v>
      </c>
      <c r="AB11" s="168">
        <f t="shared" si="5"/>
        <v>0</v>
      </c>
      <c r="AC11" s="167">
        <f>IF(J11="",0,IF(LEFT(J11,1)="-",ABS(J11),(IF(J11&gt;9,J11+2,11))))</f>
        <v>0</v>
      </c>
      <c r="AD11" s="168">
        <f t="shared" si="6"/>
        <v>0</v>
      </c>
      <c r="AE11" s="167">
        <f>IF(L11="",0,IF(LEFT(L11,1)="-",ABS(L11),(IF(L11&gt;9,L11+2,11))))</f>
        <v>0</v>
      </c>
      <c r="AF11" s="168">
        <f t="shared" si="7"/>
        <v>0</v>
      </c>
      <c r="AG11" s="167">
        <f t="shared" si="8"/>
        <v>0</v>
      </c>
      <c r="AH11" s="168">
        <f t="shared" si="9"/>
        <v>0</v>
      </c>
    </row>
    <row r="12" spans="1:34" ht="16.5" thickBot="1">
      <c r="A12" s="150" t="s">
        <v>174</v>
      </c>
      <c r="B12" s="169" t="str">
        <f>IF(B4&gt;"",B4,"")</f>
        <v>Arttu Pöri</v>
      </c>
      <c r="C12" s="170" t="str">
        <f>IF(B7&gt;"",B7,"")</f>
        <v>Karliino Härmä</v>
      </c>
      <c r="D12" s="145"/>
      <c r="E12" s="146"/>
      <c r="F12" s="388"/>
      <c r="G12" s="389"/>
      <c r="H12" s="388"/>
      <c r="I12" s="389"/>
      <c r="J12" s="388"/>
      <c r="K12" s="389"/>
      <c r="L12" s="388"/>
      <c r="M12" s="389"/>
      <c r="N12" s="388"/>
      <c r="O12" s="389"/>
      <c r="P12" s="154">
        <f t="shared" si="0"/>
      </c>
      <c r="Q12" s="155">
        <f t="shared" si="1"/>
      </c>
      <c r="R12" s="165"/>
      <c r="S12" s="166"/>
      <c r="U12" s="158">
        <f t="shared" si="2"/>
        <v>0</v>
      </c>
      <c r="V12" s="159">
        <f t="shared" si="2"/>
        <v>0</v>
      </c>
      <c r="W12" s="160">
        <f t="shared" si="3"/>
        <v>0</v>
      </c>
      <c r="Y12" s="167">
        <f aca="true" t="shared" si="10" ref="Y12:AE15">IF(F12="",0,IF(LEFT(F12,1)="-",ABS(F12),(IF(F12&gt;9,F12+2,11))))</f>
        <v>0</v>
      </c>
      <c r="Z12" s="168">
        <f t="shared" si="4"/>
        <v>0</v>
      </c>
      <c r="AA12" s="167">
        <f t="shared" si="10"/>
        <v>0</v>
      </c>
      <c r="AB12" s="168">
        <f t="shared" si="5"/>
        <v>0</v>
      </c>
      <c r="AC12" s="167">
        <f t="shared" si="10"/>
        <v>0</v>
      </c>
      <c r="AD12" s="168">
        <f t="shared" si="6"/>
        <v>0</v>
      </c>
      <c r="AE12" s="167">
        <f t="shared" si="10"/>
        <v>0</v>
      </c>
      <c r="AF12" s="168">
        <f t="shared" si="7"/>
        <v>0</v>
      </c>
      <c r="AG12" s="167">
        <f t="shared" si="8"/>
        <v>0</v>
      </c>
      <c r="AH12" s="168">
        <f t="shared" si="9"/>
        <v>0</v>
      </c>
    </row>
    <row r="13" spans="1:34" ht="15.75">
      <c r="A13" s="150" t="s">
        <v>175</v>
      </c>
      <c r="B13" s="151" t="str">
        <f>IF(B5&gt;"",B5,"")</f>
        <v>Henri Suominen</v>
      </c>
      <c r="C13" s="163" t="str">
        <f>IF(B6&gt;"",B6,"")</f>
        <v>William Ekbom</v>
      </c>
      <c r="D13" s="137"/>
      <c r="E13" s="153"/>
      <c r="F13" s="390"/>
      <c r="G13" s="391"/>
      <c r="H13" s="390"/>
      <c r="I13" s="391"/>
      <c r="J13" s="390"/>
      <c r="K13" s="391"/>
      <c r="L13" s="390"/>
      <c r="M13" s="391"/>
      <c r="N13" s="390"/>
      <c r="O13" s="391"/>
      <c r="P13" s="154">
        <f t="shared" si="0"/>
      </c>
      <c r="Q13" s="155">
        <f t="shared" si="1"/>
      </c>
      <c r="R13" s="165"/>
      <c r="S13" s="166"/>
      <c r="U13" s="158">
        <f t="shared" si="2"/>
        <v>0</v>
      </c>
      <c r="V13" s="159">
        <f t="shared" si="2"/>
        <v>0</v>
      </c>
      <c r="W13" s="160">
        <f t="shared" si="3"/>
        <v>0</v>
      </c>
      <c r="Y13" s="167">
        <f t="shared" si="10"/>
        <v>0</v>
      </c>
      <c r="Z13" s="168">
        <f t="shared" si="4"/>
        <v>0</v>
      </c>
      <c r="AA13" s="167">
        <f t="shared" si="10"/>
        <v>0</v>
      </c>
      <c r="AB13" s="168">
        <f t="shared" si="5"/>
        <v>0</v>
      </c>
      <c r="AC13" s="167">
        <f t="shared" si="10"/>
        <v>0</v>
      </c>
      <c r="AD13" s="168">
        <f t="shared" si="6"/>
        <v>0</v>
      </c>
      <c r="AE13" s="167">
        <f t="shared" si="10"/>
        <v>0</v>
      </c>
      <c r="AF13" s="168">
        <f t="shared" si="7"/>
        <v>0</v>
      </c>
      <c r="AG13" s="167">
        <f t="shared" si="8"/>
        <v>0</v>
      </c>
      <c r="AH13" s="168">
        <f t="shared" si="9"/>
        <v>0</v>
      </c>
    </row>
    <row r="14" spans="1:34" ht="15.75">
      <c r="A14" s="150" t="s">
        <v>176</v>
      </c>
      <c r="B14" s="151" t="str">
        <f>IF(B4&gt;"",B4,"")</f>
        <v>Arttu Pöri</v>
      </c>
      <c r="C14" s="163" t="str">
        <f>IF(B5&gt;"",B5,"")</f>
        <v>Henri Suominen</v>
      </c>
      <c r="D14" s="164"/>
      <c r="E14" s="153"/>
      <c r="F14" s="383"/>
      <c r="G14" s="384"/>
      <c r="H14" s="383"/>
      <c r="I14" s="384"/>
      <c r="J14" s="387"/>
      <c r="K14" s="384"/>
      <c r="L14" s="383"/>
      <c r="M14" s="384"/>
      <c r="N14" s="383"/>
      <c r="O14" s="384"/>
      <c r="P14" s="154">
        <f t="shared" si="0"/>
      </c>
      <c r="Q14" s="155">
        <f t="shared" si="1"/>
      </c>
      <c r="R14" s="165"/>
      <c r="S14" s="166"/>
      <c r="U14" s="158">
        <f t="shared" si="2"/>
        <v>0</v>
      </c>
      <c r="V14" s="159">
        <f t="shared" si="2"/>
        <v>0</v>
      </c>
      <c r="W14" s="160">
        <f t="shared" si="3"/>
        <v>0</v>
      </c>
      <c r="Y14" s="167">
        <f t="shared" si="10"/>
        <v>0</v>
      </c>
      <c r="Z14" s="168">
        <f t="shared" si="4"/>
        <v>0</v>
      </c>
      <c r="AA14" s="167">
        <f t="shared" si="10"/>
        <v>0</v>
      </c>
      <c r="AB14" s="168">
        <f t="shared" si="5"/>
        <v>0</v>
      </c>
      <c r="AC14" s="167">
        <f t="shared" si="10"/>
        <v>0</v>
      </c>
      <c r="AD14" s="168">
        <f t="shared" si="6"/>
        <v>0</v>
      </c>
      <c r="AE14" s="167">
        <f t="shared" si="10"/>
        <v>0</v>
      </c>
      <c r="AF14" s="168">
        <f t="shared" si="7"/>
        <v>0</v>
      </c>
      <c r="AG14" s="167">
        <f t="shared" si="8"/>
        <v>0</v>
      </c>
      <c r="AH14" s="168">
        <f t="shared" si="9"/>
        <v>0</v>
      </c>
    </row>
    <row r="15" spans="1:34" ht="16.5" thickBot="1">
      <c r="A15" s="171" t="s">
        <v>177</v>
      </c>
      <c r="B15" s="172" t="str">
        <f>IF(B6&gt;"",B6,"")</f>
        <v>William Ekbom</v>
      </c>
      <c r="C15" s="173" t="str">
        <f>IF(B7&gt;"",B7,"")</f>
        <v>Karliino Härmä</v>
      </c>
      <c r="D15" s="174"/>
      <c r="E15" s="175"/>
      <c r="F15" s="385"/>
      <c r="G15" s="386"/>
      <c r="H15" s="385"/>
      <c r="I15" s="386"/>
      <c r="J15" s="385"/>
      <c r="K15" s="386"/>
      <c r="L15" s="385"/>
      <c r="M15" s="386"/>
      <c r="N15" s="385"/>
      <c r="O15" s="386"/>
      <c r="P15" s="176">
        <f t="shared" si="0"/>
      </c>
      <c r="Q15" s="177">
        <f t="shared" si="1"/>
      </c>
      <c r="R15" s="178"/>
      <c r="S15" s="179"/>
      <c r="U15" s="158">
        <f t="shared" si="2"/>
        <v>0</v>
      </c>
      <c r="V15" s="159">
        <f t="shared" si="2"/>
        <v>0</v>
      </c>
      <c r="W15" s="160">
        <f t="shared" si="3"/>
        <v>0</v>
      </c>
      <c r="Y15" s="180">
        <f t="shared" si="10"/>
        <v>0</v>
      </c>
      <c r="Z15" s="181">
        <f t="shared" si="4"/>
        <v>0</v>
      </c>
      <c r="AA15" s="180">
        <f t="shared" si="10"/>
        <v>0</v>
      </c>
      <c r="AB15" s="181">
        <f t="shared" si="5"/>
        <v>0</v>
      </c>
      <c r="AC15" s="180">
        <f t="shared" si="10"/>
        <v>0</v>
      </c>
      <c r="AD15" s="181">
        <f t="shared" si="6"/>
        <v>0</v>
      </c>
      <c r="AE15" s="180">
        <f t="shared" si="10"/>
        <v>0</v>
      </c>
      <c r="AF15" s="181">
        <f t="shared" si="7"/>
        <v>0</v>
      </c>
      <c r="AG15" s="180">
        <f t="shared" si="8"/>
        <v>0</v>
      </c>
      <c r="AH15" s="181">
        <f t="shared" si="9"/>
        <v>0</v>
      </c>
    </row>
    <row r="16" ht="14.25" thickBot="1" thickTop="1"/>
    <row r="17" spans="1:19" ht="16.5" thickTop="1">
      <c r="A17" s="83"/>
      <c r="B17" s="84" t="s">
        <v>205</v>
      </c>
      <c r="C17" s="85"/>
      <c r="D17" s="85"/>
      <c r="E17" s="85"/>
      <c r="F17" s="86"/>
      <c r="G17" s="85"/>
      <c r="H17" s="87" t="s">
        <v>148</v>
      </c>
      <c r="I17" s="88"/>
      <c r="J17" s="376" t="s">
        <v>204</v>
      </c>
      <c r="K17" s="377"/>
      <c r="L17" s="377"/>
      <c r="M17" s="378"/>
      <c r="N17" s="379" t="s">
        <v>151</v>
      </c>
      <c r="O17" s="380"/>
      <c r="P17" s="380"/>
      <c r="Q17" s="408" t="s">
        <v>187</v>
      </c>
      <c r="R17" s="409"/>
      <c r="S17" s="410"/>
    </row>
    <row r="18" spans="1:19" ht="16.5" thickBot="1">
      <c r="A18" s="89"/>
      <c r="B18" s="90" t="s">
        <v>150</v>
      </c>
      <c r="C18" s="91" t="s">
        <v>152</v>
      </c>
      <c r="D18" s="367"/>
      <c r="E18" s="368"/>
      <c r="F18" s="369"/>
      <c r="G18" s="370" t="s">
        <v>153</v>
      </c>
      <c r="H18" s="371"/>
      <c r="I18" s="371"/>
      <c r="J18" s="372">
        <v>41405</v>
      </c>
      <c r="K18" s="372"/>
      <c r="L18" s="372"/>
      <c r="M18" s="373"/>
      <c r="N18" s="92" t="s">
        <v>154</v>
      </c>
      <c r="O18" s="93"/>
      <c r="P18" s="93"/>
      <c r="Q18" s="315">
        <v>0.5</v>
      </c>
      <c r="R18" s="359"/>
      <c r="S18" s="360"/>
    </row>
    <row r="19" spans="1:23" ht="15.75" thickTop="1">
      <c r="A19" s="94"/>
      <c r="B19" s="95" t="s">
        <v>155</v>
      </c>
      <c r="C19" s="96" t="s">
        <v>208</v>
      </c>
      <c r="D19" s="404" t="s">
        <v>124</v>
      </c>
      <c r="E19" s="405"/>
      <c r="F19" s="404" t="s">
        <v>125</v>
      </c>
      <c r="G19" s="405"/>
      <c r="H19" s="404" t="s">
        <v>126</v>
      </c>
      <c r="I19" s="405"/>
      <c r="J19" s="404" t="s">
        <v>128</v>
      </c>
      <c r="K19" s="405"/>
      <c r="L19" s="404"/>
      <c r="M19" s="405"/>
      <c r="N19" s="97" t="s">
        <v>157</v>
      </c>
      <c r="O19" s="98" t="s">
        <v>158</v>
      </c>
      <c r="P19" s="99" t="s">
        <v>159</v>
      </c>
      <c r="Q19" s="100"/>
      <c r="R19" s="406" t="s">
        <v>160</v>
      </c>
      <c r="S19" s="407"/>
      <c r="U19" s="101" t="s">
        <v>161</v>
      </c>
      <c r="V19" s="102"/>
      <c r="W19" s="103" t="s">
        <v>162</v>
      </c>
    </row>
    <row r="20" spans="1:23" ht="12.75">
      <c r="A20" s="104" t="s">
        <v>124</v>
      </c>
      <c r="B20" s="105" t="s">
        <v>56</v>
      </c>
      <c r="C20" s="119" t="s">
        <v>207</v>
      </c>
      <c r="D20" s="107"/>
      <c r="E20" s="108"/>
      <c r="F20" s="109">
        <f>+P30</f>
      </c>
      <c r="G20" s="110">
        <f>+Q30</f>
      </c>
      <c r="H20" s="109">
        <f>P26</f>
      </c>
      <c r="I20" s="110">
        <f>Q26</f>
      </c>
      <c r="J20" s="109">
        <f>P28</f>
      </c>
      <c r="K20" s="110">
        <f>Q28</f>
      </c>
      <c r="L20" s="109"/>
      <c r="M20" s="110"/>
      <c r="N20" s="111">
        <f>IF(SUM(D20:M20)=0,"",COUNTIF(E20:E23,"3"))</f>
      </c>
      <c r="O20" s="112">
        <f>IF(SUM(E20:N20)=0,"",COUNTIF(D20:D23,"3"))</f>
      </c>
      <c r="P20" s="113">
        <f>IF(SUM(D20:M20)=0,"",SUM(E20:E23))</f>
      </c>
      <c r="Q20" s="114">
        <f>IF(SUM(D20:M20)=0,"",SUM(D20:D23))</f>
      </c>
      <c r="R20" s="395"/>
      <c r="S20" s="396"/>
      <c r="U20" s="115">
        <f>+U26+U28+U30</f>
        <v>0</v>
      </c>
      <c r="V20" s="116">
        <f>+V26+V28+V30</f>
        <v>0</v>
      </c>
      <c r="W20" s="117">
        <f>+U20-V20</f>
        <v>0</v>
      </c>
    </row>
    <row r="21" spans="1:23" ht="12.75">
      <c r="A21" s="118" t="s">
        <v>125</v>
      </c>
      <c r="B21" s="105" t="s">
        <v>40</v>
      </c>
      <c r="C21" s="119" t="s">
        <v>207</v>
      </c>
      <c r="D21" s="120">
        <f>+Q30</f>
      </c>
      <c r="E21" s="121">
        <f>+P30</f>
      </c>
      <c r="F21" s="122"/>
      <c r="G21" s="123"/>
      <c r="H21" s="120">
        <f>P29</f>
      </c>
      <c r="I21" s="121">
        <f>Q29</f>
      </c>
      <c r="J21" s="120">
        <f>P27</f>
      </c>
      <c r="K21" s="121">
        <f>Q27</f>
      </c>
      <c r="L21" s="120"/>
      <c r="M21" s="121"/>
      <c r="N21" s="111">
        <f>IF(SUM(D21:M21)=0,"",COUNTIF(G20:G23,"3"))</f>
      </c>
      <c r="O21" s="112">
        <f>IF(SUM(E21:N21)=0,"",COUNTIF(F20:F23,"3"))</f>
      </c>
      <c r="P21" s="113">
        <f>IF(SUM(D21:M21)=0,"",SUM(G20:G23))</f>
      </c>
      <c r="Q21" s="114">
        <f>IF(SUM(D21:M21)=0,"",SUM(F20:F23))</f>
      </c>
      <c r="R21" s="395"/>
      <c r="S21" s="396"/>
      <c r="U21" s="115">
        <f>+U27+U29+V30</f>
        <v>0</v>
      </c>
      <c r="V21" s="116">
        <f>+V27+V29+U30</f>
        <v>0</v>
      </c>
      <c r="W21" s="117">
        <f>+U21-V21</f>
        <v>0</v>
      </c>
    </row>
    <row r="22" spans="1:23" ht="12.75">
      <c r="A22" s="118" t="s">
        <v>126</v>
      </c>
      <c r="B22" s="105" t="s">
        <v>49</v>
      </c>
      <c r="C22" s="119" t="s">
        <v>207</v>
      </c>
      <c r="D22" s="120">
        <f>+Q26</f>
      </c>
      <c r="E22" s="121">
        <f>+P26</f>
      </c>
      <c r="F22" s="120">
        <f>Q29</f>
      </c>
      <c r="G22" s="121">
        <f>P29</f>
      </c>
      <c r="H22" s="122"/>
      <c r="I22" s="123"/>
      <c r="J22" s="120">
        <f>P31</f>
      </c>
      <c r="K22" s="121">
        <f>Q31</f>
      </c>
      <c r="L22" s="120"/>
      <c r="M22" s="121"/>
      <c r="N22" s="111">
        <f>IF(SUM(D22:M22)=0,"",COUNTIF(I20:I23,"3"))</f>
      </c>
      <c r="O22" s="112">
        <f>IF(SUM(E22:N22)=0,"",COUNTIF(H20:H23,"3"))</f>
      </c>
      <c r="P22" s="113">
        <f>IF(SUM(D22:M22)=0,"",SUM(I20:I23))</f>
      </c>
      <c r="Q22" s="114">
        <f>IF(SUM(D22:M22)=0,"",SUM(H20:H23))</f>
      </c>
      <c r="R22" s="395"/>
      <c r="S22" s="396"/>
      <c r="U22" s="115">
        <f>+V26+V29+U31</f>
        <v>0</v>
      </c>
      <c r="V22" s="116">
        <f>+U26+U29+V31</f>
        <v>0</v>
      </c>
      <c r="W22" s="117">
        <f>+U22-V22</f>
        <v>0</v>
      </c>
    </row>
    <row r="23" spans="1:23" ht="13.5" thickBot="1">
      <c r="A23" s="124" t="s">
        <v>128</v>
      </c>
      <c r="B23" s="125" t="s">
        <v>50</v>
      </c>
      <c r="C23" s="119" t="s">
        <v>207</v>
      </c>
      <c r="D23" s="127">
        <f>Q28</f>
      </c>
      <c r="E23" s="128">
        <f>P28</f>
      </c>
      <c r="F23" s="127">
        <f>Q27</f>
      </c>
      <c r="G23" s="128">
        <f>P27</f>
      </c>
      <c r="H23" s="127">
        <f>Q31</f>
      </c>
      <c r="I23" s="128">
        <f>P31</f>
      </c>
      <c r="J23" s="129"/>
      <c r="K23" s="130"/>
      <c r="L23" s="127"/>
      <c r="M23" s="128"/>
      <c r="N23" s="131">
        <f>IF(SUM(D23:M23)=0,"",COUNTIF(K20:K23,"3"))</f>
      </c>
      <c r="O23" s="132">
        <f>IF(SUM(E23:N23)=0,"",COUNTIF(J20:J23,"3"))</f>
      </c>
      <c r="P23" s="133">
        <f>IF(SUM(D23:M24)=0,"",SUM(K20:K23))</f>
      </c>
      <c r="Q23" s="134">
        <f>IF(SUM(D23:M23)=0,"",SUM(J20:J23))</f>
      </c>
      <c r="R23" s="397"/>
      <c r="S23" s="398"/>
      <c r="U23" s="115">
        <f>+V27+V28+V31</f>
        <v>0</v>
      </c>
      <c r="V23" s="116">
        <f>+U27+U28+U31</f>
        <v>0</v>
      </c>
      <c r="W23" s="117">
        <f>+U23-V23</f>
        <v>0</v>
      </c>
    </row>
    <row r="24" spans="1:24" ht="15.75" thickTop="1">
      <c r="A24" s="135"/>
      <c r="B24" s="136" t="s">
        <v>163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8"/>
      <c r="S24" s="139"/>
      <c r="U24" s="140"/>
      <c r="V24" s="141" t="s">
        <v>164</v>
      </c>
      <c r="W24" s="142">
        <f>SUM(W20:W23)</f>
        <v>0</v>
      </c>
      <c r="X24" s="141" t="str">
        <f>IF(W24=0,"OK","Virhe")</f>
        <v>OK</v>
      </c>
    </row>
    <row r="25" spans="1:23" ht="15.75" thickBot="1">
      <c r="A25" s="143"/>
      <c r="B25" s="144" t="s">
        <v>165</v>
      </c>
      <c r="C25" s="145"/>
      <c r="D25" s="145"/>
      <c r="E25" s="146"/>
      <c r="F25" s="399" t="s">
        <v>166</v>
      </c>
      <c r="G25" s="400"/>
      <c r="H25" s="401" t="s">
        <v>167</v>
      </c>
      <c r="I25" s="400"/>
      <c r="J25" s="401" t="s">
        <v>168</v>
      </c>
      <c r="K25" s="400"/>
      <c r="L25" s="401" t="s">
        <v>169</v>
      </c>
      <c r="M25" s="400"/>
      <c r="N25" s="401" t="s">
        <v>170</v>
      </c>
      <c r="O25" s="400"/>
      <c r="P25" s="402" t="s">
        <v>171</v>
      </c>
      <c r="Q25" s="403"/>
      <c r="S25" s="147"/>
      <c r="U25" s="148" t="s">
        <v>161</v>
      </c>
      <c r="V25" s="149"/>
      <c r="W25" s="103" t="s">
        <v>162</v>
      </c>
    </row>
    <row r="26" spans="1:34" ht="15.75">
      <c r="A26" s="150" t="s">
        <v>172</v>
      </c>
      <c r="B26" s="151" t="str">
        <f>IF(B20&gt;"",B20,"")</f>
        <v>Viktor Cezar</v>
      </c>
      <c r="C26" s="152" t="str">
        <f>IF(B22&gt;"",B22,"")</f>
        <v>Malik Abudu</v>
      </c>
      <c r="D26" s="137"/>
      <c r="E26" s="153"/>
      <c r="F26" s="393"/>
      <c r="G26" s="394"/>
      <c r="H26" s="390"/>
      <c r="I26" s="391"/>
      <c r="J26" s="390"/>
      <c r="K26" s="391"/>
      <c r="L26" s="390"/>
      <c r="M26" s="391"/>
      <c r="N26" s="392"/>
      <c r="O26" s="391"/>
      <c r="P26" s="154">
        <f aca="true" t="shared" si="11" ref="P26:P31">IF(COUNT(F26:N26)=0,"",COUNTIF(F26:N26,"&gt;=0"))</f>
      </c>
      <c r="Q26" s="155">
        <f aca="true" t="shared" si="12" ref="Q26:Q31">IF(COUNT(F26:N26)=0,"",(IF(LEFT(F26,1)="-",1,0)+IF(LEFT(H26,1)="-",1,0)+IF(LEFT(J26,1)="-",1,0)+IF(LEFT(L26,1)="-",1,0)+IF(LEFT(N26,1)="-",1,0)))</f>
      </c>
      <c r="R26" s="156"/>
      <c r="S26" s="157"/>
      <c r="U26" s="158">
        <f aca="true" t="shared" si="13" ref="U26:V31">+Y26+AA26+AC26+AE26+AG26</f>
        <v>0</v>
      </c>
      <c r="V26" s="159">
        <f t="shared" si="13"/>
        <v>0</v>
      </c>
      <c r="W26" s="160">
        <f aca="true" t="shared" si="14" ref="W26:W31">+U26-V26</f>
        <v>0</v>
      </c>
      <c r="Y26" s="161">
        <f>IF(F26="",0,IF(LEFT(F26,1)="-",ABS(F26),(IF(F26&gt;9,F26+2,11))))</f>
        <v>0</v>
      </c>
      <c r="Z26" s="162">
        <f aca="true" t="shared" si="15" ref="Z26:Z31">IF(F26="",0,IF(LEFT(F26,1)="-",(IF(ABS(F26)&gt;9,(ABS(F26)+2),11)),F26))</f>
        <v>0</v>
      </c>
      <c r="AA26" s="161">
        <f>IF(H26="",0,IF(LEFT(H26,1)="-",ABS(H26),(IF(H26&gt;9,H26+2,11))))</f>
        <v>0</v>
      </c>
      <c r="AB26" s="162">
        <f aca="true" t="shared" si="16" ref="AB26:AB31">IF(H26="",0,IF(LEFT(H26,1)="-",(IF(ABS(H26)&gt;9,(ABS(H26)+2),11)),H26))</f>
        <v>0</v>
      </c>
      <c r="AC26" s="161">
        <f>IF(J26="",0,IF(LEFT(J26,1)="-",ABS(J26),(IF(J26&gt;9,J26+2,11))))</f>
        <v>0</v>
      </c>
      <c r="AD26" s="162">
        <f aca="true" t="shared" si="17" ref="AD26:AD31">IF(J26="",0,IF(LEFT(J26,1)="-",(IF(ABS(J26)&gt;9,(ABS(J26)+2),11)),J26))</f>
        <v>0</v>
      </c>
      <c r="AE26" s="161">
        <f>IF(L26="",0,IF(LEFT(L26,1)="-",ABS(L26),(IF(L26&gt;9,L26+2,11))))</f>
        <v>0</v>
      </c>
      <c r="AF26" s="162">
        <f aca="true" t="shared" si="18" ref="AF26:AF31">IF(L26="",0,IF(LEFT(L26,1)="-",(IF(ABS(L26)&gt;9,(ABS(L26)+2),11)),L26))</f>
        <v>0</v>
      </c>
      <c r="AG26" s="161">
        <f aca="true" t="shared" si="19" ref="AG26:AG31">IF(N26="",0,IF(LEFT(N26,1)="-",ABS(N26),(IF(N26&gt;9,N26+2,11))))</f>
        <v>0</v>
      </c>
      <c r="AH26" s="162">
        <f aca="true" t="shared" si="20" ref="AH26:AH31">IF(N26="",0,IF(LEFT(N26,1)="-",(IF(ABS(N26)&gt;9,(ABS(N26)+2),11)),N26))</f>
        <v>0</v>
      </c>
    </row>
    <row r="27" spans="1:34" ht="15.75">
      <c r="A27" s="150" t="s">
        <v>173</v>
      </c>
      <c r="B27" s="151" t="str">
        <f>IF(B21&gt;"",B21,"")</f>
        <v>Vilho Ruokolainen</v>
      </c>
      <c r="C27" s="163" t="str">
        <f>IF(B23&gt;"",B23,"")</f>
        <v>Seppo Miranda-Laiho</v>
      </c>
      <c r="D27" s="164"/>
      <c r="E27" s="153"/>
      <c r="F27" s="383"/>
      <c r="G27" s="384"/>
      <c r="H27" s="383"/>
      <c r="I27" s="384"/>
      <c r="J27" s="383"/>
      <c r="K27" s="384"/>
      <c r="L27" s="383"/>
      <c r="M27" s="384"/>
      <c r="N27" s="383"/>
      <c r="O27" s="384"/>
      <c r="P27" s="154">
        <f t="shared" si="11"/>
      </c>
      <c r="Q27" s="155">
        <f t="shared" si="12"/>
      </c>
      <c r="R27" s="165"/>
      <c r="S27" s="166"/>
      <c r="U27" s="158">
        <f t="shared" si="13"/>
        <v>0</v>
      </c>
      <c r="V27" s="159">
        <f t="shared" si="13"/>
        <v>0</v>
      </c>
      <c r="W27" s="160">
        <f t="shared" si="14"/>
        <v>0</v>
      </c>
      <c r="Y27" s="167">
        <f>IF(F27="",0,IF(LEFT(F27,1)="-",ABS(F27),(IF(F27&gt;9,F27+2,11))))</f>
        <v>0</v>
      </c>
      <c r="Z27" s="168">
        <f t="shared" si="15"/>
        <v>0</v>
      </c>
      <c r="AA27" s="167">
        <f>IF(H27="",0,IF(LEFT(H27,1)="-",ABS(H27),(IF(H27&gt;9,H27+2,11))))</f>
        <v>0</v>
      </c>
      <c r="AB27" s="168">
        <f t="shared" si="16"/>
        <v>0</v>
      </c>
      <c r="AC27" s="167">
        <f>IF(J27="",0,IF(LEFT(J27,1)="-",ABS(J27),(IF(J27&gt;9,J27+2,11))))</f>
        <v>0</v>
      </c>
      <c r="AD27" s="168">
        <f t="shared" si="17"/>
        <v>0</v>
      </c>
      <c r="AE27" s="167">
        <f>IF(L27="",0,IF(LEFT(L27,1)="-",ABS(L27),(IF(L27&gt;9,L27+2,11))))</f>
        <v>0</v>
      </c>
      <c r="AF27" s="168">
        <f t="shared" si="18"/>
        <v>0</v>
      </c>
      <c r="AG27" s="167">
        <f t="shared" si="19"/>
        <v>0</v>
      </c>
      <c r="AH27" s="168">
        <f t="shared" si="20"/>
        <v>0</v>
      </c>
    </row>
    <row r="28" spans="1:34" ht="16.5" thickBot="1">
      <c r="A28" s="150" t="s">
        <v>174</v>
      </c>
      <c r="B28" s="169" t="str">
        <f>IF(B20&gt;"",B20,"")</f>
        <v>Viktor Cezar</v>
      </c>
      <c r="C28" s="170" t="str">
        <f>IF(B23&gt;"",B23,"")</f>
        <v>Seppo Miranda-Laiho</v>
      </c>
      <c r="D28" s="145"/>
      <c r="E28" s="146"/>
      <c r="F28" s="388"/>
      <c r="G28" s="389"/>
      <c r="H28" s="388"/>
      <c r="I28" s="389"/>
      <c r="J28" s="388"/>
      <c r="K28" s="389"/>
      <c r="L28" s="388"/>
      <c r="M28" s="389"/>
      <c r="N28" s="388"/>
      <c r="O28" s="389"/>
      <c r="P28" s="154">
        <f t="shared" si="11"/>
      </c>
      <c r="Q28" s="155">
        <f t="shared" si="12"/>
      </c>
      <c r="R28" s="165"/>
      <c r="S28" s="166"/>
      <c r="U28" s="158">
        <f t="shared" si="13"/>
        <v>0</v>
      </c>
      <c r="V28" s="159">
        <f t="shared" si="13"/>
        <v>0</v>
      </c>
      <c r="W28" s="160">
        <f t="shared" si="14"/>
        <v>0</v>
      </c>
      <c r="Y28" s="167">
        <f aca="true" t="shared" si="21" ref="Y28:AE31">IF(F28="",0,IF(LEFT(F28,1)="-",ABS(F28),(IF(F28&gt;9,F28+2,11))))</f>
        <v>0</v>
      </c>
      <c r="Z28" s="168">
        <f t="shared" si="15"/>
        <v>0</v>
      </c>
      <c r="AA28" s="167">
        <f t="shared" si="21"/>
        <v>0</v>
      </c>
      <c r="AB28" s="168">
        <f t="shared" si="16"/>
        <v>0</v>
      </c>
      <c r="AC28" s="167">
        <f t="shared" si="21"/>
        <v>0</v>
      </c>
      <c r="AD28" s="168">
        <f t="shared" si="17"/>
        <v>0</v>
      </c>
      <c r="AE28" s="167">
        <f t="shared" si="21"/>
        <v>0</v>
      </c>
      <c r="AF28" s="168">
        <f t="shared" si="18"/>
        <v>0</v>
      </c>
      <c r="AG28" s="167">
        <f t="shared" si="19"/>
        <v>0</v>
      </c>
      <c r="AH28" s="168">
        <f t="shared" si="20"/>
        <v>0</v>
      </c>
    </row>
    <row r="29" spans="1:34" ht="15.75">
      <c r="A29" s="150" t="s">
        <v>175</v>
      </c>
      <c r="B29" s="151" t="str">
        <f>IF(B21&gt;"",B21,"")</f>
        <v>Vilho Ruokolainen</v>
      </c>
      <c r="C29" s="163" t="str">
        <f>IF(B22&gt;"",B22,"")</f>
        <v>Malik Abudu</v>
      </c>
      <c r="D29" s="137"/>
      <c r="E29" s="153"/>
      <c r="F29" s="390"/>
      <c r="G29" s="391"/>
      <c r="H29" s="390"/>
      <c r="I29" s="391"/>
      <c r="J29" s="390"/>
      <c r="K29" s="391"/>
      <c r="L29" s="390"/>
      <c r="M29" s="391"/>
      <c r="N29" s="390"/>
      <c r="O29" s="391"/>
      <c r="P29" s="154">
        <f t="shared" si="11"/>
      </c>
      <c r="Q29" s="155">
        <f t="shared" si="12"/>
      </c>
      <c r="R29" s="165"/>
      <c r="S29" s="166"/>
      <c r="U29" s="158">
        <f t="shared" si="13"/>
        <v>0</v>
      </c>
      <c r="V29" s="159">
        <f t="shared" si="13"/>
        <v>0</v>
      </c>
      <c r="W29" s="160">
        <f t="shared" si="14"/>
        <v>0</v>
      </c>
      <c r="Y29" s="167">
        <f t="shared" si="21"/>
        <v>0</v>
      </c>
      <c r="Z29" s="168">
        <f t="shared" si="15"/>
        <v>0</v>
      </c>
      <c r="AA29" s="167">
        <f t="shared" si="21"/>
        <v>0</v>
      </c>
      <c r="AB29" s="168">
        <f t="shared" si="16"/>
        <v>0</v>
      </c>
      <c r="AC29" s="167">
        <f t="shared" si="21"/>
        <v>0</v>
      </c>
      <c r="AD29" s="168">
        <f t="shared" si="17"/>
        <v>0</v>
      </c>
      <c r="AE29" s="167">
        <f t="shared" si="21"/>
        <v>0</v>
      </c>
      <c r="AF29" s="168">
        <f t="shared" si="18"/>
        <v>0</v>
      </c>
      <c r="AG29" s="167">
        <f t="shared" si="19"/>
        <v>0</v>
      </c>
      <c r="AH29" s="168">
        <f t="shared" si="20"/>
        <v>0</v>
      </c>
    </row>
    <row r="30" spans="1:34" ht="15.75">
      <c r="A30" s="150" t="s">
        <v>176</v>
      </c>
      <c r="B30" s="151" t="str">
        <f>IF(B20&gt;"",B20,"")</f>
        <v>Viktor Cezar</v>
      </c>
      <c r="C30" s="163" t="str">
        <f>IF(B21&gt;"",B21,"")</f>
        <v>Vilho Ruokolainen</v>
      </c>
      <c r="D30" s="164"/>
      <c r="E30" s="153"/>
      <c r="F30" s="383"/>
      <c r="G30" s="384"/>
      <c r="H30" s="383"/>
      <c r="I30" s="384"/>
      <c r="J30" s="387"/>
      <c r="K30" s="384"/>
      <c r="L30" s="383"/>
      <c r="M30" s="384"/>
      <c r="N30" s="383"/>
      <c r="O30" s="384"/>
      <c r="P30" s="154">
        <f t="shared" si="11"/>
      </c>
      <c r="Q30" s="155">
        <f t="shared" si="12"/>
      </c>
      <c r="R30" s="165"/>
      <c r="S30" s="166"/>
      <c r="U30" s="158">
        <f t="shared" si="13"/>
        <v>0</v>
      </c>
      <c r="V30" s="159">
        <f t="shared" si="13"/>
        <v>0</v>
      </c>
      <c r="W30" s="160">
        <f t="shared" si="14"/>
        <v>0</v>
      </c>
      <c r="Y30" s="167">
        <f t="shared" si="21"/>
        <v>0</v>
      </c>
      <c r="Z30" s="168">
        <f t="shared" si="15"/>
        <v>0</v>
      </c>
      <c r="AA30" s="167">
        <f t="shared" si="21"/>
        <v>0</v>
      </c>
      <c r="AB30" s="168">
        <f t="shared" si="16"/>
        <v>0</v>
      </c>
      <c r="AC30" s="167">
        <f t="shared" si="21"/>
        <v>0</v>
      </c>
      <c r="AD30" s="168">
        <f t="shared" si="17"/>
        <v>0</v>
      </c>
      <c r="AE30" s="167">
        <f t="shared" si="21"/>
        <v>0</v>
      </c>
      <c r="AF30" s="168">
        <f t="shared" si="18"/>
        <v>0</v>
      </c>
      <c r="AG30" s="167">
        <f t="shared" si="19"/>
        <v>0</v>
      </c>
      <c r="AH30" s="168">
        <f t="shared" si="20"/>
        <v>0</v>
      </c>
    </row>
    <row r="31" spans="1:34" ht="16.5" thickBot="1">
      <c r="A31" s="171" t="s">
        <v>177</v>
      </c>
      <c r="B31" s="172" t="str">
        <f>IF(B22&gt;"",B22,"")</f>
        <v>Malik Abudu</v>
      </c>
      <c r="C31" s="173" t="str">
        <f>IF(B23&gt;"",B23,"")</f>
        <v>Seppo Miranda-Laiho</v>
      </c>
      <c r="D31" s="174"/>
      <c r="E31" s="175"/>
      <c r="F31" s="385"/>
      <c r="G31" s="386"/>
      <c r="H31" s="385"/>
      <c r="I31" s="386"/>
      <c r="J31" s="385"/>
      <c r="K31" s="386"/>
      <c r="L31" s="385"/>
      <c r="M31" s="386"/>
      <c r="N31" s="385"/>
      <c r="O31" s="386"/>
      <c r="P31" s="176">
        <f t="shared" si="11"/>
      </c>
      <c r="Q31" s="177">
        <f t="shared" si="12"/>
      </c>
      <c r="R31" s="178"/>
      <c r="S31" s="179"/>
      <c r="U31" s="158">
        <f t="shared" si="13"/>
        <v>0</v>
      </c>
      <c r="V31" s="159">
        <f t="shared" si="13"/>
        <v>0</v>
      </c>
      <c r="W31" s="160">
        <f t="shared" si="14"/>
        <v>0</v>
      </c>
      <c r="Y31" s="180">
        <f t="shared" si="21"/>
        <v>0</v>
      </c>
      <c r="Z31" s="181">
        <f t="shared" si="15"/>
        <v>0</v>
      </c>
      <c r="AA31" s="180">
        <f t="shared" si="21"/>
        <v>0</v>
      </c>
      <c r="AB31" s="181">
        <f t="shared" si="16"/>
        <v>0</v>
      </c>
      <c r="AC31" s="180">
        <f t="shared" si="21"/>
        <v>0</v>
      </c>
      <c r="AD31" s="181">
        <f t="shared" si="17"/>
        <v>0</v>
      </c>
      <c r="AE31" s="180">
        <f t="shared" si="21"/>
        <v>0</v>
      </c>
      <c r="AF31" s="181">
        <f t="shared" si="18"/>
        <v>0</v>
      </c>
      <c r="AG31" s="180">
        <f t="shared" si="19"/>
        <v>0</v>
      </c>
      <c r="AH31" s="181">
        <f t="shared" si="20"/>
        <v>0</v>
      </c>
    </row>
    <row r="32" ht="14.25" thickBot="1" thickTop="1"/>
    <row r="33" spans="1:19" ht="16.5" thickTop="1">
      <c r="A33" s="83"/>
      <c r="B33" s="84" t="s">
        <v>205</v>
      </c>
      <c r="C33" s="85"/>
      <c r="D33" s="85"/>
      <c r="E33" s="85"/>
      <c r="F33" s="86"/>
      <c r="G33" s="85"/>
      <c r="H33" s="87" t="s">
        <v>148</v>
      </c>
      <c r="I33" s="88"/>
      <c r="J33" s="376" t="s">
        <v>209</v>
      </c>
      <c r="K33" s="377"/>
      <c r="L33" s="377"/>
      <c r="M33" s="378"/>
      <c r="N33" s="379" t="s">
        <v>151</v>
      </c>
      <c r="O33" s="380"/>
      <c r="P33" s="380"/>
      <c r="Q33" s="408" t="s">
        <v>186</v>
      </c>
      <c r="R33" s="409"/>
      <c r="S33" s="410"/>
    </row>
    <row r="34" spans="1:19" ht="16.5" thickBot="1">
      <c r="A34" s="89"/>
      <c r="B34" s="90" t="s">
        <v>150</v>
      </c>
      <c r="C34" s="91" t="s">
        <v>152</v>
      </c>
      <c r="D34" s="367"/>
      <c r="E34" s="368"/>
      <c r="F34" s="369"/>
      <c r="G34" s="370" t="s">
        <v>153</v>
      </c>
      <c r="H34" s="371"/>
      <c r="I34" s="371"/>
      <c r="J34" s="372">
        <v>41405</v>
      </c>
      <c r="K34" s="372"/>
      <c r="L34" s="372"/>
      <c r="M34" s="373"/>
      <c r="N34" s="92" t="s">
        <v>154</v>
      </c>
      <c r="O34" s="93"/>
      <c r="P34" s="93"/>
      <c r="Q34" s="315">
        <v>0.5</v>
      </c>
      <c r="R34" s="359"/>
      <c r="S34" s="360"/>
    </row>
    <row r="35" spans="1:23" ht="15.75" thickTop="1">
      <c r="A35" s="94"/>
      <c r="B35" s="95" t="s">
        <v>155</v>
      </c>
      <c r="C35" s="96" t="s">
        <v>208</v>
      </c>
      <c r="D35" s="404" t="s">
        <v>124</v>
      </c>
      <c r="E35" s="405"/>
      <c r="F35" s="404" t="s">
        <v>125</v>
      </c>
      <c r="G35" s="405"/>
      <c r="H35" s="404" t="s">
        <v>126</v>
      </c>
      <c r="I35" s="405"/>
      <c r="J35" s="404" t="s">
        <v>128</v>
      </c>
      <c r="K35" s="405"/>
      <c r="L35" s="404"/>
      <c r="M35" s="405"/>
      <c r="N35" s="97" t="s">
        <v>157</v>
      </c>
      <c r="O35" s="98" t="s">
        <v>158</v>
      </c>
      <c r="P35" s="99" t="s">
        <v>159</v>
      </c>
      <c r="Q35" s="100"/>
      <c r="R35" s="406" t="s">
        <v>160</v>
      </c>
      <c r="S35" s="407"/>
      <c r="U35" s="101" t="s">
        <v>161</v>
      </c>
      <c r="V35" s="102"/>
      <c r="W35" s="103" t="s">
        <v>162</v>
      </c>
    </row>
    <row r="36" spans="1:23" ht="12.75">
      <c r="A36" s="104" t="s">
        <v>124</v>
      </c>
      <c r="B36" s="105" t="s">
        <v>105</v>
      </c>
      <c r="C36" s="106" t="s">
        <v>111</v>
      </c>
      <c r="D36" s="107"/>
      <c r="E36" s="108"/>
      <c r="F36" s="109">
        <f>+P46</f>
      </c>
      <c r="G36" s="110">
        <f>+Q46</f>
      </c>
      <c r="H36" s="109">
        <f>P42</f>
      </c>
      <c r="I36" s="110">
        <f>Q42</f>
      </c>
      <c r="J36" s="109">
        <f>P44</f>
      </c>
      <c r="K36" s="110">
        <f>Q44</f>
      </c>
      <c r="L36" s="109"/>
      <c r="M36" s="110"/>
      <c r="N36" s="111">
        <f>IF(SUM(D36:M36)=0,"",COUNTIF(E36:E39,"3"))</f>
      </c>
      <c r="O36" s="112">
        <f>IF(SUM(E36:N36)=0,"",COUNTIF(D36:D39,"3"))</f>
      </c>
      <c r="P36" s="113">
        <f>IF(SUM(D36:M36)=0,"",SUM(E36:E39))</f>
      </c>
      <c r="Q36" s="114">
        <f>IF(SUM(D36:M36)=0,"",SUM(D36:D39))</f>
      </c>
      <c r="R36" s="395"/>
      <c r="S36" s="396"/>
      <c r="U36" s="115">
        <f>+U42+U44+U46</f>
        <v>0</v>
      </c>
      <c r="V36" s="116">
        <f>+V42+V44+V46</f>
        <v>0</v>
      </c>
      <c r="W36" s="117">
        <f>+U36-V36</f>
        <v>0</v>
      </c>
    </row>
    <row r="37" spans="1:23" ht="12.75">
      <c r="A37" s="118" t="s">
        <v>125</v>
      </c>
      <c r="B37" s="105" t="s">
        <v>115</v>
      </c>
      <c r="C37" s="119" t="s">
        <v>210</v>
      </c>
      <c r="D37" s="120">
        <f>+Q46</f>
      </c>
      <c r="E37" s="121">
        <f>+P46</f>
      </c>
      <c r="F37" s="122"/>
      <c r="G37" s="123"/>
      <c r="H37" s="120">
        <f>P45</f>
      </c>
      <c r="I37" s="121">
        <f>Q45</f>
      </c>
      <c r="J37" s="120">
        <f>P43</f>
      </c>
      <c r="K37" s="121">
        <f>Q43</f>
      </c>
      <c r="L37" s="120"/>
      <c r="M37" s="121"/>
      <c r="N37" s="111">
        <f>IF(SUM(D37:M37)=0,"",COUNTIF(G36:G39,"3"))</f>
      </c>
      <c r="O37" s="112">
        <f>IF(SUM(E37:N37)=0,"",COUNTIF(F36:F39,"3"))</f>
      </c>
      <c r="P37" s="113">
        <f>IF(SUM(D37:M37)=0,"",SUM(G36:G39))</f>
      </c>
      <c r="Q37" s="114">
        <f>IF(SUM(D37:M37)=0,"",SUM(F36:F39))</f>
      </c>
      <c r="R37" s="395"/>
      <c r="S37" s="396"/>
      <c r="U37" s="115">
        <f>+U43+U45+V46</f>
        <v>0</v>
      </c>
      <c r="V37" s="116">
        <f>+V43+V45+U46</f>
        <v>0</v>
      </c>
      <c r="W37" s="117">
        <f>+U37-V37</f>
        <v>0</v>
      </c>
    </row>
    <row r="38" spans="1:23" ht="12.75">
      <c r="A38" s="118" t="s">
        <v>126</v>
      </c>
      <c r="B38" s="105" t="s">
        <v>107</v>
      </c>
      <c r="C38" s="106" t="s">
        <v>111</v>
      </c>
      <c r="D38" s="120">
        <f>+Q42</f>
      </c>
      <c r="E38" s="121">
        <f>+P42</f>
      </c>
      <c r="F38" s="120">
        <f>Q45</f>
      </c>
      <c r="G38" s="121">
        <f>P45</f>
      </c>
      <c r="H38" s="122"/>
      <c r="I38" s="123"/>
      <c r="J38" s="120">
        <f>P47</f>
      </c>
      <c r="K38" s="121">
        <f>Q47</f>
      </c>
      <c r="L38" s="120"/>
      <c r="M38" s="121"/>
      <c r="N38" s="111">
        <f>IF(SUM(D38:M38)=0,"",COUNTIF(I36:I39,"3"))</f>
      </c>
      <c r="O38" s="112">
        <f>IF(SUM(E38:N38)=0,"",COUNTIF(H36:H39,"3"))</f>
      </c>
      <c r="P38" s="113">
        <f>IF(SUM(D38:M38)=0,"",SUM(I36:I39))</f>
      </c>
      <c r="Q38" s="114">
        <f>IF(SUM(D38:M38)=0,"",SUM(H36:H39))</f>
      </c>
      <c r="R38" s="395"/>
      <c r="S38" s="396"/>
      <c r="U38" s="115">
        <f>+V42+V45+U47</f>
        <v>0</v>
      </c>
      <c r="V38" s="116">
        <f>+U42+U45+V47</f>
        <v>0</v>
      </c>
      <c r="W38" s="117">
        <f>+U38-V38</f>
        <v>0</v>
      </c>
    </row>
    <row r="39" spans="1:23" ht="13.5" thickBot="1">
      <c r="A39" s="124" t="s">
        <v>128</v>
      </c>
      <c r="B39" s="125"/>
      <c r="C39" s="119"/>
      <c r="D39" s="127">
        <f>Q44</f>
      </c>
      <c r="E39" s="128">
        <f>P44</f>
      </c>
      <c r="F39" s="127">
        <f>Q43</f>
      </c>
      <c r="G39" s="128">
        <f>P43</f>
      </c>
      <c r="H39" s="127">
        <f>Q47</f>
      </c>
      <c r="I39" s="128">
        <f>P47</f>
      </c>
      <c r="J39" s="129"/>
      <c r="K39" s="130"/>
      <c r="L39" s="127"/>
      <c r="M39" s="128"/>
      <c r="N39" s="131">
        <f>IF(SUM(D39:M39)=0,"",COUNTIF(K36:K39,"3"))</f>
      </c>
      <c r="O39" s="132">
        <f>IF(SUM(E39:N39)=0,"",COUNTIF(J36:J39,"3"))</f>
      </c>
      <c r="P39" s="133">
        <f>IF(SUM(D39:M40)=0,"",SUM(K36:K39))</f>
      </c>
      <c r="Q39" s="134">
        <f>IF(SUM(D39:M39)=0,"",SUM(J36:J39))</f>
      </c>
      <c r="R39" s="397"/>
      <c r="S39" s="398"/>
      <c r="U39" s="115">
        <f>+V43+V44+V47</f>
        <v>0</v>
      </c>
      <c r="V39" s="116">
        <f>+U43+U44+U47</f>
        <v>0</v>
      </c>
      <c r="W39" s="117">
        <f>+U39-V39</f>
        <v>0</v>
      </c>
    </row>
    <row r="40" spans="1:24" ht="15.75" thickTop="1">
      <c r="A40" s="135"/>
      <c r="B40" s="136" t="s">
        <v>163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8"/>
      <c r="S40" s="139"/>
      <c r="U40" s="140"/>
      <c r="V40" s="141" t="s">
        <v>164</v>
      </c>
      <c r="W40" s="142">
        <f>SUM(W36:W39)</f>
        <v>0</v>
      </c>
      <c r="X40" s="141" t="str">
        <f>IF(W40=0,"OK","Virhe")</f>
        <v>OK</v>
      </c>
    </row>
    <row r="41" spans="1:23" ht="15.75" thickBot="1">
      <c r="A41" s="143"/>
      <c r="B41" s="144" t="s">
        <v>165</v>
      </c>
      <c r="C41" s="145"/>
      <c r="D41" s="145"/>
      <c r="E41" s="146"/>
      <c r="F41" s="399" t="s">
        <v>166</v>
      </c>
      <c r="G41" s="400"/>
      <c r="H41" s="401" t="s">
        <v>167</v>
      </c>
      <c r="I41" s="400"/>
      <c r="J41" s="401" t="s">
        <v>168</v>
      </c>
      <c r="K41" s="400"/>
      <c r="L41" s="401" t="s">
        <v>169</v>
      </c>
      <c r="M41" s="400"/>
      <c r="N41" s="401" t="s">
        <v>170</v>
      </c>
      <c r="O41" s="400"/>
      <c r="P41" s="402" t="s">
        <v>171</v>
      </c>
      <c r="Q41" s="403"/>
      <c r="S41" s="147"/>
      <c r="U41" s="148" t="s">
        <v>161</v>
      </c>
      <c r="V41" s="149"/>
      <c r="W41" s="103" t="s">
        <v>162</v>
      </c>
    </row>
    <row r="42" spans="1:34" ht="15.75">
      <c r="A42" s="150" t="s">
        <v>172</v>
      </c>
      <c r="B42" s="151" t="str">
        <f>IF(B36&gt;"",B36,"")</f>
        <v>Fredrik Lindstedt</v>
      </c>
      <c r="C42" s="152" t="str">
        <f>IF(B38&gt;"",B38,"")</f>
        <v>Rickard Lindroos</v>
      </c>
      <c r="D42" s="137"/>
      <c r="E42" s="153"/>
      <c r="F42" s="393"/>
      <c r="G42" s="394"/>
      <c r="H42" s="390"/>
      <c r="I42" s="391"/>
      <c r="J42" s="390"/>
      <c r="K42" s="391"/>
      <c r="L42" s="390"/>
      <c r="M42" s="391"/>
      <c r="N42" s="392"/>
      <c r="O42" s="391"/>
      <c r="P42" s="154">
        <f aca="true" t="shared" si="22" ref="P42:P47">IF(COUNT(F42:N42)=0,"",COUNTIF(F42:N42,"&gt;=0"))</f>
      </c>
      <c r="Q42" s="155">
        <f aca="true" t="shared" si="23" ref="Q42:Q47">IF(COUNT(F42:N42)=0,"",(IF(LEFT(F42,1)="-",1,0)+IF(LEFT(H42,1)="-",1,0)+IF(LEFT(J42,1)="-",1,0)+IF(LEFT(L42,1)="-",1,0)+IF(LEFT(N42,1)="-",1,0)))</f>
      </c>
      <c r="R42" s="156"/>
      <c r="S42" s="157"/>
      <c r="U42" s="158">
        <f aca="true" t="shared" si="24" ref="U42:U47">+Y42+AA42+AC42+AE42+AG42</f>
        <v>0</v>
      </c>
      <c r="V42" s="159">
        <f aca="true" t="shared" si="25" ref="V42:V47">+Z42+AB42+AD42+AF42+AH42</f>
        <v>0</v>
      </c>
      <c r="W42" s="160">
        <f aca="true" t="shared" si="26" ref="W42:W47">+U42-V42</f>
        <v>0</v>
      </c>
      <c r="Y42" s="161">
        <f aca="true" t="shared" si="27" ref="Y42:Y47">IF(F42="",0,IF(LEFT(F42,1)="-",ABS(F42),(IF(F42&gt;9,F42+2,11))))</f>
        <v>0</v>
      </c>
      <c r="Z42" s="162">
        <f aca="true" t="shared" si="28" ref="Z42:Z47">IF(F42="",0,IF(LEFT(F42,1)="-",(IF(ABS(F42)&gt;9,(ABS(F42)+2),11)),F42))</f>
        <v>0</v>
      </c>
      <c r="AA42" s="161">
        <f aca="true" t="shared" si="29" ref="AA42:AA47">IF(H42="",0,IF(LEFT(H42,1)="-",ABS(H42),(IF(H42&gt;9,H42+2,11))))</f>
        <v>0</v>
      </c>
      <c r="AB42" s="162">
        <f aca="true" t="shared" si="30" ref="AB42:AB47">IF(H42="",0,IF(LEFT(H42,1)="-",(IF(ABS(H42)&gt;9,(ABS(H42)+2),11)),H42))</f>
        <v>0</v>
      </c>
      <c r="AC42" s="161">
        <f aca="true" t="shared" si="31" ref="AC42:AC47">IF(J42="",0,IF(LEFT(J42,1)="-",ABS(J42),(IF(J42&gt;9,J42+2,11))))</f>
        <v>0</v>
      </c>
      <c r="AD42" s="162">
        <f aca="true" t="shared" si="32" ref="AD42:AD47">IF(J42="",0,IF(LEFT(J42,1)="-",(IF(ABS(J42)&gt;9,(ABS(J42)+2),11)),J42))</f>
        <v>0</v>
      </c>
      <c r="AE42" s="161">
        <f aca="true" t="shared" si="33" ref="AE42:AE47">IF(L42="",0,IF(LEFT(L42,1)="-",ABS(L42),(IF(L42&gt;9,L42+2,11))))</f>
        <v>0</v>
      </c>
      <c r="AF42" s="162">
        <f aca="true" t="shared" si="34" ref="AF42:AF47">IF(L42="",0,IF(LEFT(L42,1)="-",(IF(ABS(L42)&gt;9,(ABS(L42)+2),11)),L42))</f>
        <v>0</v>
      </c>
      <c r="AG42" s="161">
        <f aca="true" t="shared" si="35" ref="AG42:AG47">IF(N42="",0,IF(LEFT(N42,1)="-",ABS(N42),(IF(N42&gt;9,N42+2,11))))</f>
        <v>0</v>
      </c>
      <c r="AH42" s="162">
        <f aca="true" t="shared" si="36" ref="AH42:AH47">IF(N42="",0,IF(LEFT(N42,1)="-",(IF(ABS(N42)&gt;9,(ABS(N42)+2),11)),N42))</f>
        <v>0</v>
      </c>
    </row>
    <row r="43" spans="1:34" ht="15.75">
      <c r="A43" s="150" t="s">
        <v>173</v>
      </c>
      <c r="B43" s="151" t="str">
        <f>IF(B37&gt;"",B37,"")</f>
        <v>Gustav Söderholm</v>
      </c>
      <c r="C43" s="163">
        <f>IF(B39&gt;"",B39,"")</f>
      </c>
      <c r="D43" s="164"/>
      <c r="E43" s="153"/>
      <c r="F43" s="383"/>
      <c r="G43" s="384"/>
      <c r="H43" s="383"/>
      <c r="I43" s="384"/>
      <c r="J43" s="383"/>
      <c r="K43" s="384"/>
      <c r="L43" s="383"/>
      <c r="M43" s="384"/>
      <c r="N43" s="383"/>
      <c r="O43" s="384"/>
      <c r="P43" s="154">
        <f t="shared" si="22"/>
      </c>
      <c r="Q43" s="155">
        <f t="shared" si="23"/>
      </c>
      <c r="R43" s="165"/>
      <c r="S43" s="166"/>
      <c r="U43" s="158">
        <f t="shared" si="24"/>
        <v>0</v>
      </c>
      <c r="V43" s="159">
        <f t="shared" si="25"/>
        <v>0</v>
      </c>
      <c r="W43" s="160">
        <f t="shared" si="26"/>
        <v>0</v>
      </c>
      <c r="Y43" s="167">
        <f t="shared" si="27"/>
        <v>0</v>
      </c>
      <c r="Z43" s="168">
        <f t="shared" si="28"/>
        <v>0</v>
      </c>
      <c r="AA43" s="167">
        <f t="shared" si="29"/>
        <v>0</v>
      </c>
      <c r="AB43" s="168">
        <f t="shared" si="30"/>
        <v>0</v>
      </c>
      <c r="AC43" s="167">
        <f t="shared" si="31"/>
        <v>0</v>
      </c>
      <c r="AD43" s="168">
        <f t="shared" si="32"/>
        <v>0</v>
      </c>
      <c r="AE43" s="167">
        <f t="shared" si="33"/>
        <v>0</v>
      </c>
      <c r="AF43" s="168">
        <f t="shared" si="34"/>
        <v>0</v>
      </c>
      <c r="AG43" s="167">
        <f t="shared" si="35"/>
        <v>0</v>
      </c>
      <c r="AH43" s="168">
        <f t="shared" si="36"/>
        <v>0</v>
      </c>
    </row>
    <row r="44" spans="1:34" ht="16.5" thickBot="1">
      <c r="A44" s="150" t="s">
        <v>174</v>
      </c>
      <c r="B44" s="169" t="str">
        <f>IF(B36&gt;"",B36,"")</f>
        <v>Fredrik Lindstedt</v>
      </c>
      <c r="C44" s="170">
        <f>IF(B39&gt;"",B39,"")</f>
      </c>
      <c r="D44" s="145"/>
      <c r="E44" s="146"/>
      <c r="F44" s="388"/>
      <c r="G44" s="389"/>
      <c r="H44" s="388"/>
      <c r="I44" s="389"/>
      <c r="J44" s="388"/>
      <c r="K44" s="389"/>
      <c r="L44" s="388"/>
      <c r="M44" s="389"/>
      <c r="N44" s="388"/>
      <c r="O44" s="389"/>
      <c r="P44" s="154">
        <f t="shared" si="22"/>
      </c>
      <c r="Q44" s="155">
        <f t="shared" si="23"/>
      </c>
      <c r="R44" s="165"/>
      <c r="S44" s="166"/>
      <c r="U44" s="158">
        <f t="shared" si="24"/>
        <v>0</v>
      </c>
      <c r="V44" s="159">
        <f t="shared" si="25"/>
        <v>0</v>
      </c>
      <c r="W44" s="160">
        <f t="shared" si="26"/>
        <v>0</v>
      </c>
      <c r="Y44" s="167">
        <f t="shared" si="27"/>
        <v>0</v>
      </c>
      <c r="Z44" s="168">
        <f t="shared" si="28"/>
        <v>0</v>
      </c>
      <c r="AA44" s="167">
        <f t="shared" si="29"/>
        <v>0</v>
      </c>
      <c r="AB44" s="168">
        <f t="shared" si="30"/>
        <v>0</v>
      </c>
      <c r="AC44" s="167">
        <f t="shared" si="31"/>
        <v>0</v>
      </c>
      <c r="AD44" s="168">
        <f t="shared" si="32"/>
        <v>0</v>
      </c>
      <c r="AE44" s="167">
        <f t="shared" si="33"/>
        <v>0</v>
      </c>
      <c r="AF44" s="168">
        <f t="shared" si="34"/>
        <v>0</v>
      </c>
      <c r="AG44" s="167">
        <f t="shared" si="35"/>
        <v>0</v>
      </c>
      <c r="AH44" s="168">
        <f t="shared" si="36"/>
        <v>0</v>
      </c>
    </row>
    <row r="45" spans="1:34" ht="15.75">
      <c r="A45" s="150" t="s">
        <v>175</v>
      </c>
      <c r="B45" s="151" t="str">
        <f>IF(B37&gt;"",B37,"")</f>
        <v>Gustav Söderholm</v>
      </c>
      <c r="C45" s="163" t="str">
        <f>IF(B38&gt;"",B38,"")</f>
        <v>Rickard Lindroos</v>
      </c>
      <c r="D45" s="137"/>
      <c r="E45" s="153"/>
      <c r="F45" s="390"/>
      <c r="G45" s="391"/>
      <c r="H45" s="390"/>
      <c r="I45" s="391"/>
      <c r="J45" s="390"/>
      <c r="K45" s="391"/>
      <c r="L45" s="390"/>
      <c r="M45" s="391"/>
      <c r="N45" s="390"/>
      <c r="O45" s="391"/>
      <c r="P45" s="154">
        <f t="shared" si="22"/>
      </c>
      <c r="Q45" s="155">
        <f t="shared" si="23"/>
      </c>
      <c r="R45" s="165"/>
      <c r="S45" s="166"/>
      <c r="U45" s="158">
        <f t="shared" si="24"/>
        <v>0</v>
      </c>
      <c r="V45" s="159">
        <f t="shared" si="25"/>
        <v>0</v>
      </c>
      <c r="W45" s="160">
        <f t="shared" si="26"/>
        <v>0</v>
      </c>
      <c r="Y45" s="167">
        <f t="shared" si="27"/>
        <v>0</v>
      </c>
      <c r="Z45" s="168">
        <f t="shared" si="28"/>
        <v>0</v>
      </c>
      <c r="AA45" s="167">
        <f t="shared" si="29"/>
        <v>0</v>
      </c>
      <c r="AB45" s="168">
        <f t="shared" si="30"/>
        <v>0</v>
      </c>
      <c r="AC45" s="167">
        <f t="shared" si="31"/>
        <v>0</v>
      </c>
      <c r="AD45" s="168">
        <f t="shared" si="32"/>
        <v>0</v>
      </c>
      <c r="AE45" s="167">
        <f t="shared" si="33"/>
        <v>0</v>
      </c>
      <c r="AF45" s="168">
        <f t="shared" si="34"/>
        <v>0</v>
      </c>
      <c r="AG45" s="167">
        <f t="shared" si="35"/>
        <v>0</v>
      </c>
      <c r="AH45" s="168">
        <f t="shared" si="36"/>
        <v>0</v>
      </c>
    </row>
    <row r="46" spans="1:34" ht="15.75">
      <c r="A46" s="150" t="s">
        <v>176</v>
      </c>
      <c r="B46" s="151" t="str">
        <f>IF(B36&gt;"",B36,"")</f>
        <v>Fredrik Lindstedt</v>
      </c>
      <c r="C46" s="163" t="str">
        <f>IF(B37&gt;"",B37,"")</f>
        <v>Gustav Söderholm</v>
      </c>
      <c r="D46" s="164"/>
      <c r="E46" s="153"/>
      <c r="F46" s="383"/>
      <c r="G46" s="384"/>
      <c r="H46" s="383"/>
      <c r="I46" s="384"/>
      <c r="J46" s="387"/>
      <c r="K46" s="384"/>
      <c r="L46" s="383"/>
      <c r="M46" s="384"/>
      <c r="N46" s="383"/>
      <c r="O46" s="384"/>
      <c r="P46" s="154">
        <f t="shared" si="22"/>
      </c>
      <c r="Q46" s="155">
        <f t="shared" si="23"/>
      </c>
      <c r="R46" s="165"/>
      <c r="S46" s="166"/>
      <c r="U46" s="158">
        <f t="shared" si="24"/>
        <v>0</v>
      </c>
      <c r="V46" s="159">
        <f t="shared" si="25"/>
        <v>0</v>
      </c>
      <c r="W46" s="160">
        <f t="shared" si="26"/>
        <v>0</v>
      </c>
      <c r="Y46" s="167">
        <f t="shared" si="27"/>
        <v>0</v>
      </c>
      <c r="Z46" s="168">
        <f t="shared" si="28"/>
        <v>0</v>
      </c>
      <c r="AA46" s="167">
        <f t="shared" si="29"/>
        <v>0</v>
      </c>
      <c r="AB46" s="168">
        <f t="shared" si="30"/>
        <v>0</v>
      </c>
      <c r="AC46" s="167">
        <f t="shared" si="31"/>
        <v>0</v>
      </c>
      <c r="AD46" s="168">
        <f t="shared" si="32"/>
        <v>0</v>
      </c>
      <c r="AE46" s="167">
        <f t="shared" si="33"/>
        <v>0</v>
      </c>
      <c r="AF46" s="168">
        <f t="shared" si="34"/>
        <v>0</v>
      </c>
      <c r="AG46" s="167">
        <f t="shared" si="35"/>
        <v>0</v>
      </c>
      <c r="AH46" s="168">
        <f t="shared" si="36"/>
        <v>0</v>
      </c>
    </row>
    <row r="47" spans="1:34" ht="16.5" thickBot="1">
      <c r="A47" s="171" t="s">
        <v>177</v>
      </c>
      <c r="B47" s="172" t="str">
        <f>IF(B38&gt;"",B38,"")</f>
        <v>Rickard Lindroos</v>
      </c>
      <c r="C47" s="173">
        <f>IF(B39&gt;"",B39,"")</f>
      </c>
      <c r="D47" s="174"/>
      <c r="E47" s="175"/>
      <c r="F47" s="385"/>
      <c r="G47" s="386"/>
      <c r="H47" s="385"/>
      <c r="I47" s="386"/>
      <c r="J47" s="385"/>
      <c r="K47" s="386"/>
      <c r="L47" s="385"/>
      <c r="M47" s="386"/>
      <c r="N47" s="385"/>
      <c r="O47" s="386"/>
      <c r="P47" s="176">
        <f t="shared" si="22"/>
      </c>
      <c r="Q47" s="177">
        <f t="shared" si="23"/>
      </c>
      <c r="R47" s="178"/>
      <c r="S47" s="179"/>
      <c r="U47" s="158">
        <f t="shared" si="24"/>
        <v>0</v>
      </c>
      <c r="V47" s="159">
        <f t="shared" si="25"/>
        <v>0</v>
      </c>
      <c r="W47" s="160">
        <f t="shared" si="26"/>
        <v>0</v>
      </c>
      <c r="Y47" s="180">
        <f t="shared" si="27"/>
        <v>0</v>
      </c>
      <c r="Z47" s="181">
        <f t="shared" si="28"/>
        <v>0</v>
      </c>
      <c r="AA47" s="180">
        <f t="shared" si="29"/>
        <v>0</v>
      </c>
      <c r="AB47" s="181">
        <f t="shared" si="30"/>
        <v>0</v>
      </c>
      <c r="AC47" s="180">
        <f t="shared" si="31"/>
        <v>0</v>
      </c>
      <c r="AD47" s="181">
        <f t="shared" si="32"/>
        <v>0</v>
      </c>
      <c r="AE47" s="180">
        <f t="shared" si="33"/>
        <v>0</v>
      </c>
      <c r="AF47" s="181">
        <f t="shared" si="34"/>
        <v>0</v>
      </c>
      <c r="AG47" s="180">
        <f t="shared" si="35"/>
        <v>0</v>
      </c>
      <c r="AH47" s="181">
        <f t="shared" si="36"/>
        <v>0</v>
      </c>
    </row>
    <row r="48" ht="14.25" thickBot="1" thickTop="1"/>
    <row r="49" spans="1:19" ht="16.5" thickTop="1">
      <c r="A49" s="83"/>
      <c r="B49" s="84" t="s">
        <v>205</v>
      </c>
      <c r="C49" s="85"/>
      <c r="D49" s="85"/>
      <c r="E49" s="85"/>
      <c r="F49" s="86"/>
      <c r="G49" s="85"/>
      <c r="H49" s="87" t="s">
        <v>148</v>
      </c>
      <c r="I49" s="88"/>
      <c r="J49" s="376" t="s">
        <v>209</v>
      </c>
      <c r="K49" s="377"/>
      <c r="L49" s="377"/>
      <c r="M49" s="378"/>
      <c r="N49" s="379" t="s">
        <v>151</v>
      </c>
      <c r="O49" s="380"/>
      <c r="P49" s="380"/>
      <c r="Q49" s="408" t="s">
        <v>187</v>
      </c>
      <c r="R49" s="409"/>
      <c r="S49" s="410"/>
    </row>
    <row r="50" spans="1:19" ht="16.5" thickBot="1">
      <c r="A50" s="89"/>
      <c r="B50" s="90" t="s">
        <v>150</v>
      </c>
      <c r="C50" s="91" t="s">
        <v>152</v>
      </c>
      <c r="D50" s="367"/>
      <c r="E50" s="368"/>
      <c r="F50" s="369"/>
      <c r="G50" s="370" t="s">
        <v>153</v>
      </c>
      <c r="H50" s="371"/>
      <c r="I50" s="371"/>
      <c r="J50" s="372">
        <v>41405</v>
      </c>
      <c r="K50" s="372"/>
      <c r="L50" s="372"/>
      <c r="M50" s="373"/>
      <c r="N50" s="92" t="s">
        <v>154</v>
      </c>
      <c r="O50" s="93"/>
      <c r="P50" s="93"/>
      <c r="Q50" s="315">
        <v>0.5</v>
      </c>
      <c r="R50" s="359"/>
      <c r="S50" s="360"/>
    </row>
    <row r="51" spans="1:23" ht="15.75" thickTop="1">
      <c r="A51" s="94"/>
      <c r="B51" s="95" t="s">
        <v>155</v>
      </c>
      <c r="C51" s="96" t="s">
        <v>208</v>
      </c>
      <c r="D51" s="404" t="s">
        <v>124</v>
      </c>
      <c r="E51" s="405"/>
      <c r="F51" s="404" t="s">
        <v>125</v>
      </c>
      <c r="G51" s="405"/>
      <c r="H51" s="404" t="s">
        <v>126</v>
      </c>
      <c r="I51" s="405"/>
      <c r="J51" s="404" t="s">
        <v>128</v>
      </c>
      <c r="K51" s="405"/>
      <c r="L51" s="404"/>
      <c r="M51" s="405"/>
      <c r="N51" s="97" t="s">
        <v>157</v>
      </c>
      <c r="O51" s="98" t="s">
        <v>158</v>
      </c>
      <c r="P51" s="99" t="s">
        <v>159</v>
      </c>
      <c r="Q51" s="100"/>
      <c r="R51" s="406" t="s">
        <v>160</v>
      </c>
      <c r="S51" s="407"/>
      <c r="U51" s="101" t="s">
        <v>161</v>
      </c>
      <c r="V51" s="102"/>
      <c r="W51" s="103" t="s">
        <v>162</v>
      </c>
    </row>
    <row r="52" spans="1:23" ht="12.75">
      <c r="A52" s="104" t="s">
        <v>124</v>
      </c>
      <c r="B52" s="105" t="s">
        <v>106</v>
      </c>
      <c r="C52" s="106" t="s">
        <v>111</v>
      </c>
      <c r="D52" s="107"/>
      <c r="E52" s="108"/>
      <c r="F52" s="109">
        <f>+P62</f>
      </c>
      <c r="G52" s="110">
        <f>+Q62</f>
      </c>
      <c r="H52" s="109">
        <f>P58</f>
      </c>
      <c r="I52" s="110">
        <f>Q58</f>
      </c>
      <c r="J52" s="109">
        <f>P60</f>
      </c>
      <c r="K52" s="110">
        <f>Q60</f>
      </c>
      <c r="L52" s="109"/>
      <c r="M52" s="110"/>
      <c r="N52" s="111">
        <f>IF(SUM(D52:M52)=0,"",COUNTIF(E52:E55,"3"))</f>
      </c>
      <c r="O52" s="112">
        <f>IF(SUM(E52:N52)=0,"",COUNTIF(D52:D55,"3"))</f>
      </c>
      <c r="P52" s="113">
        <f>IF(SUM(D52:M52)=0,"",SUM(E52:E55))</f>
      </c>
      <c r="Q52" s="114">
        <f>IF(SUM(D52:M52)=0,"",SUM(D52:D55))</f>
      </c>
      <c r="R52" s="395"/>
      <c r="S52" s="396"/>
      <c r="U52" s="115">
        <f>+U58+U60+U62</f>
        <v>0</v>
      </c>
      <c r="V52" s="116">
        <f>+V58+V60+V62</f>
        <v>0</v>
      </c>
      <c r="W52" s="117">
        <f>+U52-V52</f>
        <v>0</v>
      </c>
    </row>
    <row r="53" spans="1:23" ht="12.75">
      <c r="A53" s="118" t="s">
        <v>125</v>
      </c>
      <c r="B53" s="105" t="s">
        <v>203</v>
      </c>
      <c r="C53" s="119" t="s">
        <v>210</v>
      </c>
      <c r="D53" s="120">
        <f>+Q62</f>
      </c>
      <c r="E53" s="121">
        <f>+P62</f>
      </c>
      <c r="F53" s="122"/>
      <c r="G53" s="123"/>
      <c r="H53" s="120">
        <f>P61</f>
      </c>
      <c r="I53" s="121">
        <f>Q61</f>
      </c>
      <c r="J53" s="120">
        <f>P59</f>
      </c>
      <c r="K53" s="121">
        <f>Q59</f>
      </c>
      <c r="L53" s="120"/>
      <c r="M53" s="121"/>
      <c r="N53" s="111">
        <f>IF(SUM(D53:M53)=0,"",COUNTIF(G52:G55,"3"))</f>
      </c>
      <c r="O53" s="112">
        <f>IF(SUM(E53:N53)=0,"",COUNTIF(F52:F55,"3"))</f>
      </c>
      <c r="P53" s="113">
        <f>IF(SUM(D53:M53)=0,"",SUM(G52:G55))</f>
      </c>
      <c r="Q53" s="114">
        <f>IF(SUM(D53:M53)=0,"",SUM(F52:F55))</f>
      </c>
      <c r="R53" s="395"/>
      <c r="S53" s="396"/>
      <c r="U53" s="115">
        <f>+U59+U61+V62</f>
        <v>0</v>
      </c>
      <c r="V53" s="116">
        <f>+V59+V61+U62</f>
        <v>0</v>
      </c>
      <c r="W53" s="117">
        <f>+U53-V53</f>
        <v>0</v>
      </c>
    </row>
    <row r="54" spans="1:23" ht="12.75">
      <c r="A54" s="118" t="s">
        <v>126</v>
      </c>
      <c r="B54" s="105" t="s">
        <v>114</v>
      </c>
      <c r="C54" s="106" t="s">
        <v>111</v>
      </c>
      <c r="D54" s="120">
        <f>+Q58</f>
      </c>
      <c r="E54" s="121">
        <f>+P58</f>
      </c>
      <c r="F54" s="120">
        <f>Q61</f>
      </c>
      <c r="G54" s="121">
        <f>P61</f>
      </c>
      <c r="H54" s="122"/>
      <c r="I54" s="123"/>
      <c r="J54" s="120">
        <f>P63</f>
      </c>
      <c r="K54" s="121">
        <f>Q63</f>
      </c>
      <c r="L54" s="120"/>
      <c r="M54" s="121"/>
      <c r="N54" s="111">
        <f>IF(SUM(D54:M54)=0,"",COUNTIF(I52:I55,"3"))</f>
      </c>
      <c r="O54" s="112">
        <f>IF(SUM(E54:N54)=0,"",COUNTIF(H52:H55,"3"))</f>
      </c>
      <c r="P54" s="113">
        <f>IF(SUM(D54:M54)=0,"",SUM(I52:I55))</f>
      </c>
      <c r="Q54" s="114">
        <f>IF(SUM(D54:M54)=0,"",SUM(H52:H55))</f>
      </c>
      <c r="R54" s="395"/>
      <c r="S54" s="396"/>
      <c r="U54" s="115">
        <f>+V58+V61+U63</f>
        <v>0</v>
      </c>
      <c r="V54" s="116">
        <f>+U58+U61+V63</f>
        <v>0</v>
      </c>
      <c r="W54" s="117">
        <f>+U54-V54</f>
        <v>0</v>
      </c>
    </row>
    <row r="55" spans="1:23" ht="13.5" thickBot="1">
      <c r="A55" s="124" t="s">
        <v>128</v>
      </c>
      <c r="B55" s="125" t="s">
        <v>108</v>
      </c>
      <c r="C55" s="106" t="s">
        <v>111</v>
      </c>
      <c r="D55" s="127">
        <f>Q60</f>
      </c>
      <c r="E55" s="128">
        <f>P60</f>
      </c>
      <c r="F55" s="127">
        <f>Q59</f>
      </c>
      <c r="G55" s="128">
        <f>P59</f>
      </c>
      <c r="H55" s="127">
        <f>Q63</f>
      </c>
      <c r="I55" s="128">
        <f>P63</f>
      </c>
      <c r="J55" s="129"/>
      <c r="K55" s="130"/>
      <c r="L55" s="127"/>
      <c r="M55" s="128"/>
      <c r="N55" s="131">
        <f>IF(SUM(D55:M55)=0,"",COUNTIF(K52:K55,"3"))</f>
      </c>
      <c r="O55" s="132">
        <f>IF(SUM(E55:N55)=0,"",COUNTIF(J52:J55,"3"))</f>
      </c>
      <c r="P55" s="133">
        <f>IF(SUM(D55:M56)=0,"",SUM(K52:K55))</f>
      </c>
      <c r="Q55" s="134">
        <f>IF(SUM(D55:M55)=0,"",SUM(J52:J55))</f>
      </c>
      <c r="R55" s="397"/>
      <c r="S55" s="398"/>
      <c r="U55" s="115">
        <f>+V59+V60+V63</f>
        <v>0</v>
      </c>
      <c r="V55" s="116">
        <f>+U59+U60+U63</f>
        <v>0</v>
      </c>
      <c r="W55" s="117">
        <f>+U55-V55</f>
        <v>0</v>
      </c>
    </row>
    <row r="56" spans="1:24" ht="15.75" thickTop="1">
      <c r="A56" s="135"/>
      <c r="B56" s="136" t="s">
        <v>163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8"/>
      <c r="S56" s="139"/>
      <c r="U56" s="140"/>
      <c r="V56" s="141" t="s">
        <v>164</v>
      </c>
      <c r="W56" s="142">
        <f>SUM(W52:W55)</f>
        <v>0</v>
      </c>
      <c r="X56" s="141" t="str">
        <f>IF(W56=0,"OK","Virhe")</f>
        <v>OK</v>
      </c>
    </row>
    <row r="57" spans="1:23" ht="15.75" thickBot="1">
      <c r="A57" s="143"/>
      <c r="B57" s="144" t="s">
        <v>165</v>
      </c>
      <c r="C57" s="145"/>
      <c r="D57" s="145"/>
      <c r="E57" s="146"/>
      <c r="F57" s="399" t="s">
        <v>166</v>
      </c>
      <c r="G57" s="400"/>
      <c r="H57" s="401" t="s">
        <v>167</v>
      </c>
      <c r="I57" s="400"/>
      <c r="J57" s="401" t="s">
        <v>168</v>
      </c>
      <c r="K57" s="400"/>
      <c r="L57" s="401" t="s">
        <v>169</v>
      </c>
      <c r="M57" s="400"/>
      <c r="N57" s="401" t="s">
        <v>170</v>
      </c>
      <c r="O57" s="400"/>
      <c r="P57" s="402" t="s">
        <v>171</v>
      </c>
      <c r="Q57" s="403"/>
      <c r="S57" s="147"/>
      <c r="U57" s="148" t="s">
        <v>161</v>
      </c>
      <c r="V57" s="149"/>
      <c r="W57" s="103" t="s">
        <v>162</v>
      </c>
    </row>
    <row r="58" spans="1:34" ht="15.75">
      <c r="A58" s="150" t="s">
        <v>172</v>
      </c>
      <c r="B58" s="151" t="str">
        <f>IF(B52&gt;"",B52,"")</f>
        <v>Dennis Dahlqvist</v>
      </c>
      <c r="C58" s="152" t="str">
        <f>IF(B54&gt;"",B54,"")</f>
        <v>Emil Nyström</v>
      </c>
      <c r="D58" s="137"/>
      <c r="E58" s="153"/>
      <c r="F58" s="393"/>
      <c r="G58" s="394"/>
      <c r="H58" s="390"/>
      <c r="I58" s="391"/>
      <c r="J58" s="390"/>
      <c r="K58" s="391"/>
      <c r="L58" s="390"/>
      <c r="M58" s="391"/>
      <c r="N58" s="392"/>
      <c r="O58" s="391"/>
      <c r="P58" s="154">
        <f aca="true" t="shared" si="37" ref="P58:P63">IF(COUNT(F58:N58)=0,"",COUNTIF(F58:N58,"&gt;=0"))</f>
      </c>
      <c r="Q58" s="155">
        <f aca="true" t="shared" si="38" ref="Q58:Q63">IF(COUNT(F58:N58)=0,"",(IF(LEFT(F58,1)="-",1,0)+IF(LEFT(H58,1)="-",1,0)+IF(LEFT(J58,1)="-",1,0)+IF(LEFT(L58,1)="-",1,0)+IF(LEFT(N58,1)="-",1,0)))</f>
      </c>
      <c r="R58" s="156"/>
      <c r="S58" s="157"/>
      <c r="U58" s="158">
        <f aca="true" t="shared" si="39" ref="U58:U63">+Y58+AA58+AC58+AE58+AG58</f>
        <v>0</v>
      </c>
      <c r="V58" s="159">
        <f aca="true" t="shared" si="40" ref="V58:V63">+Z58+AB58+AD58+AF58+AH58</f>
        <v>0</v>
      </c>
      <c r="W58" s="160">
        <f aca="true" t="shared" si="41" ref="W58:W63">+U58-V58</f>
        <v>0</v>
      </c>
      <c r="Y58" s="161">
        <f aca="true" t="shared" si="42" ref="Y58:Y63">IF(F58="",0,IF(LEFT(F58,1)="-",ABS(F58),(IF(F58&gt;9,F58+2,11))))</f>
        <v>0</v>
      </c>
      <c r="Z58" s="162">
        <f aca="true" t="shared" si="43" ref="Z58:Z63">IF(F58="",0,IF(LEFT(F58,1)="-",(IF(ABS(F58)&gt;9,(ABS(F58)+2),11)),F58))</f>
        <v>0</v>
      </c>
      <c r="AA58" s="161">
        <f aca="true" t="shared" si="44" ref="AA58:AA63">IF(H58="",0,IF(LEFT(H58,1)="-",ABS(H58),(IF(H58&gt;9,H58+2,11))))</f>
        <v>0</v>
      </c>
      <c r="AB58" s="162">
        <f aca="true" t="shared" si="45" ref="AB58:AB63">IF(H58="",0,IF(LEFT(H58,1)="-",(IF(ABS(H58)&gt;9,(ABS(H58)+2),11)),H58))</f>
        <v>0</v>
      </c>
      <c r="AC58" s="161">
        <f aca="true" t="shared" si="46" ref="AC58:AC63">IF(J58="",0,IF(LEFT(J58,1)="-",ABS(J58),(IF(J58&gt;9,J58+2,11))))</f>
        <v>0</v>
      </c>
      <c r="AD58" s="162">
        <f aca="true" t="shared" si="47" ref="AD58:AD63">IF(J58="",0,IF(LEFT(J58,1)="-",(IF(ABS(J58)&gt;9,(ABS(J58)+2),11)),J58))</f>
        <v>0</v>
      </c>
      <c r="AE58" s="161">
        <f aca="true" t="shared" si="48" ref="AE58:AE63">IF(L58="",0,IF(LEFT(L58,1)="-",ABS(L58),(IF(L58&gt;9,L58+2,11))))</f>
        <v>0</v>
      </c>
      <c r="AF58" s="162">
        <f aca="true" t="shared" si="49" ref="AF58:AF63">IF(L58="",0,IF(LEFT(L58,1)="-",(IF(ABS(L58)&gt;9,(ABS(L58)+2),11)),L58))</f>
        <v>0</v>
      </c>
      <c r="AG58" s="161">
        <f aca="true" t="shared" si="50" ref="AG58:AG63">IF(N58="",0,IF(LEFT(N58,1)="-",ABS(N58),(IF(N58&gt;9,N58+2,11))))</f>
        <v>0</v>
      </c>
      <c r="AH58" s="162">
        <f aca="true" t="shared" si="51" ref="AH58:AH63">IF(N58="",0,IF(LEFT(N58,1)="-",(IF(ABS(N58)&gt;9,(ABS(N58)+2),11)),N58))</f>
        <v>0</v>
      </c>
    </row>
    <row r="59" spans="1:34" ht="15.75">
      <c r="A59" s="150" t="s">
        <v>173</v>
      </c>
      <c r="B59" s="151" t="str">
        <f>IF(B53&gt;"",B53,"")</f>
        <v>Liam Wihuri-Redmond</v>
      </c>
      <c r="C59" s="163" t="str">
        <f>IF(B55&gt;"",B55,"")</f>
        <v>Oliver Olin</v>
      </c>
      <c r="D59" s="164"/>
      <c r="E59" s="153"/>
      <c r="F59" s="383"/>
      <c r="G59" s="384"/>
      <c r="H59" s="383"/>
      <c r="I59" s="384"/>
      <c r="J59" s="383"/>
      <c r="K59" s="384"/>
      <c r="L59" s="383"/>
      <c r="M59" s="384"/>
      <c r="N59" s="383"/>
      <c r="O59" s="384"/>
      <c r="P59" s="154">
        <f t="shared" si="37"/>
      </c>
      <c r="Q59" s="155">
        <f t="shared" si="38"/>
      </c>
      <c r="R59" s="165"/>
      <c r="S59" s="166"/>
      <c r="U59" s="158">
        <f t="shared" si="39"/>
        <v>0</v>
      </c>
      <c r="V59" s="159">
        <f t="shared" si="40"/>
        <v>0</v>
      </c>
      <c r="W59" s="160">
        <f t="shared" si="41"/>
        <v>0</v>
      </c>
      <c r="Y59" s="167">
        <f t="shared" si="42"/>
        <v>0</v>
      </c>
      <c r="Z59" s="168">
        <f t="shared" si="43"/>
        <v>0</v>
      </c>
      <c r="AA59" s="167">
        <f t="shared" si="44"/>
        <v>0</v>
      </c>
      <c r="AB59" s="168">
        <f t="shared" si="45"/>
        <v>0</v>
      </c>
      <c r="AC59" s="167">
        <f t="shared" si="46"/>
        <v>0</v>
      </c>
      <c r="AD59" s="168">
        <f t="shared" si="47"/>
        <v>0</v>
      </c>
      <c r="AE59" s="167">
        <f t="shared" si="48"/>
        <v>0</v>
      </c>
      <c r="AF59" s="168">
        <f t="shared" si="49"/>
        <v>0</v>
      </c>
      <c r="AG59" s="167">
        <f t="shared" si="50"/>
        <v>0</v>
      </c>
      <c r="AH59" s="168">
        <f t="shared" si="51"/>
        <v>0</v>
      </c>
    </row>
    <row r="60" spans="1:34" ht="16.5" thickBot="1">
      <c r="A60" s="150" t="s">
        <v>174</v>
      </c>
      <c r="B60" s="169" t="str">
        <f>IF(B52&gt;"",B52,"")</f>
        <v>Dennis Dahlqvist</v>
      </c>
      <c r="C60" s="170" t="str">
        <f>IF(B55&gt;"",B55,"")</f>
        <v>Oliver Olin</v>
      </c>
      <c r="D60" s="145"/>
      <c r="E60" s="146"/>
      <c r="F60" s="388"/>
      <c r="G60" s="389"/>
      <c r="H60" s="388"/>
      <c r="I60" s="389"/>
      <c r="J60" s="388"/>
      <c r="K60" s="389"/>
      <c r="L60" s="388"/>
      <c r="M60" s="389"/>
      <c r="N60" s="388"/>
      <c r="O60" s="389"/>
      <c r="P60" s="154">
        <f t="shared" si="37"/>
      </c>
      <c r="Q60" s="155">
        <f t="shared" si="38"/>
      </c>
      <c r="R60" s="165"/>
      <c r="S60" s="166"/>
      <c r="U60" s="158">
        <f t="shared" si="39"/>
        <v>0</v>
      </c>
      <c r="V60" s="159">
        <f t="shared" si="40"/>
        <v>0</v>
      </c>
      <c r="W60" s="160">
        <f t="shared" si="41"/>
        <v>0</v>
      </c>
      <c r="Y60" s="167">
        <f t="shared" si="42"/>
        <v>0</v>
      </c>
      <c r="Z60" s="168">
        <f t="shared" si="43"/>
        <v>0</v>
      </c>
      <c r="AA60" s="167">
        <f t="shared" si="44"/>
        <v>0</v>
      </c>
      <c r="AB60" s="168">
        <f t="shared" si="45"/>
        <v>0</v>
      </c>
      <c r="AC60" s="167">
        <f t="shared" si="46"/>
        <v>0</v>
      </c>
      <c r="AD60" s="168">
        <f t="shared" si="47"/>
        <v>0</v>
      </c>
      <c r="AE60" s="167">
        <f t="shared" si="48"/>
        <v>0</v>
      </c>
      <c r="AF60" s="168">
        <f t="shared" si="49"/>
        <v>0</v>
      </c>
      <c r="AG60" s="167">
        <f t="shared" si="50"/>
        <v>0</v>
      </c>
      <c r="AH60" s="168">
        <f t="shared" si="51"/>
        <v>0</v>
      </c>
    </row>
    <row r="61" spans="1:34" ht="15.75">
      <c r="A61" s="150" t="s">
        <v>175</v>
      </c>
      <c r="B61" s="151" t="str">
        <f>IF(B53&gt;"",B53,"")</f>
        <v>Liam Wihuri-Redmond</v>
      </c>
      <c r="C61" s="163" t="str">
        <f>IF(B54&gt;"",B54,"")</f>
        <v>Emil Nyström</v>
      </c>
      <c r="D61" s="137"/>
      <c r="E61" s="153"/>
      <c r="F61" s="390"/>
      <c r="G61" s="391"/>
      <c r="H61" s="390"/>
      <c r="I61" s="391"/>
      <c r="J61" s="390"/>
      <c r="K61" s="391"/>
      <c r="L61" s="390"/>
      <c r="M61" s="391"/>
      <c r="N61" s="390"/>
      <c r="O61" s="391"/>
      <c r="P61" s="154">
        <f t="shared" si="37"/>
      </c>
      <c r="Q61" s="155">
        <f t="shared" si="38"/>
      </c>
      <c r="R61" s="165"/>
      <c r="S61" s="166"/>
      <c r="U61" s="158">
        <f t="shared" si="39"/>
        <v>0</v>
      </c>
      <c r="V61" s="159">
        <f t="shared" si="40"/>
        <v>0</v>
      </c>
      <c r="W61" s="160">
        <f t="shared" si="41"/>
        <v>0</v>
      </c>
      <c r="Y61" s="167">
        <f t="shared" si="42"/>
        <v>0</v>
      </c>
      <c r="Z61" s="168">
        <f t="shared" si="43"/>
        <v>0</v>
      </c>
      <c r="AA61" s="167">
        <f t="shared" si="44"/>
        <v>0</v>
      </c>
      <c r="AB61" s="168">
        <f t="shared" si="45"/>
        <v>0</v>
      </c>
      <c r="AC61" s="167">
        <f t="shared" si="46"/>
        <v>0</v>
      </c>
      <c r="AD61" s="168">
        <f t="shared" si="47"/>
        <v>0</v>
      </c>
      <c r="AE61" s="167">
        <f t="shared" si="48"/>
        <v>0</v>
      </c>
      <c r="AF61" s="168">
        <f t="shared" si="49"/>
        <v>0</v>
      </c>
      <c r="AG61" s="167">
        <f t="shared" si="50"/>
        <v>0</v>
      </c>
      <c r="AH61" s="168">
        <f t="shared" si="51"/>
        <v>0</v>
      </c>
    </row>
    <row r="62" spans="1:34" ht="15.75">
      <c r="A62" s="150" t="s">
        <v>176</v>
      </c>
      <c r="B62" s="151" t="str">
        <f>IF(B52&gt;"",B52,"")</f>
        <v>Dennis Dahlqvist</v>
      </c>
      <c r="C62" s="163" t="str">
        <f>IF(B53&gt;"",B53,"")</f>
        <v>Liam Wihuri-Redmond</v>
      </c>
      <c r="D62" s="164"/>
      <c r="E62" s="153"/>
      <c r="F62" s="383"/>
      <c r="G62" s="384"/>
      <c r="H62" s="383"/>
      <c r="I62" s="384"/>
      <c r="J62" s="387"/>
      <c r="K62" s="384"/>
      <c r="L62" s="383"/>
      <c r="M62" s="384"/>
      <c r="N62" s="383"/>
      <c r="O62" s="384"/>
      <c r="P62" s="154">
        <f t="shared" si="37"/>
      </c>
      <c r="Q62" s="155">
        <f t="shared" si="38"/>
      </c>
      <c r="R62" s="165"/>
      <c r="S62" s="166"/>
      <c r="U62" s="158">
        <f t="shared" si="39"/>
        <v>0</v>
      </c>
      <c r="V62" s="159">
        <f t="shared" si="40"/>
        <v>0</v>
      </c>
      <c r="W62" s="160">
        <f t="shared" si="41"/>
        <v>0</v>
      </c>
      <c r="Y62" s="167">
        <f t="shared" si="42"/>
        <v>0</v>
      </c>
      <c r="Z62" s="168">
        <f t="shared" si="43"/>
        <v>0</v>
      </c>
      <c r="AA62" s="167">
        <f t="shared" si="44"/>
        <v>0</v>
      </c>
      <c r="AB62" s="168">
        <f t="shared" si="45"/>
        <v>0</v>
      </c>
      <c r="AC62" s="167">
        <f t="shared" si="46"/>
        <v>0</v>
      </c>
      <c r="AD62" s="168">
        <f t="shared" si="47"/>
        <v>0</v>
      </c>
      <c r="AE62" s="167">
        <f t="shared" si="48"/>
        <v>0</v>
      </c>
      <c r="AF62" s="168">
        <f t="shared" si="49"/>
        <v>0</v>
      </c>
      <c r="AG62" s="167">
        <f t="shared" si="50"/>
        <v>0</v>
      </c>
      <c r="AH62" s="168">
        <f t="shared" si="51"/>
        <v>0</v>
      </c>
    </row>
    <row r="63" spans="1:34" ht="16.5" thickBot="1">
      <c r="A63" s="171" t="s">
        <v>177</v>
      </c>
      <c r="B63" s="172" t="str">
        <f>IF(B54&gt;"",B54,"")</f>
        <v>Emil Nyström</v>
      </c>
      <c r="C63" s="173" t="str">
        <f>IF(B55&gt;"",B55,"")</f>
        <v>Oliver Olin</v>
      </c>
      <c r="D63" s="174"/>
      <c r="E63" s="175"/>
      <c r="F63" s="385"/>
      <c r="G63" s="386"/>
      <c r="H63" s="385"/>
      <c r="I63" s="386"/>
      <c r="J63" s="385"/>
      <c r="K63" s="386"/>
      <c r="L63" s="385"/>
      <c r="M63" s="386"/>
      <c r="N63" s="385"/>
      <c r="O63" s="386"/>
      <c r="P63" s="176">
        <f t="shared" si="37"/>
      </c>
      <c r="Q63" s="177">
        <f t="shared" si="38"/>
      </c>
      <c r="R63" s="178"/>
      <c r="S63" s="179"/>
      <c r="U63" s="158">
        <f t="shared" si="39"/>
        <v>0</v>
      </c>
      <c r="V63" s="159">
        <f t="shared" si="40"/>
        <v>0</v>
      </c>
      <c r="W63" s="160">
        <f t="shared" si="41"/>
        <v>0</v>
      </c>
      <c r="Y63" s="180">
        <f t="shared" si="42"/>
        <v>0</v>
      </c>
      <c r="Z63" s="181">
        <f t="shared" si="43"/>
        <v>0</v>
      </c>
      <c r="AA63" s="180">
        <f t="shared" si="44"/>
        <v>0</v>
      </c>
      <c r="AB63" s="181">
        <f t="shared" si="45"/>
        <v>0</v>
      </c>
      <c r="AC63" s="180">
        <f t="shared" si="46"/>
        <v>0</v>
      </c>
      <c r="AD63" s="181">
        <f t="shared" si="47"/>
        <v>0</v>
      </c>
      <c r="AE63" s="180">
        <f t="shared" si="48"/>
        <v>0</v>
      </c>
      <c r="AF63" s="181">
        <f t="shared" si="49"/>
        <v>0</v>
      </c>
      <c r="AG63" s="180">
        <f t="shared" si="50"/>
        <v>0</v>
      </c>
      <c r="AH63" s="181">
        <f t="shared" si="51"/>
        <v>0</v>
      </c>
    </row>
    <row r="64" ht="13.5" thickTop="1"/>
  </sheetData>
  <mergeCells count="212">
    <mergeCell ref="J33:M33"/>
    <mergeCell ref="N33:P33"/>
    <mergeCell ref="Q33:S33"/>
    <mergeCell ref="D34:F34"/>
    <mergeCell ref="G34:I34"/>
    <mergeCell ref="J34:M34"/>
    <mergeCell ref="Q34:S34"/>
    <mergeCell ref="D35:E35"/>
    <mergeCell ref="F35:G35"/>
    <mergeCell ref="H35:I35"/>
    <mergeCell ref="J35:K35"/>
    <mergeCell ref="L35:M35"/>
    <mergeCell ref="R35:S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J49:M49"/>
    <mergeCell ref="N49:P49"/>
    <mergeCell ref="Q49:S49"/>
    <mergeCell ref="D50:F50"/>
    <mergeCell ref="G50:I50"/>
    <mergeCell ref="J50:M50"/>
    <mergeCell ref="Q50:S50"/>
    <mergeCell ref="D51:E51"/>
    <mergeCell ref="F51:G51"/>
    <mergeCell ref="H51:I51"/>
    <mergeCell ref="J51:K51"/>
    <mergeCell ref="L51:M51"/>
    <mergeCell ref="R51:S51"/>
    <mergeCell ref="R52:S52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R22:S22"/>
    <mergeCell ref="R23:S23"/>
    <mergeCell ref="F25:G25"/>
    <mergeCell ref="H25:I25"/>
    <mergeCell ref="J25:K25"/>
    <mergeCell ref="L25:M25"/>
    <mergeCell ref="N25:O25"/>
    <mergeCell ref="P25:Q25"/>
    <mergeCell ref="L19:M19"/>
    <mergeCell ref="R19:S19"/>
    <mergeCell ref="R20:S20"/>
    <mergeCell ref="R21:S21"/>
    <mergeCell ref="D19:E19"/>
    <mergeCell ref="F19:G19"/>
    <mergeCell ref="H19:I19"/>
    <mergeCell ref="J19:K19"/>
    <mergeCell ref="J17:M17"/>
    <mergeCell ref="N17:P17"/>
    <mergeCell ref="Q17:S17"/>
    <mergeCell ref="D18:F18"/>
    <mergeCell ref="G18:I18"/>
    <mergeCell ref="J18:M18"/>
    <mergeCell ref="Q18:S18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R6:S6"/>
    <mergeCell ref="R7:S7"/>
    <mergeCell ref="F9:G9"/>
    <mergeCell ref="H9:I9"/>
    <mergeCell ref="J9:K9"/>
    <mergeCell ref="L9:M9"/>
    <mergeCell ref="N9:O9"/>
    <mergeCell ref="P9:Q9"/>
    <mergeCell ref="L3:M3"/>
    <mergeCell ref="R3:S3"/>
    <mergeCell ref="R4:S4"/>
    <mergeCell ref="R5:S5"/>
    <mergeCell ref="D3:E3"/>
    <mergeCell ref="F3:G3"/>
    <mergeCell ref="H3:I3"/>
    <mergeCell ref="J3:K3"/>
    <mergeCell ref="J1:M1"/>
    <mergeCell ref="N1:P1"/>
    <mergeCell ref="Q1:S1"/>
    <mergeCell ref="D2:F2"/>
    <mergeCell ref="G2:I2"/>
    <mergeCell ref="J2:M2"/>
    <mergeCell ref="Q2:S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16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32" customWidth="1"/>
    <col min="2" max="2" width="25.7109375" style="32" customWidth="1"/>
    <col min="3" max="3" width="18.57421875" style="32" customWidth="1"/>
    <col min="4" max="14" width="3.8515625" style="32" customWidth="1"/>
    <col min="15" max="15" width="4.00390625" style="32" customWidth="1"/>
    <col min="16" max="16" width="3.8515625" style="32" customWidth="1"/>
    <col min="17" max="17" width="3.7109375" style="32" customWidth="1"/>
    <col min="18" max="19" width="3.57421875" style="32" customWidth="1"/>
    <col min="20" max="20" width="3.28125" style="32" customWidth="1"/>
    <col min="21" max="24" width="4.00390625" style="32" customWidth="1"/>
    <col min="25" max="33" width="3.57421875" style="32" customWidth="1"/>
    <col min="34" max="35" width="4.140625" style="32" customWidth="1"/>
    <col min="36" max="36" width="3.57421875" style="32" customWidth="1"/>
    <col min="37" max="37" width="5.57421875" style="32" customWidth="1"/>
    <col min="38" max="43" width="3.57421875" style="32" customWidth="1"/>
    <col min="44" max="44" width="6.421875" style="32" customWidth="1"/>
    <col min="45" max="45" width="9.00390625" style="32" customWidth="1"/>
    <col min="46" max="16384" width="9.140625" style="32" customWidth="1"/>
  </cols>
  <sheetData>
    <row r="1" spans="1:20" ht="16.5" thickTop="1">
      <c r="A1" s="83"/>
      <c r="B1" s="84" t="s">
        <v>205</v>
      </c>
      <c r="C1" s="85"/>
      <c r="D1" s="85"/>
      <c r="E1" s="85"/>
      <c r="F1" s="86"/>
      <c r="G1" s="85"/>
      <c r="H1" s="87" t="s">
        <v>148</v>
      </c>
      <c r="I1" s="88"/>
      <c r="J1" s="376" t="s">
        <v>211</v>
      </c>
      <c r="K1" s="377"/>
      <c r="L1" s="377"/>
      <c r="M1" s="378"/>
      <c r="N1" s="379" t="s">
        <v>151</v>
      </c>
      <c r="O1" s="380"/>
      <c r="P1" s="380"/>
      <c r="Q1" s="381" t="s">
        <v>186</v>
      </c>
      <c r="R1" s="381"/>
      <c r="S1" s="382"/>
      <c r="T1" s="82"/>
    </row>
    <row r="2" spans="1:20" ht="16.5" thickBot="1">
      <c r="A2" s="89"/>
      <c r="B2" s="90" t="s">
        <v>150</v>
      </c>
      <c r="C2" s="91" t="s">
        <v>152</v>
      </c>
      <c r="D2" s="367"/>
      <c r="E2" s="368"/>
      <c r="F2" s="369"/>
      <c r="G2" s="370" t="s">
        <v>153</v>
      </c>
      <c r="H2" s="371"/>
      <c r="I2" s="371"/>
      <c r="J2" s="372">
        <v>41405</v>
      </c>
      <c r="K2" s="372"/>
      <c r="L2" s="372"/>
      <c r="M2" s="373"/>
      <c r="N2" s="374" t="s">
        <v>154</v>
      </c>
      <c r="O2" s="375"/>
      <c r="P2" s="375"/>
      <c r="Q2" s="315">
        <v>0.5</v>
      </c>
      <c r="R2" s="359"/>
      <c r="S2" s="360"/>
      <c r="T2" s="82"/>
    </row>
    <row r="3" spans="1:23" ht="15.75" thickTop="1">
      <c r="A3" s="182"/>
      <c r="B3" s="95" t="s">
        <v>155</v>
      </c>
      <c r="C3" s="96" t="s">
        <v>156</v>
      </c>
      <c r="D3" s="361" t="s">
        <v>124</v>
      </c>
      <c r="E3" s="362"/>
      <c r="F3" s="361" t="s">
        <v>125</v>
      </c>
      <c r="G3" s="362"/>
      <c r="H3" s="361" t="s">
        <v>126</v>
      </c>
      <c r="I3" s="362"/>
      <c r="J3" s="361" t="s">
        <v>128</v>
      </c>
      <c r="K3" s="362"/>
      <c r="L3" s="361" t="s">
        <v>129</v>
      </c>
      <c r="M3" s="362"/>
      <c r="N3" s="183" t="s">
        <v>157</v>
      </c>
      <c r="O3" s="184" t="s">
        <v>158</v>
      </c>
      <c r="P3" s="363" t="s">
        <v>159</v>
      </c>
      <c r="Q3" s="364"/>
      <c r="R3" s="365" t="s">
        <v>160</v>
      </c>
      <c r="S3" s="366"/>
      <c r="T3" s="82"/>
      <c r="U3" s="185" t="s">
        <v>161</v>
      </c>
      <c r="V3" s="186"/>
      <c r="W3" s="187" t="s">
        <v>162</v>
      </c>
    </row>
    <row r="4" spans="1:23" ht="12.75">
      <c r="A4" s="188" t="s">
        <v>124</v>
      </c>
      <c r="B4" s="105" t="s">
        <v>43</v>
      </c>
      <c r="C4" s="106" t="s">
        <v>207</v>
      </c>
      <c r="D4" s="191"/>
      <c r="E4" s="192"/>
      <c r="F4" s="193">
        <f>P20</f>
      </c>
      <c r="G4" s="194">
        <f>Q20</f>
      </c>
      <c r="H4" s="193">
        <f>P16</f>
      </c>
      <c r="I4" s="194">
        <f>Q16</f>
      </c>
      <c r="J4" s="193">
        <f>P14</f>
      </c>
      <c r="K4" s="194">
        <f>Q14</f>
      </c>
      <c r="L4" s="193">
        <f>P11</f>
      </c>
      <c r="M4" s="194">
        <f>Q11</f>
      </c>
      <c r="N4" s="195">
        <f>IF(SUM(D4:M4)=0,"",COUNTIF(E4:E8,3))</f>
      </c>
      <c r="O4" s="196">
        <f>IF(SUM(D4:M4)=0,"",COUNTIF(D4:D8,3))</f>
      </c>
      <c r="P4" s="113">
        <f>IF(SUM(D4:M4)=0,"",SUM(E4:E8))</f>
      </c>
      <c r="Q4" s="114">
        <f>IF(SUM(D4:M4)=0,"",SUM(D4:D8))</f>
      </c>
      <c r="R4" s="325"/>
      <c r="S4" s="326"/>
      <c r="T4" s="82"/>
      <c r="U4" s="197">
        <f>+U11+U14+U16+U20</f>
        <v>0</v>
      </c>
      <c r="V4" s="198">
        <f>+V11+V14+V16+V20</f>
        <v>0</v>
      </c>
      <c r="W4" s="117">
        <f>+U4-V4</f>
        <v>0</v>
      </c>
    </row>
    <row r="5" spans="1:23" ht="12.75">
      <c r="A5" s="199" t="s">
        <v>125</v>
      </c>
      <c r="B5" s="105" t="s">
        <v>116</v>
      </c>
      <c r="C5" s="106" t="s">
        <v>207</v>
      </c>
      <c r="D5" s="200">
        <f>Q20</f>
      </c>
      <c r="E5" s="201">
        <f>P20</f>
      </c>
      <c r="F5" s="202"/>
      <c r="G5" s="203"/>
      <c r="H5" s="204">
        <f>P18</f>
      </c>
      <c r="I5" s="205">
        <f>Q18</f>
      </c>
      <c r="J5" s="204">
        <f>P12</f>
      </c>
      <c r="K5" s="205">
        <f>Q12</f>
      </c>
      <c r="L5" s="204">
        <f>P15</f>
      </c>
      <c r="M5" s="205">
        <f>Q15</f>
      </c>
      <c r="N5" s="195">
        <f>IF(SUM(D5:M5)=0,"",COUNTIF(G4:G8,3))</f>
      </c>
      <c r="O5" s="196">
        <f>IF(SUM(D5:M5)=0,"",COUNTIF(F4:F8,3))</f>
      </c>
      <c r="P5" s="113">
        <f>IF(SUM(D5:M5)=0,"",SUM(G4:G8))</f>
      </c>
      <c r="Q5" s="114">
        <f>IF(SUM(D5:M5)=0,"",SUM(F4:F8))</f>
      </c>
      <c r="R5" s="325"/>
      <c r="S5" s="326"/>
      <c r="T5" s="82"/>
      <c r="U5" s="197">
        <f>+U12+U15+U18+V20</f>
        <v>0</v>
      </c>
      <c r="V5" s="198">
        <f>+V12+V15+V18+U20</f>
        <v>0</v>
      </c>
      <c r="W5" s="117">
        <f>+U5-V5</f>
        <v>0</v>
      </c>
    </row>
    <row r="6" spans="1:23" ht="12.75">
      <c r="A6" s="199" t="s">
        <v>126</v>
      </c>
      <c r="B6" s="105" t="s">
        <v>44</v>
      </c>
      <c r="C6" s="106" t="s">
        <v>207</v>
      </c>
      <c r="D6" s="206">
        <f>Q16</f>
      </c>
      <c r="E6" s="201">
        <f>P16</f>
      </c>
      <c r="F6" s="206">
        <f>Q18</f>
      </c>
      <c r="G6" s="201">
        <f>P18</f>
      </c>
      <c r="H6" s="202"/>
      <c r="I6" s="203"/>
      <c r="J6" s="204">
        <f>P19</f>
      </c>
      <c r="K6" s="205">
        <f>Q19</f>
      </c>
      <c r="L6" s="204">
        <f>P13</f>
      </c>
      <c r="M6" s="205">
        <f>Q13</f>
      </c>
      <c r="N6" s="195">
        <f>IF(SUM(D6:M6)=0,"",COUNTIF(I4:I8,3))</f>
      </c>
      <c r="O6" s="196">
        <f>IF(SUM(D6:M6)=0,"",COUNTIF(H4:H8,3))</f>
      </c>
      <c r="P6" s="113">
        <f>IF(SUM(D6:M6)=0,"",SUM(I4:I8))</f>
      </c>
      <c r="Q6" s="114">
        <f>IF(SUM(D6:M6)=0,"",SUM(H4:H8))</f>
      </c>
      <c r="R6" s="325"/>
      <c r="S6" s="326"/>
      <c r="T6" s="82"/>
      <c r="U6" s="197">
        <f>+U13+V16+V18+U19</f>
        <v>0</v>
      </c>
      <c r="V6" s="198">
        <f>+V13+U16+U18+V19</f>
        <v>0</v>
      </c>
      <c r="W6" s="117">
        <f>+U6-V6</f>
        <v>0</v>
      </c>
    </row>
    <row r="7" spans="1:23" ht="12.75">
      <c r="A7" s="199" t="s">
        <v>128</v>
      </c>
      <c r="B7" s="310" t="s">
        <v>61</v>
      </c>
      <c r="C7" s="106" t="s">
        <v>207</v>
      </c>
      <c r="D7" s="206">
        <f>Q14</f>
      </c>
      <c r="E7" s="201">
        <f>P14</f>
      </c>
      <c r="F7" s="206">
        <f>Q12</f>
      </c>
      <c r="G7" s="201">
        <f>P12</f>
      </c>
      <c r="H7" s="206">
        <f>Q19</f>
      </c>
      <c r="I7" s="201">
        <f>P19</f>
      </c>
      <c r="J7" s="202"/>
      <c r="K7" s="203"/>
      <c r="L7" s="204">
        <f>P17</f>
      </c>
      <c r="M7" s="205">
        <f>Q17</f>
      </c>
      <c r="N7" s="195">
        <f>IF(SUM(D7:M7)=0,"",COUNTIF(K4:K8,3))</f>
      </c>
      <c r="O7" s="196">
        <f>IF(SUM(D7:M7)=0,"",COUNTIF(J4:J8,3))</f>
      </c>
      <c r="P7" s="113">
        <f>IF(SUM(D7:M7)=0,"",SUM(K4:K8))</f>
      </c>
      <c r="Q7" s="114">
        <f>IF(SUM(D7:M7)=0,"",SUM(J4:J8))</f>
      </c>
      <c r="R7" s="325"/>
      <c r="S7" s="326"/>
      <c r="T7" s="82"/>
      <c r="U7" s="197">
        <f>+V12+V14+U17+V19</f>
        <v>0</v>
      </c>
      <c r="V7" s="198">
        <f>+U12+U14+V17+U19</f>
        <v>0</v>
      </c>
      <c r="W7" s="117">
        <f>+U7-V7</f>
        <v>0</v>
      </c>
    </row>
    <row r="8" spans="1:23" ht="13.5" thickBot="1">
      <c r="A8" s="207" t="s">
        <v>129</v>
      </c>
      <c r="B8" s="208" t="s">
        <v>33</v>
      </c>
      <c r="C8" s="209"/>
      <c r="D8" s="210">
        <f>Q11</f>
      </c>
      <c r="E8" s="211">
        <f>P11</f>
      </c>
      <c r="F8" s="210">
        <f>Q15</f>
      </c>
      <c r="G8" s="211">
        <f>P15</f>
      </c>
      <c r="H8" s="210">
        <f>Q13</f>
      </c>
      <c r="I8" s="211">
        <f>P13</f>
      </c>
      <c r="J8" s="210">
        <f>Q17</f>
      </c>
      <c r="K8" s="211">
        <f>P17</f>
      </c>
      <c r="L8" s="212"/>
      <c r="M8" s="213"/>
      <c r="N8" s="214">
        <f>IF(SUM(D8:M8)=0,"",COUNTIF(M4:M8,3))</f>
      </c>
      <c r="O8" s="211">
        <f>IF(SUM(D8:M8)=0,"",COUNTIF(L4:L8,3))</f>
      </c>
      <c r="P8" s="133">
        <f>IF(SUM(D8:M8)=0,"",SUM(M4:M8))</f>
      </c>
      <c r="Q8" s="134">
        <f>IF(SUM(D8:M8)=0,"",SUM(L4:L8))</f>
      </c>
      <c r="R8" s="319"/>
      <c r="S8" s="320"/>
      <c r="T8" s="82"/>
      <c r="U8" s="197">
        <f>+V11+V13+V15+V17</f>
        <v>0</v>
      </c>
      <c r="V8" s="198">
        <f>+U11+U13+U15+U17</f>
        <v>0</v>
      </c>
      <c r="W8" s="117">
        <f>+U8-V8</f>
        <v>0</v>
      </c>
    </row>
    <row r="9" spans="1:25" ht="15.75" thickTop="1">
      <c r="A9" s="215"/>
      <c r="B9" s="136" t="s">
        <v>163</v>
      </c>
      <c r="D9" s="216"/>
      <c r="E9" s="216"/>
      <c r="F9" s="217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8"/>
      <c r="S9" s="218"/>
      <c r="T9" s="219"/>
      <c r="U9" s="220"/>
      <c r="V9" s="221" t="s">
        <v>164</v>
      </c>
      <c r="W9" s="142">
        <f>SUM(W4:W8)</f>
        <v>0</v>
      </c>
      <c r="X9" s="141" t="str">
        <f>IF(W9=0,"OK","Virhe")</f>
        <v>OK</v>
      </c>
      <c r="Y9" s="141"/>
    </row>
    <row r="10" spans="1:23" ht="15.75" thickBot="1">
      <c r="A10" s="222"/>
      <c r="B10" s="144" t="s">
        <v>165</v>
      </c>
      <c r="C10" s="223"/>
      <c r="D10" s="223"/>
      <c r="E10" s="224"/>
      <c r="F10" s="321" t="s">
        <v>166</v>
      </c>
      <c r="G10" s="322"/>
      <c r="H10" s="323" t="s">
        <v>167</v>
      </c>
      <c r="I10" s="322"/>
      <c r="J10" s="323" t="s">
        <v>168</v>
      </c>
      <c r="K10" s="322"/>
      <c r="L10" s="323" t="s">
        <v>169</v>
      </c>
      <c r="M10" s="322"/>
      <c r="N10" s="323" t="s">
        <v>170</v>
      </c>
      <c r="O10" s="322"/>
      <c r="P10" s="321" t="s">
        <v>171</v>
      </c>
      <c r="Q10" s="324"/>
      <c r="R10" s="156"/>
      <c r="S10" s="225"/>
      <c r="T10" s="226"/>
      <c r="U10" s="355" t="s">
        <v>161</v>
      </c>
      <c r="V10" s="356"/>
      <c r="W10" s="227" t="s">
        <v>178</v>
      </c>
    </row>
    <row r="11" spans="1:34" ht="15.75">
      <c r="A11" s="228" t="s">
        <v>179</v>
      </c>
      <c r="B11" s="229" t="str">
        <f>IF(B4&gt;"",B4,"")</f>
        <v>Evert Aittokallio</v>
      </c>
      <c r="C11" s="163" t="str">
        <f>IF(B8&gt;"",B8,"")</f>
        <v>Paavo Collanus</v>
      </c>
      <c r="D11" s="230"/>
      <c r="E11" s="231"/>
      <c r="F11" s="357"/>
      <c r="G11" s="358"/>
      <c r="H11" s="357"/>
      <c r="I11" s="358"/>
      <c r="J11" s="318"/>
      <c r="K11" s="358"/>
      <c r="L11" s="357"/>
      <c r="M11" s="358"/>
      <c r="N11" s="357"/>
      <c r="O11" s="358"/>
      <c r="P11" s="232">
        <f>IF(COUNTA(F11:N11)=0,"",COUNTIF(F11:N11,"&gt;=0"))</f>
      </c>
      <c r="Q11" s="233">
        <f>IF(COUNTA(F11:N11)=0,"",(IF(LEFT(F11,1)="-",1,0)+IF(LEFT(H11,1)="-",1,0)+IF(LEFT(J11,1)="-",1,0)+IF(LEFT(L11,1)="-",1,0)+IF(LEFT(N11,1)="-",1,0)))</f>
      </c>
      <c r="R11" s="165"/>
      <c r="S11" s="82"/>
      <c r="T11" s="226"/>
      <c r="U11" s="234">
        <f aca="true" t="shared" si="0" ref="U11:V20">+Y11+AA11+AC11+AE11+AG11</f>
        <v>0</v>
      </c>
      <c r="V11" s="235">
        <f t="shared" si="0"/>
        <v>0</v>
      </c>
      <c r="W11" s="236">
        <f aca="true" t="shared" si="1" ref="W11:W20">+U11-V11</f>
        <v>0</v>
      </c>
      <c r="Y11" s="161">
        <f aca="true" t="shared" si="2" ref="Y11:Y20">IF(F11="",0,IF(LEFT(F11,1)="-",ABS(F11),(IF(F11&gt;9,F11+2,11))))</f>
        <v>0</v>
      </c>
      <c r="Z11" s="162">
        <f aca="true" t="shared" si="3" ref="Z11:Z16">IF(F11="",0,IF(LEFT(F11,1)="-",(IF(ABS(F11)&gt;9,(ABS(F11)+2),11)),F11))</f>
        <v>0</v>
      </c>
      <c r="AA11" s="161">
        <f aca="true" t="shared" si="4" ref="AA11:AA20">IF(H11="",0,IF(LEFT(H11,1)="-",ABS(H11),(IF(H11&gt;9,H11+2,11))))</f>
        <v>0</v>
      </c>
      <c r="AB11" s="162">
        <f aca="true" t="shared" si="5" ref="AB11:AB16">IF(H11="",0,IF(LEFT(H11,1)="-",(IF(ABS(H11)&gt;9,(ABS(H11)+2),11)),H11))</f>
        <v>0</v>
      </c>
      <c r="AC11" s="161">
        <f aca="true" t="shared" si="6" ref="AC11:AC20">IF(J11="",0,IF(LEFT(J11,1)="-",ABS(J11),(IF(J11&gt;9,J11+2,11))))</f>
        <v>0</v>
      </c>
      <c r="AD11" s="162">
        <f aca="true" t="shared" si="7" ref="AD11:AD16">IF(J11="",0,IF(LEFT(J11,1)="-",(IF(ABS(J11)&gt;9,(ABS(J11)+2),11)),J11))</f>
        <v>0</v>
      </c>
      <c r="AE11" s="161">
        <f aca="true" t="shared" si="8" ref="AE11:AE20">IF(L11="",0,IF(LEFT(L11,1)="-",ABS(L11),(IF(L11&gt;9,L11+2,11))))</f>
        <v>0</v>
      </c>
      <c r="AF11" s="162">
        <f aca="true" t="shared" si="9" ref="AF11:AF16">IF(L11="",0,IF(LEFT(L11,1)="-",(IF(ABS(L11)&gt;9,(ABS(L11)+2),11)),L11))</f>
        <v>0</v>
      </c>
      <c r="AG11" s="161">
        <f aca="true" t="shared" si="10" ref="AG11:AG16">IF(N11="",0,IF(LEFT(N11,1)="-",ABS(N11),(IF(N11&gt;9,N11+2,11))))</f>
        <v>0</v>
      </c>
      <c r="AH11" s="162">
        <f aca="true" t="shared" si="11" ref="AH11:AH16">IF(N11="",0,IF(LEFT(N11,1)="-",(IF(ABS(N11)&gt;9,(ABS(N11)+2),11)),N11))</f>
        <v>0</v>
      </c>
    </row>
    <row r="12" spans="1:34" ht="15.75">
      <c r="A12" s="228" t="s">
        <v>173</v>
      </c>
      <c r="B12" s="151" t="str">
        <f>IF(B5&gt;"",B5,"")</f>
        <v>Juuso Iso-Järvenpää</v>
      </c>
      <c r="C12" s="163" t="str">
        <f>IF(B7&gt;"",B7,"")</f>
        <v>Joni Annunen</v>
      </c>
      <c r="D12" s="237"/>
      <c r="E12" s="231"/>
      <c r="F12" s="354"/>
      <c r="G12" s="347"/>
      <c r="H12" s="354"/>
      <c r="I12" s="347"/>
      <c r="J12" s="354"/>
      <c r="K12" s="347"/>
      <c r="L12" s="354"/>
      <c r="M12" s="347"/>
      <c r="N12" s="354"/>
      <c r="O12" s="347"/>
      <c r="P12" s="232">
        <f aca="true" t="shared" si="12" ref="P12:P20">IF(COUNTA(F12:N12)=0,"",COUNTIF(F12:N12,"&gt;=0"))</f>
      </c>
      <c r="Q12" s="233">
        <f aca="true" t="shared" si="13" ref="Q12:Q20">IF(COUNTA(F12:N12)=0,"",(IF(LEFT(F12,1)="-",1,0)+IF(LEFT(H12,1)="-",1,0)+IF(LEFT(J12,1)="-",1,0)+IF(LEFT(L12,1)="-",1,0)+IF(LEFT(N12,1)="-",1,0)))</f>
      </c>
      <c r="R12" s="165"/>
      <c r="S12" s="82"/>
      <c r="T12" s="226"/>
      <c r="U12" s="238">
        <f t="shared" si="0"/>
        <v>0</v>
      </c>
      <c r="V12" s="239">
        <f t="shared" si="0"/>
        <v>0</v>
      </c>
      <c r="W12" s="240">
        <f t="shared" si="1"/>
        <v>0</v>
      </c>
      <c r="Y12" s="167">
        <f t="shared" si="2"/>
        <v>0</v>
      </c>
      <c r="Z12" s="168">
        <f t="shared" si="3"/>
        <v>0</v>
      </c>
      <c r="AA12" s="167">
        <f t="shared" si="4"/>
        <v>0</v>
      </c>
      <c r="AB12" s="168">
        <f t="shared" si="5"/>
        <v>0</v>
      </c>
      <c r="AC12" s="167">
        <f t="shared" si="6"/>
        <v>0</v>
      </c>
      <c r="AD12" s="168">
        <f t="shared" si="7"/>
        <v>0</v>
      </c>
      <c r="AE12" s="167">
        <f t="shared" si="8"/>
        <v>0</v>
      </c>
      <c r="AF12" s="168">
        <f t="shared" si="9"/>
        <v>0</v>
      </c>
      <c r="AG12" s="167">
        <f t="shared" si="10"/>
        <v>0</v>
      </c>
      <c r="AH12" s="168">
        <f t="shared" si="11"/>
        <v>0</v>
      </c>
    </row>
    <row r="13" spans="1:34" ht="16.5" thickBot="1">
      <c r="A13" s="228" t="s">
        <v>180</v>
      </c>
      <c r="B13" s="241" t="str">
        <f>IF(B6&gt;"",B6,"")</f>
        <v>Juhani Miranda-Laiho</v>
      </c>
      <c r="C13" s="242" t="str">
        <f>IF(B8&gt;"",B8,"")</f>
        <v>Paavo Collanus</v>
      </c>
      <c r="D13" s="243"/>
      <c r="E13" s="244"/>
      <c r="F13" s="348"/>
      <c r="G13" s="349"/>
      <c r="H13" s="348"/>
      <c r="I13" s="349"/>
      <c r="J13" s="348"/>
      <c r="K13" s="349"/>
      <c r="L13" s="348"/>
      <c r="M13" s="349"/>
      <c r="N13" s="348"/>
      <c r="O13" s="349"/>
      <c r="P13" s="232">
        <f t="shared" si="12"/>
      </c>
      <c r="Q13" s="233">
        <f t="shared" si="13"/>
      </c>
      <c r="R13" s="165"/>
      <c r="S13" s="82"/>
      <c r="T13" s="226"/>
      <c r="U13" s="238">
        <f t="shared" si="0"/>
        <v>0</v>
      </c>
      <c r="V13" s="239">
        <f t="shared" si="0"/>
        <v>0</v>
      </c>
      <c r="W13" s="240">
        <f t="shared" si="1"/>
        <v>0</v>
      </c>
      <c r="Y13" s="167">
        <f t="shared" si="2"/>
        <v>0</v>
      </c>
      <c r="Z13" s="168">
        <f t="shared" si="3"/>
        <v>0</v>
      </c>
      <c r="AA13" s="167">
        <f t="shared" si="4"/>
        <v>0</v>
      </c>
      <c r="AB13" s="168">
        <f t="shared" si="5"/>
        <v>0</v>
      </c>
      <c r="AC13" s="167">
        <f t="shared" si="6"/>
        <v>0</v>
      </c>
      <c r="AD13" s="168">
        <f t="shared" si="7"/>
        <v>0</v>
      </c>
      <c r="AE13" s="167">
        <f t="shared" si="8"/>
        <v>0</v>
      </c>
      <c r="AF13" s="168">
        <f t="shared" si="9"/>
        <v>0</v>
      </c>
      <c r="AG13" s="167">
        <f t="shared" si="10"/>
        <v>0</v>
      </c>
      <c r="AH13" s="168">
        <f t="shared" si="11"/>
        <v>0</v>
      </c>
    </row>
    <row r="14" spans="1:34" ht="15.75">
      <c r="A14" s="228" t="s">
        <v>181</v>
      </c>
      <c r="B14" s="151" t="str">
        <f>IF(B4&gt;"",B4,"")</f>
        <v>Evert Aittokallio</v>
      </c>
      <c r="C14" s="163" t="str">
        <f>IF(B7&gt;"",B7,"")</f>
        <v>Joni Annunen</v>
      </c>
      <c r="D14" s="230"/>
      <c r="E14" s="231"/>
      <c r="F14" s="352"/>
      <c r="G14" s="353"/>
      <c r="H14" s="352"/>
      <c r="I14" s="353"/>
      <c r="J14" s="352"/>
      <c r="K14" s="353"/>
      <c r="L14" s="352"/>
      <c r="M14" s="353"/>
      <c r="N14" s="352"/>
      <c r="O14" s="353"/>
      <c r="P14" s="232">
        <f t="shared" si="12"/>
      </c>
      <c r="Q14" s="233">
        <f t="shared" si="13"/>
      </c>
      <c r="R14" s="165"/>
      <c r="S14" s="82"/>
      <c r="T14" s="226"/>
      <c r="U14" s="238">
        <f t="shared" si="0"/>
        <v>0</v>
      </c>
      <c r="V14" s="239">
        <f t="shared" si="0"/>
        <v>0</v>
      </c>
      <c r="W14" s="240">
        <f t="shared" si="1"/>
        <v>0</v>
      </c>
      <c r="Y14" s="167">
        <f t="shared" si="2"/>
        <v>0</v>
      </c>
      <c r="Z14" s="168">
        <f t="shared" si="3"/>
        <v>0</v>
      </c>
      <c r="AA14" s="167">
        <f t="shared" si="4"/>
        <v>0</v>
      </c>
      <c r="AB14" s="168">
        <f t="shared" si="5"/>
        <v>0</v>
      </c>
      <c r="AC14" s="167">
        <f t="shared" si="6"/>
        <v>0</v>
      </c>
      <c r="AD14" s="168">
        <f t="shared" si="7"/>
        <v>0</v>
      </c>
      <c r="AE14" s="167">
        <f t="shared" si="8"/>
        <v>0</v>
      </c>
      <c r="AF14" s="168">
        <f t="shared" si="9"/>
        <v>0</v>
      </c>
      <c r="AG14" s="167">
        <f t="shared" si="10"/>
        <v>0</v>
      </c>
      <c r="AH14" s="168">
        <f t="shared" si="11"/>
        <v>0</v>
      </c>
    </row>
    <row r="15" spans="1:34" ht="15.75">
      <c r="A15" s="228" t="s">
        <v>182</v>
      </c>
      <c r="B15" s="151" t="str">
        <f>IF(B5&gt;"",B5,"")</f>
        <v>Juuso Iso-Järvenpää</v>
      </c>
      <c r="C15" s="163" t="str">
        <f>IF(B8&gt;"",B8,"")</f>
        <v>Paavo Collanus</v>
      </c>
      <c r="D15" s="237"/>
      <c r="E15" s="231"/>
      <c r="F15" s="350"/>
      <c r="G15" s="351"/>
      <c r="H15" s="350"/>
      <c r="I15" s="351"/>
      <c r="J15" s="350"/>
      <c r="K15" s="351"/>
      <c r="L15" s="346"/>
      <c r="M15" s="347"/>
      <c r="N15" s="346"/>
      <c r="O15" s="347"/>
      <c r="P15" s="232">
        <f t="shared" si="12"/>
      </c>
      <c r="Q15" s="233">
        <f t="shared" si="13"/>
      </c>
      <c r="R15" s="165"/>
      <c r="S15" s="82"/>
      <c r="T15" s="226"/>
      <c r="U15" s="238">
        <f t="shared" si="0"/>
        <v>0</v>
      </c>
      <c r="V15" s="239">
        <f t="shared" si="0"/>
        <v>0</v>
      </c>
      <c r="W15" s="240">
        <f t="shared" si="1"/>
        <v>0</v>
      </c>
      <c r="Y15" s="167">
        <f t="shared" si="2"/>
        <v>0</v>
      </c>
      <c r="Z15" s="168">
        <f t="shared" si="3"/>
        <v>0</v>
      </c>
      <c r="AA15" s="167">
        <f t="shared" si="4"/>
        <v>0</v>
      </c>
      <c r="AB15" s="168">
        <f t="shared" si="5"/>
        <v>0</v>
      </c>
      <c r="AC15" s="167">
        <f t="shared" si="6"/>
        <v>0</v>
      </c>
      <c r="AD15" s="168">
        <f t="shared" si="7"/>
        <v>0</v>
      </c>
      <c r="AE15" s="167">
        <f t="shared" si="8"/>
        <v>0</v>
      </c>
      <c r="AF15" s="168">
        <f t="shared" si="9"/>
        <v>0</v>
      </c>
      <c r="AG15" s="167">
        <f t="shared" si="10"/>
        <v>0</v>
      </c>
      <c r="AH15" s="168">
        <f t="shared" si="11"/>
        <v>0</v>
      </c>
    </row>
    <row r="16" spans="1:34" ht="16.5" thickBot="1">
      <c r="A16" s="228" t="s">
        <v>172</v>
      </c>
      <c r="B16" s="241" t="str">
        <f>IF(B4&gt;"",B4,"")</f>
        <v>Evert Aittokallio</v>
      </c>
      <c r="C16" s="242" t="str">
        <f>IF(B6&gt;"",B6,"")</f>
        <v>Juhani Miranda-Laiho</v>
      </c>
      <c r="D16" s="243"/>
      <c r="E16" s="244"/>
      <c r="F16" s="348"/>
      <c r="G16" s="349"/>
      <c r="H16" s="348"/>
      <c r="I16" s="349"/>
      <c r="J16" s="348"/>
      <c r="K16" s="349"/>
      <c r="L16" s="348"/>
      <c r="M16" s="349"/>
      <c r="N16" s="348"/>
      <c r="O16" s="349"/>
      <c r="P16" s="232">
        <f t="shared" si="12"/>
      </c>
      <c r="Q16" s="233">
        <f t="shared" si="13"/>
      </c>
      <c r="R16" s="165"/>
      <c r="S16" s="82"/>
      <c r="T16" s="226"/>
      <c r="U16" s="238">
        <f t="shared" si="0"/>
        <v>0</v>
      </c>
      <c r="V16" s="239">
        <f t="shared" si="0"/>
        <v>0</v>
      </c>
      <c r="W16" s="240">
        <f t="shared" si="1"/>
        <v>0</v>
      </c>
      <c r="Y16" s="180">
        <f t="shared" si="2"/>
        <v>0</v>
      </c>
      <c r="Z16" s="181">
        <f t="shared" si="3"/>
        <v>0</v>
      </c>
      <c r="AA16" s="180">
        <f t="shared" si="4"/>
        <v>0</v>
      </c>
      <c r="AB16" s="181">
        <f t="shared" si="5"/>
        <v>0</v>
      </c>
      <c r="AC16" s="180">
        <f t="shared" si="6"/>
        <v>0</v>
      </c>
      <c r="AD16" s="181">
        <f t="shared" si="7"/>
        <v>0</v>
      </c>
      <c r="AE16" s="180">
        <f t="shared" si="8"/>
        <v>0</v>
      </c>
      <c r="AF16" s="181">
        <f t="shared" si="9"/>
        <v>0</v>
      </c>
      <c r="AG16" s="180">
        <f t="shared" si="10"/>
        <v>0</v>
      </c>
      <c r="AH16" s="181">
        <f t="shared" si="11"/>
        <v>0</v>
      </c>
    </row>
    <row r="17" spans="1:34" ht="15.75">
      <c r="A17" s="228" t="s">
        <v>183</v>
      </c>
      <c r="B17" s="151" t="str">
        <f>IF(B7&gt;"",B7,"")</f>
        <v>Joni Annunen</v>
      </c>
      <c r="C17" s="163" t="str">
        <f>IF(B8&gt;"",B8,"")</f>
        <v>Paavo Collanus</v>
      </c>
      <c r="D17" s="230"/>
      <c r="E17" s="231"/>
      <c r="F17" s="352"/>
      <c r="G17" s="353"/>
      <c r="H17" s="352"/>
      <c r="I17" s="353"/>
      <c r="J17" s="352"/>
      <c r="K17" s="353"/>
      <c r="L17" s="352"/>
      <c r="M17" s="353"/>
      <c r="N17" s="352"/>
      <c r="O17" s="353"/>
      <c r="P17" s="232">
        <f t="shared" si="12"/>
      </c>
      <c r="Q17" s="233">
        <f t="shared" si="13"/>
      </c>
      <c r="R17" s="165"/>
      <c r="S17" s="82"/>
      <c r="T17" s="226"/>
      <c r="U17" s="238">
        <f t="shared" si="0"/>
        <v>0</v>
      </c>
      <c r="V17" s="239">
        <f t="shared" si="0"/>
        <v>0</v>
      </c>
      <c r="W17" s="240">
        <f t="shared" si="1"/>
        <v>0</v>
      </c>
      <c r="Y17" s="161">
        <f t="shared" si="2"/>
        <v>0</v>
      </c>
      <c r="Z17" s="162">
        <f>IF(F17="",0,IF(LEFT(F17,1)="-",(IF(ABS(F17)&gt;9,(ABS(F17)+2),11)),F17))</f>
        <v>0</v>
      </c>
      <c r="AA17" s="161">
        <f t="shared" si="4"/>
        <v>0</v>
      </c>
      <c r="AB17" s="162">
        <f>IF(H17="",0,IF(LEFT(H17,1)="-",(IF(ABS(H17)&gt;9,(ABS(H17)+2),11)),H17))</f>
        <v>0</v>
      </c>
      <c r="AC17" s="161">
        <f t="shared" si="6"/>
        <v>0</v>
      </c>
      <c r="AD17" s="162">
        <f>IF(J17="",0,IF(LEFT(J17,1)="-",(IF(ABS(J17)&gt;9,(ABS(J17)+2),11)),J17))</f>
        <v>0</v>
      </c>
      <c r="AE17" s="161">
        <f t="shared" si="8"/>
        <v>0</v>
      </c>
      <c r="AF17" s="162">
        <f>IF(L17="",0,IF(LEFT(L17,1)="-",(IF(ABS(L17)&gt;9,(ABS(L17)+2),11)),L17))</f>
        <v>0</v>
      </c>
      <c r="AG17" s="161">
        <f>IF(N17="",0,IF(LEFT(N17,1)="-",ABS(N17),(IF(N17&gt;9,N17+2,11))))</f>
        <v>0</v>
      </c>
      <c r="AH17" s="162">
        <f>IF(N17="",0,IF(LEFT(N17,1)="-",(IF(ABS(N17)&gt;9,(ABS(N17)+2),11)),N17))</f>
        <v>0</v>
      </c>
    </row>
    <row r="18" spans="1:34" ht="15.75">
      <c r="A18" s="228" t="s">
        <v>175</v>
      </c>
      <c r="B18" s="151" t="str">
        <f>IF(B5&gt;"",B5,"")</f>
        <v>Juuso Iso-Järvenpää</v>
      </c>
      <c r="C18" s="163" t="str">
        <f>IF(B6&gt;"",B6,"")</f>
        <v>Juhani Miranda-Laiho</v>
      </c>
      <c r="D18" s="237"/>
      <c r="E18" s="231"/>
      <c r="F18" s="350"/>
      <c r="G18" s="351"/>
      <c r="H18" s="350"/>
      <c r="I18" s="351"/>
      <c r="J18" s="350"/>
      <c r="K18" s="351"/>
      <c r="L18" s="346"/>
      <c r="M18" s="347"/>
      <c r="N18" s="346"/>
      <c r="O18" s="347"/>
      <c r="P18" s="232">
        <f t="shared" si="12"/>
      </c>
      <c r="Q18" s="233">
        <f t="shared" si="13"/>
      </c>
      <c r="R18" s="165"/>
      <c r="S18" s="82"/>
      <c r="T18" s="226"/>
      <c r="U18" s="238">
        <f t="shared" si="0"/>
        <v>0</v>
      </c>
      <c r="V18" s="239">
        <f t="shared" si="0"/>
        <v>0</v>
      </c>
      <c r="W18" s="240">
        <f t="shared" si="1"/>
        <v>0</v>
      </c>
      <c r="Y18" s="167">
        <f t="shared" si="2"/>
        <v>0</v>
      </c>
      <c r="Z18" s="168">
        <f>IF(F18="",0,IF(LEFT(F18,1)="-",(IF(ABS(F18)&gt;9,(ABS(F18)+2),11)),F18))</f>
        <v>0</v>
      </c>
      <c r="AA18" s="167">
        <f t="shared" si="4"/>
        <v>0</v>
      </c>
      <c r="AB18" s="168">
        <f>IF(H18="",0,IF(LEFT(H18,1)="-",(IF(ABS(H18)&gt;9,(ABS(H18)+2),11)),H18))</f>
        <v>0</v>
      </c>
      <c r="AC18" s="167">
        <f t="shared" si="6"/>
        <v>0</v>
      </c>
      <c r="AD18" s="168">
        <f>IF(J18="",0,IF(LEFT(J18,1)="-",(IF(ABS(J18)&gt;9,(ABS(J18)+2),11)),J18))</f>
        <v>0</v>
      </c>
      <c r="AE18" s="167">
        <f t="shared" si="8"/>
        <v>0</v>
      </c>
      <c r="AF18" s="168">
        <f>IF(L18="",0,IF(LEFT(L18,1)="-",(IF(ABS(L18)&gt;9,(ABS(L18)+2),11)),L18))</f>
        <v>0</v>
      </c>
      <c r="AG18" s="167">
        <f>IF(N18="",0,IF(LEFT(N18,1)="-",ABS(N18),(IF(N18&gt;9,N18+2,11))))</f>
        <v>0</v>
      </c>
      <c r="AH18" s="168">
        <f>IF(N18="",0,IF(LEFT(N18,1)="-",(IF(ABS(N18)&gt;9,(ABS(N18)+2),11)),N18))</f>
        <v>0</v>
      </c>
    </row>
    <row r="19" spans="1:34" ht="16.5" thickBot="1">
      <c r="A19" s="228" t="s">
        <v>184</v>
      </c>
      <c r="B19" s="241" t="str">
        <f>IF(B6&gt;"",B6,"")</f>
        <v>Juhani Miranda-Laiho</v>
      </c>
      <c r="C19" s="242" t="str">
        <f>IF(B7&gt;"",B7,"")</f>
        <v>Joni Annunen</v>
      </c>
      <c r="D19" s="243"/>
      <c r="E19" s="244"/>
      <c r="F19" s="348"/>
      <c r="G19" s="349"/>
      <c r="H19" s="348"/>
      <c r="I19" s="349"/>
      <c r="J19" s="348"/>
      <c r="K19" s="349"/>
      <c r="L19" s="348"/>
      <c r="M19" s="349"/>
      <c r="N19" s="348"/>
      <c r="O19" s="349"/>
      <c r="P19" s="232">
        <f t="shared" si="12"/>
      </c>
      <c r="Q19" s="233">
        <f t="shared" si="13"/>
      </c>
      <c r="R19" s="165"/>
      <c r="S19" s="82"/>
      <c r="T19" s="226"/>
      <c r="U19" s="238">
        <f t="shared" si="0"/>
        <v>0</v>
      </c>
      <c r="V19" s="239">
        <f t="shared" si="0"/>
        <v>0</v>
      </c>
      <c r="W19" s="240">
        <f t="shared" si="1"/>
        <v>0</v>
      </c>
      <c r="Y19" s="167">
        <f t="shared" si="2"/>
        <v>0</v>
      </c>
      <c r="Z19" s="168">
        <f>IF(F19="",0,IF(LEFT(F19,1)="-",(IF(ABS(F19)&gt;9,(ABS(F19)+2),11)),F19))</f>
        <v>0</v>
      </c>
      <c r="AA19" s="167">
        <f t="shared" si="4"/>
        <v>0</v>
      </c>
      <c r="AB19" s="168">
        <f>IF(H19="",0,IF(LEFT(H19,1)="-",(IF(ABS(H19)&gt;9,(ABS(H19)+2),11)),H19))</f>
        <v>0</v>
      </c>
      <c r="AC19" s="167">
        <f t="shared" si="6"/>
        <v>0</v>
      </c>
      <c r="AD19" s="168">
        <f>IF(J19="",0,IF(LEFT(J19,1)="-",(IF(ABS(J19)&gt;9,(ABS(J19)+2),11)),J19))</f>
        <v>0</v>
      </c>
      <c r="AE19" s="167">
        <f t="shared" si="8"/>
        <v>0</v>
      </c>
      <c r="AF19" s="168">
        <f>IF(L19="",0,IF(LEFT(L19,1)="-",(IF(ABS(L19)&gt;9,(ABS(L19)+2),11)),L19))</f>
        <v>0</v>
      </c>
      <c r="AG19" s="167">
        <f>IF(N19="",0,IF(LEFT(N19,1)="-",ABS(N19),(IF(N19&gt;9,N19+2,11))))</f>
        <v>0</v>
      </c>
      <c r="AH19" s="168">
        <f>IF(N19="",0,IF(LEFT(N19,1)="-",(IF(ABS(N19)&gt;9,(ABS(N19)+2),11)),N19))</f>
        <v>0</v>
      </c>
    </row>
    <row r="20" spans="1:34" ht="16.5" thickBot="1">
      <c r="A20" s="245" t="s">
        <v>176</v>
      </c>
      <c r="B20" s="172" t="str">
        <f>IF(B4&gt;"",B4,"")</f>
        <v>Evert Aittokallio</v>
      </c>
      <c r="C20" s="173" t="str">
        <f>IF(B5&gt;"",B5,"")</f>
        <v>Juuso Iso-Järvenpää</v>
      </c>
      <c r="D20" s="246"/>
      <c r="E20" s="247"/>
      <c r="F20" s="344"/>
      <c r="G20" s="345"/>
      <c r="H20" s="344"/>
      <c r="I20" s="345"/>
      <c r="J20" s="344"/>
      <c r="K20" s="345"/>
      <c r="L20" s="344"/>
      <c r="M20" s="345"/>
      <c r="N20" s="344"/>
      <c r="O20" s="345"/>
      <c r="P20" s="248">
        <f t="shared" si="12"/>
      </c>
      <c r="Q20" s="249">
        <f t="shared" si="13"/>
      </c>
      <c r="R20" s="178"/>
      <c r="S20" s="250"/>
      <c r="T20" s="226"/>
      <c r="U20" s="251">
        <f t="shared" si="0"/>
        <v>0</v>
      </c>
      <c r="V20" s="252">
        <f t="shared" si="0"/>
        <v>0</v>
      </c>
      <c r="W20" s="253">
        <f t="shared" si="1"/>
        <v>0</v>
      </c>
      <c r="Y20" s="167">
        <f t="shared" si="2"/>
        <v>0</v>
      </c>
      <c r="Z20" s="168">
        <f>IF(F20="",0,IF(LEFT(F20,1)="-",(IF(ABS(F20)&gt;9,(ABS(F20)+2),11)),F20))</f>
        <v>0</v>
      </c>
      <c r="AA20" s="167">
        <f t="shared" si="4"/>
        <v>0</v>
      </c>
      <c r="AB20" s="168">
        <f>IF(H20="",0,IF(LEFT(H20,1)="-",(IF(ABS(H20)&gt;9,(ABS(H20)+2),11)),H20))</f>
        <v>0</v>
      </c>
      <c r="AC20" s="167">
        <f t="shared" si="6"/>
        <v>0</v>
      </c>
      <c r="AD20" s="168">
        <f>IF(J20="",0,IF(LEFT(J20,1)="-",(IF(ABS(J20)&gt;9,(ABS(J20)+2),11)),J20))</f>
        <v>0</v>
      </c>
      <c r="AE20" s="167">
        <f t="shared" si="8"/>
        <v>0</v>
      </c>
      <c r="AF20" s="168">
        <f>IF(L20="",0,IF(LEFT(L20,1)="-",(IF(ABS(L20)&gt;9,(ABS(L20)+2),11)),L20))</f>
        <v>0</v>
      </c>
      <c r="AG20" s="167">
        <f>IF(N20="",0,IF(LEFT(N20,1)="-",ABS(N20),(IF(N20&gt;9,N20+2,11))))</f>
        <v>0</v>
      </c>
      <c r="AH20" s="168">
        <f>IF(N20="",0,IF(LEFT(N20,1)="-",(IF(ABS(N20)&gt;9,(ABS(N20)+2),11)),N20))</f>
        <v>0</v>
      </c>
    </row>
    <row r="21" ht="14.25" thickBot="1" thickTop="1"/>
    <row r="22" spans="1:35" ht="16.5" thickTop="1">
      <c r="A22" s="83"/>
      <c r="B22" s="84" t="s">
        <v>205</v>
      </c>
      <c r="C22" s="85"/>
      <c r="D22" s="85"/>
      <c r="E22" s="85"/>
      <c r="F22" s="86"/>
      <c r="G22" s="85"/>
      <c r="H22" s="87" t="s">
        <v>148</v>
      </c>
      <c r="I22" s="88"/>
      <c r="J22" s="376" t="s">
        <v>211</v>
      </c>
      <c r="K22" s="377"/>
      <c r="L22" s="377"/>
      <c r="M22" s="378"/>
      <c r="N22" s="379" t="s">
        <v>151</v>
      </c>
      <c r="O22" s="380"/>
      <c r="P22" s="380"/>
      <c r="Q22" s="408" t="s">
        <v>187</v>
      </c>
      <c r="R22" s="409"/>
      <c r="S22" s="410"/>
      <c r="AI22"/>
    </row>
    <row r="23" spans="1:35" ht="16.5" thickBot="1">
      <c r="A23" s="89"/>
      <c r="B23" s="90" t="s">
        <v>150</v>
      </c>
      <c r="C23" s="91" t="s">
        <v>152</v>
      </c>
      <c r="D23" s="367"/>
      <c r="E23" s="368"/>
      <c r="F23" s="369"/>
      <c r="G23" s="370" t="s">
        <v>153</v>
      </c>
      <c r="H23" s="371"/>
      <c r="I23" s="371"/>
      <c r="J23" s="372">
        <v>41405</v>
      </c>
      <c r="K23" s="372"/>
      <c r="L23" s="372"/>
      <c r="M23" s="373"/>
      <c r="N23" s="92" t="s">
        <v>154</v>
      </c>
      <c r="O23" s="93"/>
      <c r="P23" s="93"/>
      <c r="Q23" s="315">
        <v>0.5</v>
      </c>
      <c r="R23" s="359"/>
      <c r="S23" s="360"/>
      <c r="AI23"/>
    </row>
    <row r="24" spans="1:35" ht="15.75" thickTop="1">
      <c r="A24" s="94"/>
      <c r="B24" s="95" t="s">
        <v>155</v>
      </c>
      <c r="C24" s="96" t="s">
        <v>208</v>
      </c>
      <c r="D24" s="404" t="s">
        <v>124</v>
      </c>
      <c r="E24" s="405"/>
      <c r="F24" s="404" t="s">
        <v>125</v>
      </c>
      <c r="G24" s="405"/>
      <c r="H24" s="404" t="s">
        <v>126</v>
      </c>
      <c r="I24" s="405"/>
      <c r="J24" s="404" t="s">
        <v>128</v>
      </c>
      <c r="K24" s="405"/>
      <c r="L24" s="404"/>
      <c r="M24" s="405"/>
      <c r="N24" s="97" t="s">
        <v>157</v>
      </c>
      <c r="O24" s="98" t="s">
        <v>158</v>
      </c>
      <c r="P24" s="99" t="s">
        <v>159</v>
      </c>
      <c r="Q24" s="100"/>
      <c r="R24" s="406" t="s">
        <v>160</v>
      </c>
      <c r="S24" s="407"/>
      <c r="U24" s="101" t="s">
        <v>161</v>
      </c>
      <c r="V24" s="102"/>
      <c r="W24" s="103" t="s">
        <v>162</v>
      </c>
      <c r="AI24"/>
    </row>
    <row r="25" spans="1:35" ht="12.75">
      <c r="A25" s="104" t="s">
        <v>124</v>
      </c>
      <c r="B25" s="105" t="s">
        <v>34</v>
      </c>
      <c r="C25" s="106" t="s">
        <v>207</v>
      </c>
      <c r="D25" s="107"/>
      <c r="E25" s="108"/>
      <c r="F25" s="109">
        <f>+P35</f>
      </c>
      <c r="G25" s="110">
        <f>+Q35</f>
      </c>
      <c r="H25" s="109">
        <f>P31</f>
      </c>
      <c r="I25" s="110">
        <f>Q31</f>
      </c>
      <c r="J25" s="109">
        <f>P33</f>
      </c>
      <c r="K25" s="110">
        <f>Q33</f>
      </c>
      <c r="L25" s="109"/>
      <c r="M25" s="110"/>
      <c r="N25" s="111">
        <f>IF(SUM(D25:M25)=0,"",COUNTIF(E25:E28,"3"))</f>
      </c>
      <c r="O25" s="112">
        <f>IF(SUM(E25:N25)=0,"",COUNTIF(D25:D28,"3"))</f>
      </c>
      <c r="P25" s="113">
        <f>IF(SUM(D25:M25)=0,"",SUM(E25:E28))</f>
      </c>
      <c r="Q25" s="114">
        <f>IF(SUM(D25:M25)=0,"",SUM(D25:D28))</f>
      </c>
      <c r="R25" s="395"/>
      <c r="S25" s="396"/>
      <c r="U25" s="115">
        <f>+U31+U33+U35</f>
        <v>0</v>
      </c>
      <c r="V25" s="116">
        <f>+V31+V33+V35</f>
        <v>0</v>
      </c>
      <c r="W25" s="117">
        <f>+U25-V25</f>
        <v>0</v>
      </c>
      <c r="AI25"/>
    </row>
    <row r="26" spans="1:35" ht="12.75">
      <c r="A26" s="118" t="s">
        <v>125</v>
      </c>
      <c r="B26" s="105" t="s">
        <v>67</v>
      </c>
      <c r="C26" s="119" t="s">
        <v>83</v>
      </c>
      <c r="D26" s="120">
        <f>+Q35</f>
      </c>
      <c r="E26" s="121">
        <f>+P35</f>
      </c>
      <c r="F26" s="122"/>
      <c r="G26" s="123"/>
      <c r="H26" s="120">
        <f>P34</f>
      </c>
      <c r="I26" s="121">
        <f>Q34</f>
      </c>
      <c r="J26" s="120">
        <f>P32</f>
      </c>
      <c r="K26" s="121">
        <f>Q32</f>
      </c>
      <c r="L26" s="120"/>
      <c r="M26" s="121"/>
      <c r="N26" s="111">
        <f>IF(SUM(D26:M26)=0,"",COUNTIF(G25:G28,"3"))</f>
      </c>
      <c r="O26" s="112">
        <f>IF(SUM(E26:N26)=0,"",COUNTIF(F25:F28,"3"))</f>
      </c>
      <c r="P26" s="113">
        <f>IF(SUM(D26:M26)=0,"",SUM(G25:G28))</f>
      </c>
      <c r="Q26" s="114">
        <f>IF(SUM(D26:M26)=0,"",SUM(F25:F28))</f>
      </c>
      <c r="R26" s="395"/>
      <c r="S26" s="396"/>
      <c r="U26" s="115">
        <f>+U32+U34+V35</f>
        <v>0</v>
      </c>
      <c r="V26" s="116">
        <f>+V32+V34+U35</f>
        <v>0</v>
      </c>
      <c r="W26" s="117">
        <f>+U26-V26</f>
        <v>0</v>
      </c>
      <c r="AI26"/>
    </row>
    <row r="27" spans="1:35" ht="12.75">
      <c r="A27" s="118" t="s">
        <v>126</v>
      </c>
      <c r="B27" s="105" t="s">
        <v>46</v>
      </c>
      <c r="C27" s="106" t="s">
        <v>207</v>
      </c>
      <c r="D27" s="120">
        <f>+Q31</f>
      </c>
      <c r="E27" s="121">
        <f>+P31</f>
      </c>
      <c r="F27" s="120">
        <f>Q34</f>
      </c>
      <c r="G27" s="121">
        <f>P34</f>
      </c>
      <c r="H27" s="122"/>
      <c r="I27" s="123"/>
      <c r="J27" s="120">
        <f>P36</f>
      </c>
      <c r="K27" s="121">
        <f>Q36</f>
      </c>
      <c r="L27" s="120"/>
      <c r="M27" s="121"/>
      <c r="N27" s="111">
        <f>IF(SUM(D27:M27)=0,"",COUNTIF(I25:I28,"3"))</f>
      </c>
      <c r="O27" s="112">
        <f>IF(SUM(E27:N27)=0,"",COUNTIF(H25:H28,"3"))</f>
      </c>
      <c r="P27" s="113">
        <f>IF(SUM(D27:M27)=0,"",SUM(I25:I28))</f>
      </c>
      <c r="Q27" s="114">
        <f>IF(SUM(D27:M27)=0,"",SUM(H25:H28))</f>
      </c>
      <c r="R27" s="395"/>
      <c r="S27" s="396"/>
      <c r="U27" s="115">
        <f>+V31+V34+U36</f>
        <v>0</v>
      </c>
      <c r="V27" s="116">
        <f>+U31+U34+V36</f>
        <v>0</v>
      </c>
      <c r="W27" s="117">
        <f>+U27-V27</f>
        <v>0</v>
      </c>
      <c r="AI27"/>
    </row>
    <row r="28" spans="1:35" ht="13.5" thickBot="1">
      <c r="A28" s="124" t="s">
        <v>128</v>
      </c>
      <c r="B28" s="125" t="s">
        <v>55</v>
      </c>
      <c r="C28" s="119" t="s">
        <v>212</v>
      </c>
      <c r="D28" s="127">
        <f>Q33</f>
      </c>
      <c r="E28" s="128">
        <f>P33</f>
      </c>
      <c r="F28" s="127">
        <f>Q32</f>
      </c>
      <c r="G28" s="128">
        <f>P32</f>
      </c>
      <c r="H28" s="127">
        <f>Q36</f>
      </c>
      <c r="I28" s="128">
        <f>P36</f>
      </c>
      <c r="J28" s="129"/>
      <c r="K28" s="130"/>
      <c r="L28" s="127"/>
      <c r="M28" s="128"/>
      <c r="N28" s="131">
        <f>IF(SUM(D28:M28)=0,"",COUNTIF(K25:K28,"3"))</f>
      </c>
      <c r="O28" s="132">
        <f>IF(SUM(E28:N28)=0,"",COUNTIF(J25:J28,"3"))</f>
      </c>
      <c r="P28" s="133">
        <f>IF(SUM(D28:M29)=0,"",SUM(K25:K28))</f>
      </c>
      <c r="Q28" s="134">
        <f>IF(SUM(D28:M28)=0,"",SUM(J25:J28))</f>
      </c>
      <c r="R28" s="397"/>
      <c r="S28" s="398"/>
      <c r="U28" s="115">
        <f>+V32+V33+V36</f>
        <v>0</v>
      </c>
      <c r="V28" s="116">
        <f>+U32+U33+U36</f>
        <v>0</v>
      </c>
      <c r="W28" s="117">
        <f>+U28-V28</f>
        <v>0</v>
      </c>
      <c r="AI28"/>
    </row>
    <row r="29" spans="1:35" ht="15.75" thickTop="1">
      <c r="A29" s="135"/>
      <c r="B29" s="136" t="s">
        <v>163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8"/>
      <c r="S29" s="139"/>
      <c r="U29" s="140"/>
      <c r="V29" s="141" t="s">
        <v>164</v>
      </c>
      <c r="W29" s="142">
        <f>SUM(W25:W28)</f>
        <v>0</v>
      </c>
      <c r="X29" s="141" t="str">
        <f>IF(W29=0,"OK","Virhe")</f>
        <v>OK</v>
      </c>
      <c r="AI29"/>
    </row>
    <row r="30" spans="1:35" ht="15.75" thickBot="1">
      <c r="A30" s="143"/>
      <c r="B30" s="144" t="s">
        <v>165</v>
      </c>
      <c r="C30" s="145"/>
      <c r="D30" s="145"/>
      <c r="E30" s="146"/>
      <c r="F30" s="399" t="s">
        <v>166</v>
      </c>
      <c r="G30" s="400"/>
      <c r="H30" s="401" t="s">
        <v>167</v>
      </c>
      <c r="I30" s="400"/>
      <c r="J30" s="401" t="s">
        <v>168</v>
      </c>
      <c r="K30" s="400"/>
      <c r="L30" s="401" t="s">
        <v>169</v>
      </c>
      <c r="M30" s="400"/>
      <c r="N30" s="401" t="s">
        <v>170</v>
      </c>
      <c r="O30" s="400"/>
      <c r="P30" s="402" t="s">
        <v>171</v>
      </c>
      <c r="Q30" s="403"/>
      <c r="S30" s="147"/>
      <c r="U30" s="148" t="s">
        <v>161</v>
      </c>
      <c r="V30" s="149"/>
      <c r="W30" s="103" t="s">
        <v>162</v>
      </c>
      <c r="AI30"/>
    </row>
    <row r="31" spans="1:35" ht="15.75">
      <c r="A31" s="150" t="s">
        <v>172</v>
      </c>
      <c r="B31" s="151" t="str">
        <f>IF(B25&gt;"",B25,"")</f>
        <v>Matias Ojala</v>
      </c>
      <c r="C31" s="152" t="str">
        <f>IF(B27&gt;"",B27,"")</f>
        <v>Arvo Valkama</v>
      </c>
      <c r="D31" s="137"/>
      <c r="E31" s="153"/>
      <c r="F31" s="393"/>
      <c r="G31" s="394"/>
      <c r="H31" s="390"/>
      <c r="I31" s="391"/>
      <c r="J31" s="390"/>
      <c r="K31" s="391"/>
      <c r="L31" s="390"/>
      <c r="M31" s="391"/>
      <c r="N31" s="392"/>
      <c r="O31" s="391"/>
      <c r="P31" s="154">
        <f aca="true" t="shared" si="14" ref="P31:P36">IF(COUNT(F31:N31)=0,"",COUNTIF(F31:N31,"&gt;=0"))</f>
      </c>
      <c r="Q31" s="155">
        <f aca="true" t="shared" si="15" ref="Q31:Q36">IF(COUNT(F31:N31)=0,"",(IF(LEFT(F31,1)="-",1,0)+IF(LEFT(H31,1)="-",1,0)+IF(LEFT(J31,1)="-",1,0)+IF(LEFT(L31,1)="-",1,0)+IF(LEFT(N31,1)="-",1,0)))</f>
      </c>
      <c r="R31" s="156"/>
      <c r="S31" s="157"/>
      <c r="U31" s="158">
        <f aca="true" t="shared" si="16" ref="U31:V36">+Y31+AA31+AC31+AE31+AG31</f>
        <v>0</v>
      </c>
      <c r="V31" s="159">
        <f t="shared" si="16"/>
        <v>0</v>
      </c>
      <c r="W31" s="160">
        <f aca="true" t="shared" si="17" ref="W31:W36">+U31-V31</f>
        <v>0</v>
      </c>
      <c r="Y31" s="161">
        <f>IF(F31="",0,IF(LEFT(F31,1)="-",ABS(F31),(IF(F31&gt;9,F31+2,11))))</f>
        <v>0</v>
      </c>
      <c r="Z31" s="162">
        <f aca="true" t="shared" si="18" ref="Z31:Z36">IF(F31="",0,IF(LEFT(F31,1)="-",(IF(ABS(F31)&gt;9,(ABS(F31)+2),11)),F31))</f>
        <v>0</v>
      </c>
      <c r="AA31" s="161">
        <f>IF(H31="",0,IF(LEFT(H31,1)="-",ABS(H31),(IF(H31&gt;9,H31+2,11))))</f>
        <v>0</v>
      </c>
      <c r="AB31" s="162">
        <f aca="true" t="shared" si="19" ref="AB31:AB36">IF(H31="",0,IF(LEFT(H31,1)="-",(IF(ABS(H31)&gt;9,(ABS(H31)+2),11)),H31))</f>
        <v>0</v>
      </c>
      <c r="AC31" s="161">
        <f>IF(J31="",0,IF(LEFT(J31,1)="-",ABS(J31),(IF(J31&gt;9,J31+2,11))))</f>
        <v>0</v>
      </c>
      <c r="AD31" s="162">
        <f aca="true" t="shared" si="20" ref="AD31:AD36">IF(J31="",0,IF(LEFT(J31,1)="-",(IF(ABS(J31)&gt;9,(ABS(J31)+2),11)),J31))</f>
        <v>0</v>
      </c>
      <c r="AE31" s="161">
        <f>IF(L31="",0,IF(LEFT(L31,1)="-",ABS(L31),(IF(L31&gt;9,L31+2,11))))</f>
        <v>0</v>
      </c>
      <c r="AF31" s="162">
        <f aca="true" t="shared" si="21" ref="AF31:AF36">IF(L31="",0,IF(LEFT(L31,1)="-",(IF(ABS(L31)&gt;9,(ABS(L31)+2),11)),L31))</f>
        <v>0</v>
      </c>
      <c r="AG31" s="161">
        <f aca="true" t="shared" si="22" ref="AG31:AG36">IF(N31="",0,IF(LEFT(N31,1)="-",ABS(N31),(IF(N31&gt;9,N31+2,11))))</f>
        <v>0</v>
      </c>
      <c r="AH31" s="162">
        <f aca="true" t="shared" si="23" ref="AH31:AH36">IF(N31="",0,IF(LEFT(N31,1)="-",(IF(ABS(N31)&gt;9,(ABS(N31)+2),11)),N31))</f>
        <v>0</v>
      </c>
      <c r="AI31"/>
    </row>
    <row r="32" spans="1:35" ht="15.75">
      <c r="A32" s="150" t="s">
        <v>173</v>
      </c>
      <c r="B32" s="151" t="str">
        <f>IF(B26&gt;"",B26,"")</f>
        <v>Mart Luuk</v>
      </c>
      <c r="C32" s="163" t="str">
        <f>IF(B28&gt;"",B28,"")</f>
        <v>Paul Jokinen</v>
      </c>
      <c r="D32" s="164"/>
      <c r="E32" s="153"/>
      <c r="F32" s="383"/>
      <c r="G32" s="384"/>
      <c r="H32" s="383"/>
      <c r="I32" s="384"/>
      <c r="J32" s="383"/>
      <c r="K32" s="384"/>
      <c r="L32" s="383"/>
      <c r="M32" s="384"/>
      <c r="N32" s="383"/>
      <c r="O32" s="384"/>
      <c r="P32" s="154">
        <f t="shared" si="14"/>
      </c>
      <c r="Q32" s="155">
        <f t="shared" si="15"/>
      </c>
      <c r="R32" s="165"/>
      <c r="S32" s="166"/>
      <c r="U32" s="158">
        <f t="shared" si="16"/>
        <v>0</v>
      </c>
      <c r="V32" s="159">
        <f t="shared" si="16"/>
        <v>0</v>
      </c>
      <c r="W32" s="160">
        <f t="shared" si="17"/>
        <v>0</v>
      </c>
      <c r="Y32" s="167">
        <f>IF(F32="",0,IF(LEFT(F32,1)="-",ABS(F32),(IF(F32&gt;9,F32+2,11))))</f>
        <v>0</v>
      </c>
      <c r="Z32" s="168">
        <f t="shared" si="18"/>
        <v>0</v>
      </c>
      <c r="AA32" s="167">
        <f>IF(H32="",0,IF(LEFT(H32,1)="-",ABS(H32),(IF(H32&gt;9,H32+2,11))))</f>
        <v>0</v>
      </c>
      <c r="AB32" s="168">
        <f t="shared" si="19"/>
        <v>0</v>
      </c>
      <c r="AC32" s="167">
        <f>IF(J32="",0,IF(LEFT(J32,1)="-",ABS(J32),(IF(J32&gt;9,J32+2,11))))</f>
        <v>0</v>
      </c>
      <c r="AD32" s="168">
        <f t="shared" si="20"/>
        <v>0</v>
      </c>
      <c r="AE32" s="167">
        <f>IF(L32="",0,IF(LEFT(L32,1)="-",ABS(L32),(IF(L32&gt;9,L32+2,11))))</f>
        <v>0</v>
      </c>
      <c r="AF32" s="168">
        <f t="shared" si="21"/>
        <v>0</v>
      </c>
      <c r="AG32" s="167">
        <f t="shared" si="22"/>
        <v>0</v>
      </c>
      <c r="AH32" s="168">
        <f t="shared" si="23"/>
        <v>0</v>
      </c>
      <c r="AI32"/>
    </row>
    <row r="33" spans="1:35" ht="16.5" thickBot="1">
      <c r="A33" s="150" t="s">
        <v>174</v>
      </c>
      <c r="B33" s="169" t="str">
        <f>IF(B25&gt;"",B25,"")</f>
        <v>Matias Ojala</v>
      </c>
      <c r="C33" s="170" t="str">
        <f>IF(B28&gt;"",B28,"")</f>
        <v>Paul Jokinen</v>
      </c>
      <c r="D33" s="145"/>
      <c r="E33" s="146"/>
      <c r="F33" s="388"/>
      <c r="G33" s="389"/>
      <c r="H33" s="388"/>
      <c r="I33" s="389"/>
      <c r="J33" s="388"/>
      <c r="K33" s="389"/>
      <c r="L33" s="388"/>
      <c r="M33" s="389"/>
      <c r="N33" s="388"/>
      <c r="O33" s="389"/>
      <c r="P33" s="154">
        <f t="shared" si="14"/>
      </c>
      <c r="Q33" s="155">
        <f t="shared" si="15"/>
      </c>
      <c r="R33" s="165"/>
      <c r="S33" s="166"/>
      <c r="U33" s="158">
        <f t="shared" si="16"/>
        <v>0</v>
      </c>
      <c r="V33" s="159">
        <f t="shared" si="16"/>
        <v>0</v>
      </c>
      <c r="W33" s="160">
        <f t="shared" si="17"/>
        <v>0</v>
      </c>
      <c r="Y33" s="167">
        <f aca="true" t="shared" si="24" ref="Y33:AE36">IF(F33="",0,IF(LEFT(F33,1)="-",ABS(F33),(IF(F33&gt;9,F33+2,11))))</f>
        <v>0</v>
      </c>
      <c r="Z33" s="168">
        <f t="shared" si="18"/>
        <v>0</v>
      </c>
      <c r="AA33" s="167">
        <f t="shared" si="24"/>
        <v>0</v>
      </c>
      <c r="AB33" s="168">
        <f t="shared" si="19"/>
        <v>0</v>
      </c>
      <c r="AC33" s="167">
        <f t="shared" si="24"/>
        <v>0</v>
      </c>
      <c r="AD33" s="168">
        <f t="shared" si="20"/>
        <v>0</v>
      </c>
      <c r="AE33" s="167">
        <f t="shared" si="24"/>
        <v>0</v>
      </c>
      <c r="AF33" s="168">
        <f t="shared" si="21"/>
        <v>0</v>
      </c>
      <c r="AG33" s="167">
        <f t="shared" si="22"/>
        <v>0</v>
      </c>
      <c r="AH33" s="168">
        <f t="shared" si="23"/>
        <v>0</v>
      </c>
      <c r="AI33"/>
    </row>
    <row r="34" spans="1:35" ht="15.75">
      <c r="A34" s="150" t="s">
        <v>175</v>
      </c>
      <c r="B34" s="151" t="str">
        <f>IF(B26&gt;"",B26,"")</f>
        <v>Mart Luuk</v>
      </c>
      <c r="C34" s="163" t="str">
        <f>IF(B27&gt;"",B27,"")</f>
        <v>Arvo Valkama</v>
      </c>
      <c r="D34" s="137"/>
      <c r="E34" s="153"/>
      <c r="F34" s="390"/>
      <c r="G34" s="391"/>
      <c r="H34" s="390"/>
      <c r="I34" s="391"/>
      <c r="J34" s="390"/>
      <c r="K34" s="391"/>
      <c r="L34" s="390"/>
      <c r="M34" s="391"/>
      <c r="N34" s="390"/>
      <c r="O34" s="391"/>
      <c r="P34" s="154">
        <f t="shared" si="14"/>
      </c>
      <c r="Q34" s="155">
        <f t="shared" si="15"/>
      </c>
      <c r="R34" s="165"/>
      <c r="S34" s="166"/>
      <c r="U34" s="158">
        <f t="shared" si="16"/>
        <v>0</v>
      </c>
      <c r="V34" s="159">
        <f t="shared" si="16"/>
        <v>0</v>
      </c>
      <c r="W34" s="160">
        <f t="shared" si="17"/>
        <v>0</v>
      </c>
      <c r="Y34" s="167">
        <f t="shared" si="24"/>
        <v>0</v>
      </c>
      <c r="Z34" s="168">
        <f t="shared" si="18"/>
        <v>0</v>
      </c>
      <c r="AA34" s="167">
        <f t="shared" si="24"/>
        <v>0</v>
      </c>
      <c r="AB34" s="168">
        <f t="shared" si="19"/>
        <v>0</v>
      </c>
      <c r="AC34" s="167">
        <f t="shared" si="24"/>
        <v>0</v>
      </c>
      <c r="AD34" s="168">
        <f t="shared" si="20"/>
        <v>0</v>
      </c>
      <c r="AE34" s="167">
        <f t="shared" si="24"/>
        <v>0</v>
      </c>
      <c r="AF34" s="168">
        <f t="shared" si="21"/>
        <v>0</v>
      </c>
      <c r="AG34" s="167">
        <f t="shared" si="22"/>
        <v>0</v>
      </c>
      <c r="AH34" s="168">
        <f t="shared" si="23"/>
        <v>0</v>
      </c>
      <c r="AI34"/>
    </row>
    <row r="35" spans="1:35" ht="15.75">
      <c r="A35" s="150" t="s">
        <v>176</v>
      </c>
      <c r="B35" s="151" t="str">
        <f>IF(B25&gt;"",B25,"")</f>
        <v>Matias Ojala</v>
      </c>
      <c r="C35" s="163" t="str">
        <f>IF(B26&gt;"",B26,"")</f>
        <v>Mart Luuk</v>
      </c>
      <c r="D35" s="164"/>
      <c r="E35" s="153"/>
      <c r="F35" s="383"/>
      <c r="G35" s="384"/>
      <c r="H35" s="383"/>
      <c r="I35" s="384"/>
      <c r="J35" s="387"/>
      <c r="K35" s="384"/>
      <c r="L35" s="383"/>
      <c r="M35" s="384"/>
      <c r="N35" s="383"/>
      <c r="O35" s="384"/>
      <c r="P35" s="154">
        <f t="shared" si="14"/>
      </c>
      <c r="Q35" s="155">
        <f t="shared" si="15"/>
      </c>
      <c r="R35" s="165"/>
      <c r="S35" s="166"/>
      <c r="U35" s="158">
        <f t="shared" si="16"/>
        <v>0</v>
      </c>
      <c r="V35" s="159">
        <f t="shared" si="16"/>
        <v>0</v>
      </c>
      <c r="W35" s="160">
        <f t="shared" si="17"/>
        <v>0</v>
      </c>
      <c r="Y35" s="167">
        <f t="shared" si="24"/>
        <v>0</v>
      </c>
      <c r="Z35" s="168">
        <f t="shared" si="18"/>
        <v>0</v>
      </c>
      <c r="AA35" s="167">
        <f t="shared" si="24"/>
        <v>0</v>
      </c>
      <c r="AB35" s="168">
        <f t="shared" si="19"/>
        <v>0</v>
      </c>
      <c r="AC35" s="167">
        <f t="shared" si="24"/>
        <v>0</v>
      </c>
      <c r="AD35" s="168">
        <f t="shared" si="20"/>
        <v>0</v>
      </c>
      <c r="AE35" s="167">
        <f t="shared" si="24"/>
        <v>0</v>
      </c>
      <c r="AF35" s="168">
        <f t="shared" si="21"/>
        <v>0</v>
      </c>
      <c r="AG35" s="167">
        <f t="shared" si="22"/>
        <v>0</v>
      </c>
      <c r="AH35" s="168">
        <f t="shared" si="23"/>
        <v>0</v>
      </c>
      <c r="AI35"/>
    </row>
    <row r="36" spans="1:35" ht="16.5" thickBot="1">
      <c r="A36" s="171" t="s">
        <v>177</v>
      </c>
      <c r="B36" s="172" t="str">
        <f>IF(B27&gt;"",B27,"")</f>
        <v>Arvo Valkama</v>
      </c>
      <c r="C36" s="173" t="str">
        <f>IF(B28&gt;"",B28,"")</f>
        <v>Paul Jokinen</v>
      </c>
      <c r="D36" s="174"/>
      <c r="E36" s="175"/>
      <c r="F36" s="385"/>
      <c r="G36" s="386"/>
      <c r="H36" s="385"/>
      <c r="I36" s="386"/>
      <c r="J36" s="385"/>
      <c r="K36" s="386"/>
      <c r="L36" s="385"/>
      <c r="M36" s="386"/>
      <c r="N36" s="385"/>
      <c r="O36" s="386"/>
      <c r="P36" s="176">
        <f t="shared" si="14"/>
      </c>
      <c r="Q36" s="177">
        <f t="shared" si="15"/>
      </c>
      <c r="R36" s="178"/>
      <c r="S36" s="179"/>
      <c r="U36" s="158">
        <f t="shared" si="16"/>
        <v>0</v>
      </c>
      <c r="V36" s="159">
        <f t="shared" si="16"/>
        <v>0</v>
      </c>
      <c r="W36" s="160">
        <f t="shared" si="17"/>
        <v>0</v>
      </c>
      <c r="Y36" s="180">
        <f t="shared" si="24"/>
        <v>0</v>
      </c>
      <c r="Z36" s="181">
        <f t="shared" si="18"/>
        <v>0</v>
      </c>
      <c r="AA36" s="180">
        <f t="shared" si="24"/>
        <v>0</v>
      </c>
      <c r="AB36" s="181">
        <f t="shared" si="19"/>
        <v>0</v>
      </c>
      <c r="AC36" s="180">
        <f t="shared" si="24"/>
        <v>0</v>
      </c>
      <c r="AD36" s="181">
        <f t="shared" si="20"/>
        <v>0</v>
      </c>
      <c r="AE36" s="180">
        <f t="shared" si="24"/>
        <v>0</v>
      </c>
      <c r="AF36" s="181">
        <f t="shared" si="21"/>
        <v>0</v>
      </c>
      <c r="AG36" s="180">
        <f t="shared" si="22"/>
        <v>0</v>
      </c>
      <c r="AH36" s="181">
        <f t="shared" si="23"/>
        <v>0</v>
      </c>
      <c r="AI36"/>
    </row>
    <row r="37" ht="14.25" thickBot="1" thickTop="1">
      <c r="AI37"/>
    </row>
    <row r="38" spans="1:35" ht="16.5" thickTop="1">
      <c r="A38" s="83"/>
      <c r="B38" s="84" t="s">
        <v>205</v>
      </c>
      <c r="C38" s="85"/>
      <c r="D38" s="85"/>
      <c r="E38" s="85"/>
      <c r="F38" s="86"/>
      <c r="G38" s="426" t="s">
        <v>148</v>
      </c>
      <c r="H38" s="427"/>
      <c r="I38" s="427"/>
      <c r="J38" s="435" t="s">
        <v>226</v>
      </c>
      <c r="K38" s="377"/>
      <c r="L38" s="377"/>
      <c r="M38" s="378"/>
      <c r="N38" s="379" t="s">
        <v>213</v>
      </c>
      <c r="O38" s="436"/>
      <c r="P38" s="436"/>
      <c r="Q38" s="381" t="s">
        <v>186</v>
      </c>
      <c r="R38" s="381"/>
      <c r="S38" s="381"/>
      <c r="T38" s="264"/>
      <c r="AI38"/>
    </row>
    <row r="39" spans="1:35" ht="16.5" thickBot="1">
      <c r="A39" s="89"/>
      <c r="B39" s="90" t="s">
        <v>150</v>
      </c>
      <c r="C39" s="91" t="s">
        <v>152</v>
      </c>
      <c r="D39" s="367"/>
      <c r="E39" s="368"/>
      <c r="F39" s="369"/>
      <c r="G39" s="370" t="s">
        <v>153</v>
      </c>
      <c r="H39" s="371"/>
      <c r="I39" s="371"/>
      <c r="J39" s="411">
        <v>41405</v>
      </c>
      <c r="K39" s="412"/>
      <c r="L39" s="412"/>
      <c r="M39" s="412"/>
      <c r="N39" s="428" t="s">
        <v>154</v>
      </c>
      <c r="O39" s="429"/>
      <c r="P39" s="430"/>
      <c r="Q39" s="430"/>
      <c r="R39" s="431">
        <v>0.5</v>
      </c>
      <c r="S39" s="430"/>
      <c r="T39" s="432"/>
      <c r="U39" s="265"/>
      <c r="V39" s="265"/>
      <c r="W39" s="265"/>
      <c r="AI39"/>
    </row>
    <row r="40" spans="1:35" ht="15.75" thickTop="1">
      <c r="A40" s="94"/>
      <c r="B40" s="95" t="s">
        <v>155</v>
      </c>
      <c r="C40" s="96" t="s">
        <v>156</v>
      </c>
      <c r="D40" s="404" t="s">
        <v>124</v>
      </c>
      <c r="E40" s="405"/>
      <c r="F40" s="404" t="s">
        <v>125</v>
      </c>
      <c r="G40" s="405"/>
      <c r="H40" s="404" t="s">
        <v>126</v>
      </c>
      <c r="I40" s="405"/>
      <c r="J40" s="404" t="s">
        <v>128</v>
      </c>
      <c r="K40" s="405"/>
      <c r="L40" s="415" t="s">
        <v>129</v>
      </c>
      <c r="M40" s="405"/>
      <c r="N40" s="433" t="s">
        <v>130</v>
      </c>
      <c r="O40" s="434"/>
      <c r="P40" s="97" t="s">
        <v>157</v>
      </c>
      <c r="Q40" s="98" t="s">
        <v>158</v>
      </c>
      <c r="R40" s="416" t="s">
        <v>159</v>
      </c>
      <c r="S40" s="417"/>
      <c r="T40" s="266" t="s">
        <v>160</v>
      </c>
      <c r="U40" s="356" t="s">
        <v>161</v>
      </c>
      <c r="V40" s="423"/>
      <c r="W40" s="103" t="s">
        <v>162</v>
      </c>
      <c r="AI40"/>
    </row>
    <row r="41" spans="1:35" ht="15.75">
      <c r="A41" s="104" t="s">
        <v>124</v>
      </c>
      <c r="B41" s="308" t="s">
        <v>119</v>
      </c>
      <c r="C41" s="267" t="s">
        <v>227</v>
      </c>
      <c r="D41" s="107"/>
      <c r="E41" s="108"/>
      <c r="F41" s="109">
        <f>+P61</f>
      </c>
      <c r="G41" s="110">
        <f>+Q61</f>
      </c>
      <c r="H41" s="109">
        <f>P55</f>
      </c>
      <c r="I41" s="110">
        <f>Q55</f>
      </c>
      <c r="J41" s="109">
        <f>P52</f>
      </c>
      <c r="K41" s="110">
        <f>Q52</f>
      </c>
      <c r="L41" s="109">
        <f>P49</f>
      </c>
      <c r="M41" s="110">
        <f>Q49</f>
      </c>
      <c r="N41" s="109">
        <f>P59</f>
      </c>
      <c r="O41" s="110">
        <f>Q59</f>
      </c>
      <c r="P41" s="268">
        <f>IF(SUM(D41:O41)=0,"",COUNTIF(E41:E46,"3"))</f>
      </c>
      <c r="Q41" s="269">
        <f>IF(SUM(E41:P41)=0,"",COUNTIF(D41:D46,"3"))</f>
      </c>
      <c r="R41" s="270">
        <f>IF(SUM(E41:E46)=0,"",SUM(E41:E46))</f>
      </c>
      <c r="S41" s="271">
        <f>IF(SUM(D41:D46)=0,"",SUM(D41:D46))</f>
      </c>
      <c r="T41" s="272"/>
      <c r="U41" s="116">
        <f>+U49+U52+U55+U59+U61</f>
        <v>0</v>
      </c>
      <c r="V41" s="116">
        <f>+V49+V52+V55+V59+V61</f>
        <v>0</v>
      </c>
      <c r="W41" s="117">
        <f aca="true" t="shared" si="25" ref="W41:W46">+U41-V41</f>
        <v>0</v>
      </c>
      <c r="AI41"/>
    </row>
    <row r="42" spans="1:35" ht="15.75">
      <c r="A42" s="118" t="s">
        <v>125</v>
      </c>
      <c r="B42" s="308" t="s">
        <v>120</v>
      </c>
      <c r="C42" s="273" t="s">
        <v>92</v>
      </c>
      <c r="D42" s="120">
        <f>+Q61</f>
      </c>
      <c r="E42" s="121">
        <f>+P61</f>
      </c>
      <c r="F42" s="122"/>
      <c r="G42" s="123"/>
      <c r="H42" s="120">
        <f>P58</f>
      </c>
      <c r="I42" s="121">
        <f>Q58</f>
      </c>
      <c r="J42" s="120">
        <f>P50</f>
      </c>
      <c r="K42" s="121">
        <f>Q50</f>
      </c>
      <c r="L42" s="109">
        <f>P56</f>
      </c>
      <c r="M42" s="110">
        <f>Q56</f>
      </c>
      <c r="N42" s="109">
        <f>P53</f>
      </c>
      <c r="O42" s="110">
        <f>Q53</f>
      </c>
      <c r="P42" s="268">
        <f>IF(SUM(D42:O42)=0,"",COUNTIF(G41:G46,"3"))</f>
      </c>
      <c r="Q42" s="269">
        <f>IF(SUM(E42:P42)=0,"",COUNTIF(F41:F46,"3"))</f>
      </c>
      <c r="R42" s="270">
        <f>IF(SUM(G41:G46)=0,"",SUM(G41:G46))</f>
      </c>
      <c r="S42" s="271">
        <f>IF(SUM(F41:F46)=0,"",SUM(F41:F46))</f>
      </c>
      <c r="T42" s="272"/>
      <c r="U42" s="116">
        <f>+U50+U53+U56+U58+V61</f>
        <v>0</v>
      </c>
      <c r="V42" s="116">
        <f>+V50+V53+V56+V58+U61</f>
        <v>0</v>
      </c>
      <c r="W42" s="117">
        <f t="shared" si="25"/>
        <v>0</v>
      </c>
      <c r="AI42"/>
    </row>
    <row r="43" spans="1:35" ht="15.75">
      <c r="A43" s="118" t="s">
        <v>126</v>
      </c>
      <c r="B43" s="308" t="s">
        <v>86</v>
      </c>
      <c r="C43" s="273" t="s">
        <v>228</v>
      </c>
      <c r="D43" s="120">
        <f>+Q55</f>
      </c>
      <c r="E43" s="121">
        <f>+P55</f>
      </c>
      <c r="F43" s="120">
        <f>Q58</f>
      </c>
      <c r="G43" s="121">
        <f>P58</f>
      </c>
      <c r="H43" s="122"/>
      <c r="I43" s="123"/>
      <c r="J43" s="120">
        <f>P62</f>
      </c>
      <c r="K43" s="121">
        <f>Q62</f>
      </c>
      <c r="L43" s="109">
        <f>P54</f>
      </c>
      <c r="M43" s="110">
        <f>Q54</f>
      </c>
      <c r="N43" s="109">
        <f>P51</f>
      </c>
      <c r="O43" s="110">
        <f>Q51</f>
      </c>
      <c r="P43" s="268">
        <f>IF(SUM(D43:O43)=0,"",COUNTIF(I41:I46,"3"))</f>
      </c>
      <c r="Q43" s="269">
        <f>IF(SUM(E43:P43)=0,"",COUNTIF(H41:H46,"3"))</f>
      </c>
      <c r="R43" s="270">
        <f>IF(SUM(I41:I46)=0,"",SUM(I41:I46))</f>
      </c>
      <c r="S43" s="271">
        <f>IF(SUM(H41:H46)=0,"",SUM(H41:H46))</f>
      </c>
      <c r="T43" s="272"/>
      <c r="U43" s="116">
        <f>+U51+U54+V55+V58+U62</f>
        <v>0</v>
      </c>
      <c r="V43" s="116">
        <f>+V51+V54+U55+U58+V62</f>
        <v>0</v>
      </c>
      <c r="W43" s="117">
        <f t="shared" si="25"/>
        <v>0</v>
      </c>
      <c r="AI43"/>
    </row>
    <row r="44" spans="1:35" ht="15.75">
      <c r="A44" s="118" t="s">
        <v>128</v>
      </c>
      <c r="B44" s="308" t="s">
        <v>90</v>
      </c>
      <c r="C44" s="273" t="s">
        <v>92</v>
      </c>
      <c r="D44" s="120">
        <f>Q52</f>
      </c>
      <c r="E44" s="121">
        <f>P52</f>
      </c>
      <c r="F44" s="120">
        <f>Q50</f>
      </c>
      <c r="G44" s="121">
        <f>P50</f>
      </c>
      <c r="H44" s="120">
        <f>Q62</f>
      </c>
      <c r="I44" s="121">
        <f>P62</f>
      </c>
      <c r="J44" s="122"/>
      <c r="K44" s="123"/>
      <c r="L44" s="109">
        <f>P60</f>
      </c>
      <c r="M44" s="110">
        <f>Q60</f>
      </c>
      <c r="N44" s="109">
        <f>P57</f>
      </c>
      <c r="O44" s="110">
        <f>Q57</f>
      </c>
      <c r="P44" s="268">
        <f>IF(SUM(D44:O44)=0,"",COUNTIF(K41:K46,"3"))</f>
      </c>
      <c r="Q44" s="269">
        <f>IF(SUM(E44:P44)=0,"",COUNTIF(J41:J46,"3"))</f>
      </c>
      <c r="R44" s="270">
        <f>IF(SUM(K41:K46)=0,"",SUM(K41:K46))</f>
      </c>
      <c r="S44" s="271">
        <f>IF(SUM(J41:J46)=0,"",SUM(J41:J46))</f>
      </c>
      <c r="T44" s="272"/>
      <c r="U44" s="116">
        <f>+V50+V52+U57+U60+V62</f>
        <v>0</v>
      </c>
      <c r="V44" s="116">
        <f>+U50+U52+V57+V60+U62</f>
        <v>0</v>
      </c>
      <c r="W44" s="117">
        <f t="shared" si="25"/>
        <v>0</v>
      </c>
      <c r="AI44"/>
    </row>
    <row r="45" spans="1:35" ht="15.75">
      <c r="A45" s="118" t="s">
        <v>129</v>
      </c>
      <c r="B45" s="308" t="s">
        <v>88</v>
      </c>
      <c r="C45" s="273" t="s">
        <v>229</v>
      </c>
      <c r="D45" s="120">
        <f>+Q49</f>
      </c>
      <c r="E45" s="121">
        <f>+P49</f>
      </c>
      <c r="F45" s="120">
        <f>Q56</f>
      </c>
      <c r="G45" s="121">
        <f>P56</f>
      </c>
      <c r="H45" s="120">
        <f>Q54</f>
      </c>
      <c r="I45" s="121">
        <f>P54</f>
      </c>
      <c r="J45" s="120">
        <f>Q60</f>
      </c>
      <c r="K45" s="121">
        <f>P60</f>
      </c>
      <c r="L45" s="274"/>
      <c r="M45" s="274"/>
      <c r="N45" s="109">
        <f>P63</f>
      </c>
      <c r="O45" s="275">
        <f>Q63</f>
      </c>
      <c r="P45" s="276">
        <f>IF(SUM(D45:O45)=0,"",COUNTIF(M41:M46,"3"))</f>
      </c>
      <c r="Q45" s="269">
        <f>IF(SUM(E45:P45)=0,"",COUNTIF(L41:L46,"3"))</f>
      </c>
      <c r="R45" s="270">
        <f>IF(SUM(M41:M46)=0,"",SUM(M41:M46))</f>
      </c>
      <c r="S45" s="271">
        <f>IF(SUM(L41:L46)=0,"",SUM(L41:L46))</f>
      </c>
      <c r="T45" s="272"/>
      <c r="U45" s="116">
        <f>+V49+V54+V56+V60+U63</f>
        <v>0</v>
      </c>
      <c r="V45" s="116">
        <f>+U49+U54+U56+U60+V63</f>
        <v>0</v>
      </c>
      <c r="W45" s="117">
        <f t="shared" si="25"/>
        <v>0</v>
      </c>
      <c r="X45" s="265"/>
      <c r="AI45"/>
    </row>
    <row r="46" spans="1:35" ht="16.5" thickBot="1">
      <c r="A46" s="124" t="s">
        <v>130</v>
      </c>
      <c r="B46" s="309" t="s">
        <v>91</v>
      </c>
      <c r="C46" s="273" t="s">
        <v>92</v>
      </c>
      <c r="D46" s="127">
        <f>Q59</f>
      </c>
      <c r="E46" s="128">
        <f>P59</f>
      </c>
      <c r="F46" s="127">
        <f>Q53</f>
      </c>
      <c r="G46" s="128">
        <f>P53</f>
      </c>
      <c r="H46" s="127">
        <f>Q51</f>
      </c>
      <c r="I46" s="128">
        <f>P51</f>
      </c>
      <c r="J46" s="127">
        <f>Q57</f>
      </c>
      <c r="K46" s="128">
        <f>P57</f>
      </c>
      <c r="L46" s="127">
        <f>Q63</f>
      </c>
      <c r="M46" s="128">
        <f>P63</f>
      </c>
      <c r="N46" s="277"/>
      <c r="O46" s="277"/>
      <c r="P46" s="278">
        <f>IF(SUM(D46:O46)=0,"",COUNTIF(O41:O46,"3"))</f>
      </c>
      <c r="Q46" s="279">
        <f>IF(SUM(D46:O46)=0,"",COUNTIF(N41:N46,"3"))</f>
      </c>
      <c r="R46" s="280">
        <f>IF(SUM(O41:O46)=0,"",SUM(O41:O46))</f>
      </c>
      <c r="S46" s="281">
        <f>IF(SUM(N41:N46)=0,"",SUM(N41:N46))</f>
      </c>
      <c r="T46" s="282"/>
      <c r="U46" s="116">
        <f>+V51+V53+V57+V59+V63</f>
        <v>0</v>
      </c>
      <c r="V46" s="116">
        <f>+U51+U53+U57+U59+U63</f>
        <v>0</v>
      </c>
      <c r="W46" s="117">
        <f t="shared" si="25"/>
        <v>0</v>
      </c>
      <c r="AI46"/>
    </row>
    <row r="47" spans="1:35" ht="15.75" thickTop="1">
      <c r="A47" s="135"/>
      <c r="B47" s="136" t="s">
        <v>163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9"/>
      <c r="U47" s="265"/>
      <c r="V47" s="141" t="s">
        <v>164</v>
      </c>
      <c r="W47" s="283">
        <f>SUM(W41:W46)</f>
        <v>0</v>
      </c>
      <c r="X47" s="141" t="str">
        <f>IF(W47=0,"OK","Virhe")</f>
        <v>OK</v>
      </c>
      <c r="AI47"/>
    </row>
    <row r="48" spans="1:35" ht="15.75" thickBot="1">
      <c r="A48" s="284"/>
      <c r="B48" s="144" t="s">
        <v>165</v>
      </c>
      <c r="C48" s="145"/>
      <c r="D48" s="145"/>
      <c r="E48" s="146"/>
      <c r="F48" s="418" t="s">
        <v>166</v>
      </c>
      <c r="G48" s="414"/>
      <c r="H48" s="413" t="s">
        <v>167</v>
      </c>
      <c r="I48" s="414"/>
      <c r="J48" s="413" t="s">
        <v>168</v>
      </c>
      <c r="K48" s="414"/>
      <c r="L48" s="413" t="s">
        <v>169</v>
      </c>
      <c r="M48" s="419"/>
      <c r="N48" s="413" t="s">
        <v>170</v>
      </c>
      <c r="O48" s="414"/>
      <c r="P48" s="424" t="s">
        <v>171</v>
      </c>
      <c r="Q48" s="425"/>
      <c r="R48" s="82"/>
      <c r="S48" s="82"/>
      <c r="T48" s="166"/>
      <c r="U48" s="356" t="s">
        <v>161</v>
      </c>
      <c r="V48" s="356"/>
      <c r="W48" s="285" t="s">
        <v>162</v>
      </c>
      <c r="AI48"/>
    </row>
    <row r="49" spans="1:35" ht="15">
      <c r="A49" s="150" t="s">
        <v>179</v>
      </c>
      <c r="B49" s="151" t="str">
        <f>IF(B41&gt;"",B41,"")</f>
        <v>Jesse Järvinen</v>
      </c>
      <c r="C49" s="152" t="str">
        <f>IF(B45&gt;"",B45,"")</f>
        <v>Valto Purho</v>
      </c>
      <c r="D49" s="137"/>
      <c r="E49" s="153"/>
      <c r="F49" s="357"/>
      <c r="G49" s="358"/>
      <c r="H49" s="357"/>
      <c r="I49" s="358"/>
      <c r="J49" s="318"/>
      <c r="K49" s="358"/>
      <c r="L49" s="357"/>
      <c r="M49" s="358"/>
      <c r="N49" s="357"/>
      <c r="O49" s="358"/>
      <c r="P49" s="286">
        <f aca="true" t="shared" si="26" ref="P49:P63">IF(SUM(F49:O49)=0,"",COUNTIF(F49:O49,"&gt;=0"))</f>
      </c>
      <c r="Q49" s="287">
        <f aca="true" t="shared" si="27" ref="Q49:Q63">IF(SUM(F49:N49)=0,"",(IF(LEFT(F49,1)="-",1,0)+IF(LEFT(H49,1)="-",1,0)+IF(LEFT(J49,1)="-",1,0)+IF(LEFT(L49,1)="-",1,0)+IF(LEFT(N49,1)="-",1,0)))</f>
      </c>
      <c r="R49" s="82"/>
      <c r="S49" s="82"/>
      <c r="T49" s="166"/>
      <c r="U49" s="288">
        <f aca="true" t="shared" si="28" ref="U49:V63">+Y49+AA49+AC49+AE49+AG49</f>
        <v>0</v>
      </c>
      <c r="V49" s="289">
        <f t="shared" si="28"/>
        <v>0</v>
      </c>
      <c r="W49" s="290">
        <f aca="true" t="shared" si="29" ref="W49:W63">+U49-V49</f>
        <v>0</v>
      </c>
      <c r="Y49" s="161">
        <f>IF(F49="",0,IF(LEFT(F49,1)="-",ABS(F49),(IF(F49&gt;9,F49+2,11))))</f>
        <v>0</v>
      </c>
      <c r="Z49" s="162">
        <f aca="true" t="shared" si="30" ref="Z49:Z63">IF(F49="",0,IF(LEFT(F49,1)="-",(IF(ABS(F49)&gt;9,(ABS(F49)+2),11)),F49))</f>
        <v>0</v>
      </c>
      <c r="AA49" s="161">
        <f>IF(H49="",0,IF(LEFT(H49,1)="-",ABS(H49),(IF(H49&gt;9,H49+2,11))))</f>
        <v>0</v>
      </c>
      <c r="AB49" s="162">
        <f aca="true" t="shared" si="31" ref="AB49:AB63">IF(H49="",0,IF(LEFT(H49,1)="-",(IF(ABS(H49)&gt;9,(ABS(H49)+2),11)),H49))</f>
        <v>0</v>
      </c>
      <c r="AC49" s="161">
        <f>IF(J49="",0,IF(LEFT(J49,1)="-",ABS(J49),(IF(J49&gt;9,J49+2,11))))</f>
        <v>0</v>
      </c>
      <c r="AD49" s="162">
        <f aca="true" t="shared" si="32" ref="AD49:AD63">IF(J49="",0,IF(LEFT(J49,1)="-",(IF(ABS(J49)&gt;9,(ABS(J49)+2),11)),J49))</f>
        <v>0</v>
      </c>
      <c r="AE49" s="161">
        <f>IF(L49="",0,IF(LEFT(L49,1)="-",ABS(L49),(IF(L49&gt;9,L49+2,11))))</f>
        <v>0</v>
      </c>
      <c r="AF49" s="162">
        <f aca="true" t="shared" si="33" ref="AF49:AF63">IF(L49="",0,IF(LEFT(L49,1)="-",(IF(ABS(L49)&gt;9,(ABS(L49)+2),11)),L49))</f>
        <v>0</v>
      </c>
      <c r="AG49" s="161">
        <f aca="true" t="shared" si="34" ref="AG49:AG63">IF(N49="",0,IF(LEFT(N49,1)="-",ABS(N49),(IF(N49&gt;9,N49+2,11))))</f>
        <v>0</v>
      </c>
      <c r="AH49" s="162">
        <f aca="true" t="shared" si="35" ref="AH49:AH63">IF(N49="",0,IF(LEFT(N49,1)="-",(IF(ABS(N49)&gt;9,(ABS(N49)+2),11)),N49))</f>
        <v>0</v>
      </c>
      <c r="AI49"/>
    </row>
    <row r="50" spans="1:35" ht="15">
      <c r="A50" s="150" t="s">
        <v>214</v>
      </c>
      <c r="B50" s="151" t="str">
        <f>IF(B42&gt;"",B42,"")</f>
        <v>Matias Mäkinen</v>
      </c>
      <c r="C50" s="163" t="str">
        <f>IF(B44&gt;"",B44,"")</f>
        <v>Nicolas Mustonen</v>
      </c>
      <c r="D50" s="164"/>
      <c r="E50" s="153"/>
      <c r="F50" s="354"/>
      <c r="G50" s="347"/>
      <c r="H50" s="354"/>
      <c r="I50" s="347"/>
      <c r="J50" s="354"/>
      <c r="K50" s="347"/>
      <c r="L50" s="354"/>
      <c r="M50" s="347"/>
      <c r="N50" s="354"/>
      <c r="O50" s="347"/>
      <c r="P50" s="268">
        <f t="shared" si="26"/>
      </c>
      <c r="Q50" s="291">
        <f t="shared" si="27"/>
      </c>
      <c r="R50" s="82"/>
      <c r="S50" s="82"/>
      <c r="T50" s="166"/>
      <c r="U50" s="292">
        <f t="shared" si="28"/>
        <v>0</v>
      </c>
      <c r="V50" s="293">
        <f t="shared" si="28"/>
        <v>0</v>
      </c>
      <c r="W50" s="290">
        <f t="shared" si="29"/>
        <v>0</v>
      </c>
      <c r="Y50" s="167">
        <f>IF(F50="",0,IF(LEFT(F50,1)="-",ABS(F50),(IF(F50&gt;9,F50+2,11))))</f>
        <v>0</v>
      </c>
      <c r="Z50" s="168">
        <f t="shared" si="30"/>
        <v>0</v>
      </c>
      <c r="AA50" s="167">
        <f>IF(H50="",0,IF(LEFT(H50,1)="-",ABS(H50),(IF(H50&gt;9,H50+2,11))))</f>
        <v>0</v>
      </c>
      <c r="AB50" s="168">
        <f t="shared" si="31"/>
        <v>0</v>
      </c>
      <c r="AC50" s="167">
        <f>IF(J50="",0,IF(LEFT(J50,1)="-",ABS(J50),(IF(J50&gt;9,J50+2,11))))</f>
        <v>0</v>
      </c>
      <c r="AD50" s="168">
        <f t="shared" si="32"/>
        <v>0</v>
      </c>
      <c r="AE50" s="167">
        <f>IF(L50="",0,IF(LEFT(L50,1)="-",ABS(L50),(IF(L50&gt;9,L50+2,11))))</f>
        <v>0</v>
      </c>
      <c r="AF50" s="168">
        <f t="shared" si="33"/>
        <v>0</v>
      </c>
      <c r="AG50" s="167">
        <f t="shared" si="34"/>
        <v>0</v>
      </c>
      <c r="AH50" s="168">
        <f t="shared" si="35"/>
        <v>0</v>
      </c>
      <c r="AI50"/>
    </row>
    <row r="51" spans="1:35" ht="15.75" thickBot="1">
      <c r="A51" s="294" t="s">
        <v>215</v>
      </c>
      <c r="B51" s="295" t="str">
        <f>IF(B43&gt;"",B43,"")</f>
        <v>Luka Penttinen</v>
      </c>
      <c r="C51" s="296" t="str">
        <f>IF(B46&gt;"",B46,"")</f>
        <v>Erik Holmberg</v>
      </c>
      <c r="D51" s="145"/>
      <c r="E51" s="297"/>
      <c r="F51" s="348"/>
      <c r="G51" s="349"/>
      <c r="H51" s="348"/>
      <c r="I51" s="349"/>
      <c r="J51" s="348"/>
      <c r="K51" s="349"/>
      <c r="L51" s="348"/>
      <c r="M51" s="349"/>
      <c r="N51" s="348"/>
      <c r="O51" s="349"/>
      <c r="P51" s="298">
        <f t="shared" si="26"/>
      </c>
      <c r="Q51" s="299">
        <f t="shared" si="27"/>
      </c>
      <c r="R51" s="82"/>
      <c r="S51" s="82"/>
      <c r="T51" s="166"/>
      <c r="U51" s="292">
        <f t="shared" si="28"/>
        <v>0</v>
      </c>
      <c r="V51" s="293">
        <f t="shared" si="28"/>
        <v>0</v>
      </c>
      <c r="W51" s="290">
        <f t="shared" si="29"/>
        <v>0</v>
      </c>
      <c r="Y51" s="167">
        <f aca="true" t="shared" si="36" ref="Y51:Y63">IF(F51="",0,IF(LEFT(F51,1)="-",ABS(F51),(IF(F51&gt;9,F51+2,11))))</f>
        <v>0</v>
      </c>
      <c r="Z51" s="168">
        <f t="shared" si="30"/>
        <v>0</v>
      </c>
      <c r="AA51" s="167">
        <f aca="true" t="shared" si="37" ref="AA51:AA63">IF(H51="",0,IF(LEFT(H51,1)="-",ABS(H51),(IF(H51&gt;9,H51+2,11))))</f>
        <v>0</v>
      </c>
      <c r="AB51" s="168">
        <f t="shared" si="31"/>
        <v>0</v>
      </c>
      <c r="AC51" s="167">
        <f aca="true" t="shared" si="38" ref="AC51:AC63">IF(J51="",0,IF(LEFT(J51,1)="-",ABS(J51),(IF(J51&gt;9,J51+2,11))))</f>
        <v>0</v>
      </c>
      <c r="AD51" s="168">
        <f t="shared" si="32"/>
        <v>0</v>
      </c>
      <c r="AE51" s="167">
        <f aca="true" t="shared" si="39" ref="AE51:AE63">IF(L51="",0,IF(LEFT(L51,1)="-",ABS(L51),(IF(L51&gt;9,L51+2,11))))</f>
        <v>0</v>
      </c>
      <c r="AF51" s="168">
        <f t="shared" si="33"/>
        <v>0</v>
      </c>
      <c r="AG51" s="167">
        <f t="shared" si="34"/>
        <v>0</v>
      </c>
      <c r="AH51" s="168">
        <f t="shared" si="35"/>
        <v>0</v>
      </c>
      <c r="AI51"/>
    </row>
    <row r="52" spans="1:35" ht="15">
      <c r="A52" s="150" t="s">
        <v>181</v>
      </c>
      <c r="B52" s="151" t="str">
        <f>IF(B41&gt;"",B41,"")</f>
        <v>Jesse Järvinen</v>
      </c>
      <c r="C52" s="163" t="str">
        <f>IF(B44&gt;"",B44,"")</f>
        <v>Nicolas Mustonen</v>
      </c>
      <c r="D52" s="137"/>
      <c r="E52" s="153"/>
      <c r="F52" s="352"/>
      <c r="G52" s="353"/>
      <c r="H52" s="352"/>
      <c r="I52" s="353"/>
      <c r="J52" s="352"/>
      <c r="K52" s="353"/>
      <c r="L52" s="352"/>
      <c r="M52" s="353"/>
      <c r="N52" s="352"/>
      <c r="O52" s="353"/>
      <c r="P52" s="300">
        <f t="shared" si="26"/>
      </c>
      <c r="Q52" s="287">
        <f t="shared" si="27"/>
      </c>
      <c r="R52" s="82"/>
      <c r="S52" s="82"/>
      <c r="T52" s="166"/>
      <c r="U52" s="292">
        <f t="shared" si="28"/>
        <v>0</v>
      </c>
      <c r="V52" s="293">
        <f t="shared" si="28"/>
        <v>0</v>
      </c>
      <c r="W52" s="290">
        <f t="shared" si="29"/>
        <v>0</v>
      </c>
      <c r="Y52" s="167">
        <f t="shared" si="36"/>
        <v>0</v>
      </c>
      <c r="Z52" s="168">
        <f t="shared" si="30"/>
        <v>0</v>
      </c>
      <c r="AA52" s="167">
        <f t="shared" si="37"/>
        <v>0</v>
      </c>
      <c r="AB52" s="168">
        <f t="shared" si="31"/>
        <v>0</v>
      </c>
      <c r="AC52" s="167">
        <f t="shared" si="38"/>
        <v>0</v>
      </c>
      <c r="AD52" s="168">
        <f t="shared" si="32"/>
        <v>0</v>
      </c>
      <c r="AE52" s="167">
        <f t="shared" si="39"/>
        <v>0</v>
      </c>
      <c r="AF52" s="168">
        <f t="shared" si="33"/>
        <v>0</v>
      </c>
      <c r="AG52" s="167">
        <f t="shared" si="34"/>
        <v>0</v>
      </c>
      <c r="AH52" s="168">
        <f t="shared" si="35"/>
        <v>0</v>
      </c>
      <c r="AI52"/>
    </row>
    <row r="53" spans="1:35" ht="15">
      <c r="A53" s="150" t="s">
        <v>216</v>
      </c>
      <c r="B53" s="151" t="str">
        <f>IF(B42&gt;"",B42,"")</f>
        <v>Matias Mäkinen</v>
      </c>
      <c r="C53" s="163" t="str">
        <f>IF(B46&gt;"",B46,"")</f>
        <v>Erik Holmberg</v>
      </c>
      <c r="D53" s="164"/>
      <c r="E53" s="153"/>
      <c r="F53" s="350"/>
      <c r="G53" s="351"/>
      <c r="H53" s="350"/>
      <c r="I53" s="351"/>
      <c r="J53" s="350"/>
      <c r="K53" s="351"/>
      <c r="L53" s="346"/>
      <c r="M53" s="347"/>
      <c r="N53" s="346"/>
      <c r="O53" s="347"/>
      <c r="P53" s="268">
        <f t="shared" si="26"/>
      </c>
      <c r="Q53" s="291">
        <f t="shared" si="27"/>
      </c>
      <c r="R53" s="82"/>
      <c r="S53" s="82"/>
      <c r="T53" s="166"/>
      <c r="U53" s="292">
        <f t="shared" si="28"/>
        <v>0</v>
      </c>
      <c r="V53" s="293">
        <f t="shared" si="28"/>
        <v>0</v>
      </c>
      <c r="W53" s="290">
        <f t="shared" si="29"/>
        <v>0</v>
      </c>
      <c r="Y53" s="167">
        <f t="shared" si="36"/>
        <v>0</v>
      </c>
      <c r="Z53" s="168">
        <f t="shared" si="30"/>
        <v>0</v>
      </c>
      <c r="AA53" s="167">
        <f t="shared" si="37"/>
        <v>0</v>
      </c>
      <c r="AB53" s="168">
        <f t="shared" si="31"/>
        <v>0</v>
      </c>
      <c r="AC53" s="167">
        <f t="shared" si="38"/>
        <v>0</v>
      </c>
      <c r="AD53" s="168">
        <f t="shared" si="32"/>
        <v>0</v>
      </c>
      <c r="AE53" s="167">
        <f t="shared" si="39"/>
        <v>0</v>
      </c>
      <c r="AF53" s="168">
        <f t="shared" si="33"/>
        <v>0</v>
      </c>
      <c r="AG53" s="167">
        <f t="shared" si="34"/>
        <v>0</v>
      </c>
      <c r="AH53" s="168">
        <f t="shared" si="35"/>
        <v>0</v>
      </c>
      <c r="AI53"/>
    </row>
    <row r="54" spans="1:35" ht="15.75" thickBot="1">
      <c r="A54" s="294" t="s">
        <v>217</v>
      </c>
      <c r="B54" s="295" t="str">
        <f>IF(B43&gt;"",B43,"")</f>
        <v>Luka Penttinen</v>
      </c>
      <c r="C54" s="296" t="str">
        <f>IF(B45&gt;"",B45,"")</f>
        <v>Valto Purho</v>
      </c>
      <c r="D54" s="145"/>
      <c r="E54" s="297"/>
      <c r="F54" s="348"/>
      <c r="G54" s="349"/>
      <c r="H54" s="348"/>
      <c r="I54" s="349"/>
      <c r="J54" s="348"/>
      <c r="K54" s="349"/>
      <c r="L54" s="348"/>
      <c r="M54" s="349"/>
      <c r="N54" s="348"/>
      <c r="O54" s="349"/>
      <c r="P54" s="298">
        <f t="shared" si="26"/>
      </c>
      <c r="Q54" s="299">
        <f t="shared" si="27"/>
      </c>
      <c r="R54" s="82"/>
      <c r="S54" s="82"/>
      <c r="T54" s="166"/>
      <c r="U54" s="292">
        <f t="shared" si="28"/>
        <v>0</v>
      </c>
      <c r="V54" s="293">
        <f t="shared" si="28"/>
        <v>0</v>
      </c>
      <c r="W54" s="290">
        <f t="shared" si="29"/>
        <v>0</v>
      </c>
      <c r="Y54" s="180">
        <f t="shared" si="36"/>
        <v>0</v>
      </c>
      <c r="Z54" s="181">
        <f t="shared" si="30"/>
        <v>0</v>
      </c>
      <c r="AA54" s="180">
        <f t="shared" si="37"/>
        <v>0</v>
      </c>
      <c r="AB54" s="181">
        <f t="shared" si="31"/>
        <v>0</v>
      </c>
      <c r="AC54" s="180">
        <f t="shared" si="38"/>
        <v>0</v>
      </c>
      <c r="AD54" s="181">
        <f t="shared" si="32"/>
        <v>0</v>
      </c>
      <c r="AE54" s="180">
        <f t="shared" si="39"/>
        <v>0</v>
      </c>
      <c r="AF54" s="181">
        <f t="shared" si="33"/>
        <v>0</v>
      </c>
      <c r="AG54" s="180">
        <f t="shared" si="34"/>
        <v>0</v>
      </c>
      <c r="AH54" s="181">
        <f t="shared" si="35"/>
        <v>0</v>
      </c>
      <c r="AI54"/>
    </row>
    <row r="55" spans="1:35" ht="15">
      <c r="A55" s="150" t="s">
        <v>218</v>
      </c>
      <c r="B55" s="151" t="str">
        <f>IF(B41&gt;"",B41,"")</f>
        <v>Jesse Järvinen</v>
      </c>
      <c r="C55" s="163" t="str">
        <f>IF(B43&gt;"",B43,"")</f>
        <v>Luka Penttinen</v>
      </c>
      <c r="D55" s="137"/>
      <c r="E55" s="153"/>
      <c r="F55" s="422"/>
      <c r="G55" s="353"/>
      <c r="H55" s="352"/>
      <c r="I55" s="353"/>
      <c r="J55" s="352"/>
      <c r="K55" s="353"/>
      <c r="L55" s="352"/>
      <c r="M55" s="353"/>
      <c r="N55" s="352"/>
      <c r="O55" s="353"/>
      <c r="P55" s="300">
        <f t="shared" si="26"/>
      </c>
      <c r="Q55" s="287">
        <f t="shared" si="27"/>
      </c>
      <c r="R55" s="82"/>
      <c r="S55" s="82"/>
      <c r="T55" s="166"/>
      <c r="U55" s="292">
        <f t="shared" si="28"/>
        <v>0</v>
      </c>
      <c r="V55" s="293">
        <f t="shared" si="28"/>
        <v>0</v>
      </c>
      <c r="W55" s="290">
        <f t="shared" si="29"/>
        <v>0</v>
      </c>
      <c r="Y55" s="161">
        <f t="shared" si="36"/>
        <v>0</v>
      </c>
      <c r="Z55" s="162">
        <f t="shared" si="30"/>
        <v>0</v>
      </c>
      <c r="AA55" s="161">
        <f t="shared" si="37"/>
        <v>0</v>
      </c>
      <c r="AB55" s="162">
        <f t="shared" si="31"/>
        <v>0</v>
      </c>
      <c r="AC55" s="161">
        <f t="shared" si="38"/>
        <v>0</v>
      </c>
      <c r="AD55" s="162">
        <f t="shared" si="32"/>
        <v>0</v>
      </c>
      <c r="AE55" s="161">
        <f t="shared" si="39"/>
        <v>0</v>
      </c>
      <c r="AF55" s="162">
        <f t="shared" si="33"/>
        <v>0</v>
      </c>
      <c r="AG55" s="161">
        <f t="shared" si="34"/>
        <v>0</v>
      </c>
      <c r="AH55" s="162">
        <f t="shared" si="35"/>
        <v>0</v>
      </c>
      <c r="AI55"/>
    </row>
    <row r="56" spans="1:35" ht="15">
      <c r="A56" s="150" t="s">
        <v>182</v>
      </c>
      <c r="B56" s="151" t="str">
        <f>IF(B42&gt;"",B42,"")</f>
        <v>Matias Mäkinen</v>
      </c>
      <c r="C56" s="163" t="str">
        <f>IF(B45&gt;"",B45,"")</f>
        <v>Valto Purho</v>
      </c>
      <c r="D56" s="164"/>
      <c r="E56" s="153"/>
      <c r="F56" s="350"/>
      <c r="G56" s="351"/>
      <c r="H56" s="350"/>
      <c r="I56" s="351"/>
      <c r="J56" s="350"/>
      <c r="K56" s="351"/>
      <c r="L56" s="346"/>
      <c r="M56" s="347"/>
      <c r="N56" s="346"/>
      <c r="O56" s="347"/>
      <c r="P56" s="268">
        <f t="shared" si="26"/>
      </c>
      <c r="Q56" s="291">
        <f t="shared" si="27"/>
      </c>
      <c r="R56" s="82"/>
      <c r="S56" s="82"/>
      <c r="T56" s="166"/>
      <c r="U56" s="292">
        <f t="shared" si="28"/>
        <v>0</v>
      </c>
      <c r="V56" s="293">
        <f t="shared" si="28"/>
        <v>0</v>
      </c>
      <c r="W56" s="290">
        <f t="shared" si="29"/>
        <v>0</v>
      </c>
      <c r="Y56" s="167">
        <f t="shared" si="36"/>
        <v>0</v>
      </c>
      <c r="Z56" s="168">
        <f t="shared" si="30"/>
        <v>0</v>
      </c>
      <c r="AA56" s="167">
        <f t="shared" si="37"/>
        <v>0</v>
      </c>
      <c r="AB56" s="168">
        <f t="shared" si="31"/>
        <v>0</v>
      </c>
      <c r="AC56" s="167">
        <f t="shared" si="38"/>
        <v>0</v>
      </c>
      <c r="AD56" s="168">
        <f t="shared" si="32"/>
        <v>0</v>
      </c>
      <c r="AE56" s="167">
        <f t="shared" si="39"/>
        <v>0</v>
      </c>
      <c r="AF56" s="168">
        <f t="shared" si="33"/>
        <v>0</v>
      </c>
      <c r="AG56" s="167">
        <f t="shared" si="34"/>
        <v>0</v>
      </c>
      <c r="AH56" s="168">
        <f t="shared" si="35"/>
        <v>0</v>
      </c>
      <c r="AI56"/>
    </row>
    <row r="57" spans="1:35" ht="15.75" thickBot="1">
      <c r="A57" s="294" t="s">
        <v>219</v>
      </c>
      <c r="B57" s="295" t="str">
        <f>IF(B44&gt;"",B44,"")</f>
        <v>Nicolas Mustonen</v>
      </c>
      <c r="C57" s="296" t="str">
        <f>IF(B46&gt;"",B46,"")</f>
        <v>Erik Holmberg</v>
      </c>
      <c r="D57" s="145"/>
      <c r="E57" s="297"/>
      <c r="F57" s="348"/>
      <c r="G57" s="349"/>
      <c r="H57" s="348"/>
      <c r="I57" s="349"/>
      <c r="J57" s="348"/>
      <c r="K57" s="349"/>
      <c r="L57" s="348"/>
      <c r="M57" s="349"/>
      <c r="N57" s="348"/>
      <c r="O57" s="349"/>
      <c r="P57" s="298">
        <f t="shared" si="26"/>
      </c>
      <c r="Q57" s="299">
        <f t="shared" si="27"/>
      </c>
      <c r="R57" s="82"/>
      <c r="S57" s="82"/>
      <c r="T57" s="166"/>
      <c r="U57" s="292">
        <f t="shared" si="28"/>
        <v>0</v>
      </c>
      <c r="V57" s="293">
        <f t="shared" si="28"/>
        <v>0</v>
      </c>
      <c r="W57" s="290">
        <f t="shared" si="29"/>
        <v>0</v>
      </c>
      <c r="X57" s="265"/>
      <c r="Y57" s="167">
        <f t="shared" si="36"/>
        <v>0</v>
      </c>
      <c r="Z57" s="168">
        <f t="shared" si="30"/>
        <v>0</v>
      </c>
      <c r="AA57" s="167">
        <f t="shared" si="37"/>
        <v>0</v>
      </c>
      <c r="AB57" s="168">
        <f t="shared" si="31"/>
        <v>0</v>
      </c>
      <c r="AC57" s="167">
        <f t="shared" si="38"/>
        <v>0</v>
      </c>
      <c r="AD57" s="168">
        <f t="shared" si="32"/>
        <v>0</v>
      </c>
      <c r="AE57" s="167">
        <f t="shared" si="39"/>
        <v>0</v>
      </c>
      <c r="AF57" s="168">
        <f t="shared" si="33"/>
        <v>0</v>
      </c>
      <c r="AG57" s="167">
        <f t="shared" si="34"/>
        <v>0</v>
      </c>
      <c r="AH57" s="168">
        <f t="shared" si="35"/>
        <v>0</v>
      </c>
      <c r="AI57"/>
    </row>
    <row r="58" spans="1:35" ht="15">
      <c r="A58" s="150" t="s">
        <v>220</v>
      </c>
      <c r="B58" s="151" t="str">
        <f>IF(B42&gt;"",B42,"")</f>
        <v>Matias Mäkinen</v>
      </c>
      <c r="C58" s="163" t="str">
        <f>IF(B43&gt;"",B43,"")</f>
        <v>Luka Penttinen</v>
      </c>
      <c r="D58" s="137"/>
      <c r="E58" s="153"/>
      <c r="F58" s="352"/>
      <c r="G58" s="353"/>
      <c r="H58" s="352"/>
      <c r="I58" s="353"/>
      <c r="J58" s="352"/>
      <c r="K58" s="353"/>
      <c r="L58" s="352"/>
      <c r="M58" s="353"/>
      <c r="N58" s="352"/>
      <c r="O58" s="353"/>
      <c r="P58" s="300">
        <f t="shared" si="26"/>
      </c>
      <c r="Q58" s="287">
        <f t="shared" si="27"/>
      </c>
      <c r="R58" s="82"/>
      <c r="S58" s="82"/>
      <c r="T58" s="166"/>
      <c r="U58" s="292">
        <f t="shared" si="28"/>
        <v>0</v>
      </c>
      <c r="V58" s="293">
        <f t="shared" si="28"/>
        <v>0</v>
      </c>
      <c r="W58" s="290">
        <f t="shared" si="29"/>
        <v>0</v>
      </c>
      <c r="X58" s="265"/>
      <c r="Y58" s="167">
        <f t="shared" si="36"/>
        <v>0</v>
      </c>
      <c r="Z58" s="168">
        <f t="shared" si="30"/>
        <v>0</v>
      </c>
      <c r="AA58" s="167">
        <f t="shared" si="37"/>
        <v>0</v>
      </c>
      <c r="AB58" s="168">
        <f t="shared" si="31"/>
        <v>0</v>
      </c>
      <c r="AC58" s="167">
        <f t="shared" si="38"/>
        <v>0</v>
      </c>
      <c r="AD58" s="168">
        <f t="shared" si="32"/>
        <v>0</v>
      </c>
      <c r="AE58" s="167">
        <f t="shared" si="39"/>
        <v>0</v>
      </c>
      <c r="AF58" s="168">
        <f t="shared" si="33"/>
        <v>0</v>
      </c>
      <c r="AG58" s="167">
        <f t="shared" si="34"/>
        <v>0</v>
      </c>
      <c r="AH58" s="168">
        <f t="shared" si="35"/>
        <v>0</v>
      </c>
      <c r="AI58"/>
    </row>
    <row r="59" spans="1:35" ht="15">
      <c r="A59" s="150" t="s">
        <v>221</v>
      </c>
      <c r="B59" s="151" t="str">
        <f>IF(B41&gt;"",B41,"")</f>
        <v>Jesse Järvinen</v>
      </c>
      <c r="C59" s="163" t="str">
        <f>IF(B46&gt;"",B46,"")</f>
        <v>Erik Holmberg</v>
      </c>
      <c r="D59" s="164"/>
      <c r="E59" s="153"/>
      <c r="F59" s="354"/>
      <c r="G59" s="347"/>
      <c r="H59" s="354"/>
      <c r="I59" s="347"/>
      <c r="J59" s="346"/>
      <c r="K59" s="347"/>
      <c r="L59" s="346"/>
      <c r="M59" s="347"/>
      <c r="N59" s="346"/>
      <c r="O59" s="347"/>
      <c r="P59" s="268">
        <f t="shared" si="26"/>
      </c>
      <c r="Q59" s="291">
        <f t="shared" si="27"/>
      </c>
      <c r="R59" s="82"/>
      <c r="S59" s="82"/>
      <c r="T59" s="166"/>
      <c r="U59" s="292">
        <f t="shared" si="28"/>
        <v>0</v>
      </c>
      <c r="V59" s="293">
        <f t="shared" si="28"/>
        <v>0</v>
      </c>
      <c r="W59" s="290">
        <f t="shared" si="29"/>
        <v>0</v>
      </c>
      <c r="X59" s="265"/>
      <c r="Y59" s="167">
        <f t="shared" si="36"/>
        <v>0</v>
      </c>
      <c r="Z59" s="168">
        <f t="shared" si="30"/>
        <v>0</v>
      </c>
      <c r="AA59" s="167">
        <f t="shared" si="37"/>
        <v>0</v>
      </c>
      <c r="AB59" s="168">
        <f t="shared" si="31"/>
        <v>0</v>
      </c>
      <c r="AC59" s="167">
        <f t="shared" si="38"/>
        <v>0</v>
      </c>
      <c r="AD59" s="168">
        <f t="shared" si="32"/>
        <v>0</v>
      </c>
      <c r="AE59" s="167">
        <f t="shared" si="39"/>
        <v>0</v>
      </c>
      <c r="AF59" s="168">
        <f t="shared" si="33"/>
        <v>0</v>
      </c>
      <c r="AG59" s="167">
        <f t="shared" si="34"/>
        <v>0</v>
      </c>
      <c r="AH59" s="168">
        <f t="shared" si="35"/>
        <v>0</v>
      </c>
      <c r="AI59"/>
    </row>
    <row r="60" spans="1:35" ht="15.75" thickBot="1">
      <c r="A60" s="294" t="s">
        <v>222</v>
      </c>
      <c r="B60" s="295" t="str">
        <f>IF(B44&gt;"",B44,"")</f>
        <v>Nicolas Mustonen</v>
      </c>
      <c r="C60" s="296" t="str">
        <f>IF(B45&gt;"",B45,"")</f>
        <v>Valto Purho</v>
      </c>
      <c r="D60" s="145"/>
      <c r="E60" s="297"/>
      <c r="F60" s="348"/>
      <c r="G60" s="349"/>
      <c r="H60" s="348"/>
      <c r="I60" s="349"/>
      <c r="J60" s="348"/>
      <c r="K60" s="349"/>
      <c r="L60" s="348"/>
      <c r="M60" s="349"/>
      <c r="N60" s="348"/>
      <c r="O60" s="349"/>
      <c r="P60" s="298">
        <f t="shared" si="26"/>
      </c>
      <c r="Q60" s="299">
        <f t="shared" si="27"/>
      </c>
      <c r="R60" s="82"/>
      <c r="S60" s="82"/>
      <c r="T60" s="166"/>
      <c r="U60" s="292">
        <f t="shared" si="28"/>
        <v>0</v>
      </c>
      <c r="V60" s="293">
        <f t="shared" si="28"/>
        <v>0</v>
      </c>
      <c r="W60" s="290">
        <f t="shared" si="29"/>
        <v>0</v>
      </c>
      <c r="X60" s="265"/>
      <c r="Y60" s="180">
        <f t="shared" si="36"/>
        <v>0</v>
      </c>
      <c r="Z60" s="181">
        <f t="shared" si="30"/>
        <v>0</v>
      </c>
      <c r="AA60" s="180">
        <f t="shared" si="37"/>
        <v>0</v>
      </c>
      <c r="AB60" s="181">
        <f t="shared" si="31"/>
        <v>0</v>
      </c>
      <c r="AC60" s="180">
        <f t="shared" si="38"/>
        <v>0</v>
      </c>
      <c r="AD60" s="181">
        <f t="shared" si="32"/>
        <v>0</v>
      </c>
      <c r="AE60" s="180">
        <f t="shared" si="39"/>
        <v>0</v>
      </c>
      <c r="AF60" s="181">
        <f t="shared" si="33"/>
        <v>0</v>
      </c>
      <c r="AG60" s="180">
        <f t="shared" si="34"/>
        <v>0</v>
      </c>
      <c r="AH60" s="181">
        <f t="shared" si="35"/>
        <v>0</v>
      </c>
      <c r="AI60"/>
    </row>
    <row r="61" spans="1:35" ht="15">
      <c r="A61" s="150" t="s">
        <v>223</v>
      </c>
      <c r="B61" s="151" t="str">
        <f>IF(B41&gt;"",B41,"")</f>
        <v>Jesse Järvinen</v>
      </c>
      <c r="C61" s="163" t="str">
        <f>IF(B42&gt;"",B42,"")</f>
        <v>Matias Mäkinen</v>
      </c>
      <c r="D61" s="137"/>
      <c r="E61" s="153"/>
      <c r="F61" s="352"/>
      <c r="G61" s="353"/>
      <c r="H61" s="352"/>
      <c r="I61" s="353"/>
      <c r="J61" s="352"/>
      <c r="K61" s="353"/>
      <c r="L61" s="352"/>
      <c r="M61" s="353"/>
      <c r="N61" s="352"/>
      <c r="O61" s="353"/>
      <c r="P61" s="300">
        <f t="shared" si="26"/>
      </c>
      <c r="Q61" s="287">
        <f t="shared" si="27"/>
      </c>
      <c r="R61" s="82"/>
      <c r="S61" s="82"/>
      <c r="T61" s="166"/>
      <c r="U61" s="292">
        <f t="shared" si="28"/>
        <v>0</v>
      </c>
      <c r="V61" s="293">
        <f t="shared" si="28"/>
        <v>0</v>
      </c>
      <c r="W61" s="290">
        <f t="shared" si="29"/>
        <v>0</v>
      </c>
      <c r="X61" s="265"/>
      <c r="Y61" s="161">
        <f t="shared" si="36"/>
        <v>0</v>
      </c>
      <c r="Z61" s="162">
        <f t="shared" si="30"/>
        <v>0</v>
      </c>
      <c r="AA61" s="161">
        <f t="shared" si="37"/>
        <v>0</v>
      </c>
      <c r="AB61" s="162">
        <f t="shared" si="31"/>
        <v>0</v>
      </c>
      <c r="AC61" s="161">
        <f t="shared" si="38"/>
        <v>0</v>
      </c>
      <c r="AD61" s="162">
        <f t="shared" si="32"/>
        <v>0</v>
      </c>
      <c r="AE61" s="161">
        <f t="shared" si="39"/>
        <v>0</v>
      </c>
      <c r="AF61" s="162">
        <f t="shared" si="33"/>
        <v>0</v>
      </c>
      <c r="AG61" s="161">
        <f t="shared" si="34"/>
        <v>0</v>
      </c>
      <c r="AH61" s="162">
        <f t="shared" si="35"/>
        <v>0</v>
      </c>
      <c r="AI61"/>
    </row>
    <row r="62" spans="1:35" ht="15">
      <c r="A62" s="150" t="s">
        <v>224</v>
      </c>
      <c r="B62" s="151" t="str">
        <f>IF(B43&gt;"",B43,"")</f>
        <v>Luka Penttinen</v>
      </c>
      <c r="C62" s="163" t="str">
        <f>IF(B44&gt;"",B44,"")</f>
        <v>Nicolas Mustonen</v>
      </c>
      <c r="D62" s="164"/>
      <c r="E62" s="153"/>
      <c r="F62" s="354"/>
      <c r="G62" s="347"/>
      <c r="H62" s="354"/>
      <c r="I62" s="347"/>
      <c r="J62" s="346"/>
      <c r="K62" s="347"/>
      <c r="L62" s="346"/>
      <c r="M62" s="347"/>
      <c r="N62" s="346"/>
      <c r="O62" s="347"/>
      <c r="P62" s="268">
        <f t="shared" si="26"/>
      </c>
      <c r="Q62" s="291">
        <f t="shared" si="27"/>
      </c>
      <c r="R62" s="82"/>
      <c r="S62" s="82"/>
      <c r="T62" s="166"/>
      <c r="U62" s="292">
        <f t="shared" si="28"/>
        <v>0</v>
      </c>
      <c r="V62" s="293">
        <f t="shared" si="28"/>
        <v>0</v>
      </c>
      <c r="W62" s="290">
        <f t="shared" si="29"/>
        <v>0</v>
      </c>
      <c r="X62" s="265"/>
      <c r="Y62" s="167">
        <f t="shared" si="36"/>
        <v>0</v>
      </c>
      <c r="Z62" s="168">
        <f t="shared" si="30"/>
        <v>0</v>
      </c>
      <c r="AA62" s="167">
        <f t="shared" si="37"/>
        <v>0</v>
      </c>
      <c r="AB62" s="168">
        <f t="shared" si="31"/>
        <v>0</v>
      </c>
      <c r="AC62" s="167">
        <f t="shared" si="38"/>
        <v>0</v>
      </c>
      <c r="AD62" s="168">
        <f t="shared" si="32"/>
        <v>0</v>
      </c>
      <c r="AE62" s="167">
        <f t="shared" si="39"/>
        <v>0</v>
      </c>
      <c r="AF62" s="168">
        <f t="shared" si="33"/>
        <v>0</v>
      </c>
      <c r="AG62" s="167">
        <f t="shared" si="34"/>
        <v>0</v>
      </c>
      <c r="AH62" s="168">
        <f t="shared" si="35"/>
        <v>0</v>
      </c>
      <c r="AI62"/>
    </row>
    <row r="63" spans="1:35" ht="15.75" thickBot="1">
      <c r="A63" s="171" t="s">
        <v>225</v>
      </c>
      <c r="B63" s="301" t="str">
        <f>IF(B45&gt;"",B45,"")</f>
        <v>Valto Purho</v>
      </c>
      <c r="C63" s="302" t="str">
        <f>IF(B46&gt;"",B46,"")</f>
        <v>Erik Holmberg</v>
      </c>
      <c r="D63" s="174"/>
      <c r="E63" s="175"/>
      <c r="F63" s="420"/>
      <c r="G63" s="421"/>
      <c r="H63" s="420"/>
      <c r="I63" s="421"/>
      <c r="J63" s="420"/>
      <c r="K63" s="421"/>
      <c r="L63" s="420"/>
      <c r="M63" s="421"/>
      <c r="N63" s="420"/>
      <c r="O63" s="421"/>
      <c r="P63" s="303">
        <f t="shared" si="26"/>
      </c>
      <c r="Q63" s="304">
        <f t="shared" si="27"/>
      </c>
      <c r="R63" s="250"/>
      <c r="S63" s="250"/>
      <c r="T63" s="179"/>
      <c r="U63" s="305">
        <f t="shared" si="28"/>
        <v>0</v>
      </c>
      <c r="V63" s="306">
        <f t="shared" si="28"/>
        <v>0</v>
      </c>
      <c r="W63" s="307">
        <f t="shared" si="29"/>
        <v>0</v>
      </c>
      <c r="X63" s="265"/>
      <c r="Y63" s="167">
        <f t="shared" si="36"/>
        <v>0</v>
      </c>
      <c r="Z63" s="168">
        <f t="shared" si="30"/>
        <v>0</v>
      </c>
      <c r="AA63" s="167">
        <f t="shared" si="37"/>
        <v>0</v>
      </c>
      <c r="AB63" s="168">
        <f t="shared" si="31"/>
        <v>0</v>
      </c>
      <c r="AC63" s="167">
        <f t="shared" si="38"/>
        <v>0</v>
      </c>
      <c r="AD63" s="168">
        <f t="shared" si="32"/>
        <v>0</v>
      </c>
      <c r="AE63" s="167">
        <f t="shared" si="39"/>
        <v>0</v>
      </c>
      <c r="AF63" s="168">
        <f t="shared" si="33"/>
        <v>0</v>
      </c>
      <c r="AG63" s="167">
        <f t="shared" si="34"/>
        <v>0</v>
      </c>
      <c r="AH63" s="168">
        <f t="shared" si="35"/>
        <v>0</v>
      </c>
      <c r="AI63"/>
    </row>
    <row r="64" spans="1:35" ht="14.25" thickBot="1" thickTop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t="16.5" thickTop="1">
      <c r="A65" s="83"/>
      <c r="B65" s="84" t="s">
        <v>205</v>
      </c>
      <c r="C65" s="85"/>
      <c r="D65" s="85"/>
      <c r="E65" s="85"/>
      <c r="F65" s="86"/>
      <c r="G65" s="85"/>
      <c r="H65" s="87" t="s">
        <v>148</v>
      </c>
      <c r="I65" s="88"/>
      <c r="J65" s="376" t="s">
        <v>230</v>
      </c>
      <c r="K65" s="377"/>
      <c r="L65" s="377"/>
      <c r="M65" s="378"/>
      <c r="N65" s="379" t="s">
        <v>151</v>
      </c>
      <c r="O65" s="380"/>
      <c r="P65" s="380"/>
      <c r="Q65" s="408" t="s">
        <v>186</v>
      </c>
      <c r="R65" s="409"/>
      <c r="S65" s="410"/>
      <c r="AI65"/>
    </row>
    <row r="66" spans="1:35" ht="16.5" thickBot="1">
      <c r="A66" s="89"/>
      <c r="B66" s="90" t="s">
        <v>150</v>
      </c>
      <c r="C66" s="91" t="s">
        <v>152</v>
      </c>
      <c r="D66" s="367"/>
      <c r="E66" s="368"/>
      <c r="F66" s="369"/>
      <c r="G66" s="370" t="s">
        <v>153</v>
      </c>
      <c r="H66" s="371"/>
      <c r="I66" s="371"/>
      <c r="J66" s="372">
        <v>41405</v>
      </c>
      <c r="K66" s="372"/>
      <c r="L66" s="372"/>
      <c r="M66" s="373"/>
      <c r="N66" s="92" t="s">
        <v>154</v>
      </c>
      <c r="O66" s="93"/>
      <c r="P66" s="93"/>
      <c r="Q66" s="315">
        <v>0.5833333333333334</v>
      </c>
      <c r="R66" s="359"/>
      <c r="S66" s="360"/>
      <c r="AI66"/>
    </row>
    <row r="67" spans="1:35" ht="15.75" thickTop="1">
      <c r="A67" s="94"/>
      <c r="B67" s="95" t="s">
        <v>155</v>
      </c>
      <c r="C67" s="96" t="s">
        <v>208</v>
      </c>
      <c r="D67" s="404" t="s">
        <v>124</v>
      </c>
      <c r="E67" s="405"/>
      <c r="F67" s="404" t="s">
        <v>125</v>
      </c>
      <c r="G67" s="405"/>
      <c r="H67" s="404" t="s">
        <v>126</v>
      </c>
      <c r="I67" s="405"/>
      <c r="J67" s="404" t="s">
        <v>128</v>
      </c>
      <c r="K67" s="405"/>
      <c r="L67" s="404"/>
      <c r="M67" s="405"/>
      <c r="N67" s="97" t="s">
        <v>157</v>
      </c>
      <c r="O67" s="98" t="s">
        <v>158</v>
      </c>
      <c r="P67" s="99" t="s">
        <v>159</v>
      </c>
      <c r="Q67" s="100"/>
      <c r="R67" s="406" t="s">
        <v>160</v>
      </c>
      <c r="S67" s="407"/>
      <c r="U67" s="101" t="s">
        <v>161</v>
      </c>
      <c r="V67" s="102"/>
      <c r="W67" s="103" t="s">
        <v>162</v>
      </c>
      <c r="AI67"/>
    </row>
    <row r="68" spans="1:35" ht="12.75">
      <c r="A68" s="104" t="s">
        <v>124</v>
      </c>
      <c r="B68" s="105" t="s">
        <v>201</v>
      </c>
      <c r="C68" s="106" t="s">
        <v>231</v>
      </c>
      <c r="D68" s="107"/>
      <c r="E68" s="108"/>
      <c r="F68" s="109">
        <f>+P78</f>
      </c>
      <c r="G68" s="110">
        <f>+Q78</f>
      </c>
      <c r="H68" s="109">
        <f>P74</f>
      </c>
      <c r="I68" s="110">
        <f>Q74</f>
      </c>
      <c r="J68" s="109">
        <f>P76</f>
      </c>
      <c r="K68" s="110">
        <f>Q76</f>
      </c>
      <c r="L68" s="109"/>
      <c r="M68" s="110"/>
      <c r="N68" s="111">
        <f>IF(SUM(D68:M68)=0,"",COUNTIF(E68:E71,"3"))</f>
      </c>
      <c r="O68" s="112">
        <f>IF(SUM(E68:N68)=0,"",COUNTIF(D68:D71,"3"))</f>
      </c>
      <c r="P68" s="113">
        <f>IF(SUM(D68:M68)=0,"",SUM(E68:E71))</f>
      </c>
      <c r="Q68" s="114">
        <f>IF(SUM(D68:M68)=0,"",SUM(D68:D71))</f>
      </c>
      <c r="R68" s="395"/>
      <c r="S68" s="396"/>
      <c r="U68" s="115">
        <f>+U74+U76+U78</f>
        <v>0</v>
      </c>
      <c r="V68" s="116">
        <f>+V74+V76+V78</f>
        <v>0</v>
      </c>
      <c r="W68" s="117">
        <f>+U68-V68</f>
        <v>0</v>
      </c>
      <c r="AI68"/>
    </row>
    <row r="69" spans="1:35" ht="12.75">
      <c r="A69" s="118" t="s">
        <v>125</v>
      </c>
      <c r="B69" s="105" t="s">
        <v>94</v>
      </c>
      <c r="C69" s="119" t="s">
        <v>232</v>
      </c>
      <c r="D69" s="120">
        <f>+Q78</f>
      </c>
      <c r="E69" s="121">
        <f>+P78</f>
      </c>
      <c r="F69" s="122"/>
      <c r="G69" s="123"/>
      <c r="H69" s="120">
        <f>P77</f>
      </c>
      <c r="I69" s="121">
        <f>Q77</f>
      </c>
      <c r="J69" s="120">
        <f>P75</f>
      </c>
      <c r="K69" s="121">
        <f>Q75</f>
      </c>
      <c r="L69" s="120"/>
      <c r="M69" s="121"/>
      <c r="N69" s="111">
        <f>IF(SUM(D69:M69)=0,"",COUNTIF(G68:G71,"3"))</f>
      </c>
      <c r="O69" s="112">
        <f>IF(SUM(E69:N69)=0,"",COUNTIF(F68:F71,"3"))</f>
      </c>
      <c r="P69" s="113">
        <f>IF(SUM(D69:M69)=0,"",SUM(G68:G71))</f>
      </c>
      <c r="Q69" s="114">
        <f>IF(SUM(D69:M69)=0,"",SUM(F68:F71))</f>
      </c>
      <c r="R69" s="395"/>
      <c r="S69" s="396"/>
      <c r="U69" s="115">
        <f>+U75+U77+V78</f>
        <v>0</v>
      </c>
      <c r="V69" s="116">
        <f>+V75+V77+U78</f>
        <v>0</v>
      </c>
      <c r="W69" s="117">
        <f>+U69-V69</f>
        <v>0</v>
      </c>
      <c r="AI69"/>
    </row>
    <row r="70" spans="1:35" ht="12.75">
      <c r="A70" s="118" t="s">
        <v>126</v>
      </c>
      <c r="B70" s="105" t="s">
        <v>200</v>
      </c>
      <c r="C70" s="106" t="s">
        <v>228</v>
      </c>
      <c r="D70" s="120">
        <f>+Q74</f>
      </c>
      <c r="E70" s="121">
        <f>+P74</f>
      </c>
      <c r="F70" s="120">
        <f>Q77</f>
      </c>
      <c r="G70" s="121">
        <f>P77</f>
      </c>
      <c r="H70" s="122"/>
      <c r="I70" s="123"/>
      <c r="J70" s="120">
        <f>P79</f>
      </c>
      <c r="K70" s="121">
        <f>Q79</f>
      </c>
      <c r="L70" s="120"/>
      <c r="M70" s="121"/>
      <c r="N70" s="111">
        <f>IF(SUM(D70:M70)=0,"",COUNTIF(I68:I71,"3"))</f>
      </c>
      <c r="O70" s="112">
        <f>IF(SUM(E70:N70)=0,"",COUNTIF(H68:H71,"3"))</f>
      </c>
      <c r="P70" s="113">
        <f>IF(SUM(D70:M70)=0,"",SUM(I68:I71))</f>
      </c>
      <c r="Q70" s="114">
        <f>IF(SUM(D70:M70)=0,"",SUM(H68:H71))</f>
      </c>
      <c r="R70" s="395"/>
      <c r="S70" s="396"/>
      <c r="U70" s="115">
        <f>+V74+V77+U79</f>
        <v>0</v>
      </c>
      <c r="V70" s="116">
        <f>+U74+U77+V79</f>
        <v>0</v>
      </c>
      <c r="W70" s="117">
        <f>+U70-V70</f>
        <v>0</v>
      </c>
      <c r="AI70"/>
    </row>
    <row r="71" spans="1:35" ht="13.5" thickBot="1">
      <c r="A71" s="124" t="s">
        <v>128</v>
      </c>
      <c r="B71" s="125"/>
      <c r="C71" s="119"/>
      <c r="D71" s="127">
        <f>Q76</f>
      </c>
      <c r="E71" s="128">
        <f>P76</f>
      </c>
      <c r="F71" s="127">
        <f>Q75</f>
      </c>
      <c r="G71" s="128">
        <f>P75</f>
      </c>
      <c r="H71" s="127">
        <f>Q79</f>
      </c>
      <c r="I71" s="128">
        <f>P79</f>
      </c>
      <c r="J71" s="129"/>
      <c r="K71" s="130"/>
      <c r="L71" s="127"/>
      <c r="M71" s="128"/>
      <c r="N71" s="131">
        <f>IF(SUM(D71:M71)=0,"",COUNTIF(K68:K71,"3"))</f>
      </c>
      <c r="O71" s="132">
        <f>IF(SUM(E71:N71)=0,"",COUNTIF(J68:J71,"3"))</f>
      </c>
      <c r="P71" s="133">
        <f>IF(SUM(D71:M72)=0,"",SUM(K68:K71))</f>
      </c>
      <c r="Q71" s="134">
        <f>IF(SUM(D71:M71)=0,"",SUM(J68:J71))</f>
      </c>
      <c r="R71" s="397"/>
      <c r="S71" s="398"/>
      <c r="U71" s="115">
        <f>+V75+V76+V79</f>
        <v>0</v>
      </c>
      <c r="V71" s="116">
        <f>+U75+U76+U79</f>
        <v>0</v>
      </c>
      <c r="W71" s="117">
        <f>+U71-V71</f>
        <v>0</v>
      </c>
      <c r="AI71"/>
    </row>
    <row r="72" spans="1:35" ht="15.75" thickTop="1">
      <c r="A72" s="135"/>
      <c r="B72" s="136" t="s">
        <v>163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8"/>
      <c r="S72" s="139"/>
      <c r="U72" s="140"/>
      <c r="V72" s="141" t="s">
        <v>164</v>
      </c>
      <c r="W72" s="142">
        <f>SUM(W68:W71)</f>
        <v>0</v>
      </c>
      <c r="X72" s="141" t="str">
        <f>IF(W72=0,"OK","Virhe")</f>
        <v>OK</v>
      </c>
      <c r="AI72"/>
    </row>
    <row r="73" spans="1:35" ht="15.75" thickBot="1">
      <c r="A73" s="143"/>
      <c r="B73" s="144" t="s">
        <v>165</v>
      </c>
      <c r="C73" s="145"/>
      <c r="D73" s="145"/>
      <c r="E73" s="146"/>
      <c r="F73" s="399" t="s">
        <v>166</v>
      </c>
      <c r="G73" s="400"/>
      <c r="H73" s="401" t="s">
        <v>167</v>
      </c>
      <c r="I73" s="400"/>
      <c r="J73" s="401" t="s">
        <v>168</v>
      </c>
      <c r="K73" s="400"/>
      <c r="L73" s="401" t="s">
        <v>169</v>
      </c>
      <c r="M73" s="400"/>
      <c r="N73" s="401" t="s">
        <v>170</v>
      </c>
      <c r="O73" s="400"/>
      <c r="P73" s="402" t="s">
        <v>171</v>
      </c>
      <c r="Q73" s="403"/>
      <c r="S73" s="147"/>
      <c r="U73" s="148" t="s">
        <v>161</v>
      </c>
      <c r="V73" s="149"/>
      <c r="W73" s="103" t="s">
        <v>162</v>
      </c>
      <c r="AI73"/>
    </row>
    <row r="74" spans="1:35" ht="15.75">
      <c r="A74" s="150" t="s">
        <v>172</v>
      </c>
      <c r="B74" s="151" t="str">
        <f>IF(B68&gt;"",B68,"")</f>
        <v>Jussi Mäkelä</v>
      </c>
      <c r="C74" s="152" t="str">
        <f>IF(B70&gt;"",B70,"")</f>
        <v>Jarkko Rautell</v>
      </c>
      <c r="D74" s="137"/>
      <c r="E74" s="153"/>
      <c r="F74" s="393"/>
      <c r="G74" s="394"/>
      <c r="H74" s="390"/>
      <c r="I74" s="391"/>
      <c r="J74" s="390"/>
      <c r="K74" s="391"/>
      <c r="L74" s="390"/>
      <c r="M74" s="391"/>
      <c r="N74" s="392"/>
      <c r="O74" s="391"/>
      <c r="P74" s="154">
        <f aca="true" t="shared" si="40" ref="P74:P79">IF(COUNT(F74:N74)=0,"",COUNTIF(F74:N74,"&gt;=0"))</f>
      </c>
      <c r="Q74" s="155">
        <f aca="true" t="shared" si="41" ref="Q74:Q79">IF(COUNT(F74:N74)=0,"",(IF(LEFT(F74,1)="-",1,0)+IF(LEFT(H74,1)="-",1,0)+IF(LEFT(J74,1)="-",1,0)+IF(LEFT(L74,1)="-",1,0)+IF(LEFT(N74,1)="-",1,0)))</f>
      </c>
      <c r="R74" s="156"/>
      <c r="S74" s="157"/>
      <c r="U74" s="158">
        <f aca="true" t="shared" si="42" ref="U74:U79">+Y74+AA74+AC74+AE74+AG74</f>
        <v>0</v>
      </c>
      <c r="V74" s="159">
        <f aca="true" t="shared" si="43" ref="V74:V79">+Z74+AB74+AD74+AF74+AH74</f>
        <v>0</v>
      </c>
      <c r="W74" s="160">
        <f aca="true" t="shared" si="44" ref="W74:W79">+U74-V74</f>
        <v>0</v>
      </c>
      <c r="Y74" s="161">
        <f aca="true" t="shared" si="45" ref="Y74:Y79">IF(F74="",0,IF(LEFT(F74,1)="-",ABS(F74),(IF(F74&gt;9,F74+2,11))))</f>
        <v>0</v>
      </c>
      <c r="Z74" s="162">
        <f aca="true" t="shared" si="46" ref="Z74:Z79">IF(F74="",0,IF(LEFT(F74,1)="-",(IF(ABS(F74)&gt;9,(ABS(F74)+2),11)),F74))</f>
        <v>0</v>
      </c>
      <c r="AA74" s="161">
        <f aca="true" t="shared" si="47" ref="AA74:AA79">IF(H74="",0,IF(LEFT(H74,1)="-",ABS(H74),(IF(H74&gt;9,H74+2,11))))</f>
        <v>0</v>
      </c>
      <c r="AB74" s="162">
        <f aca="true" t="shared" si="48" ref="AB74:AB79">IF(H74="",0,IF(LEFT(H74,1)="-",(IF(ABS(H74)&gt;9,(ABS(H74)+2),11)),H74))</f>
        <v>0</v>
      </c>
      <c r="AC74" s="161">
        <f aca="true" t="shared" si="49" ref="AC74:AC79">IF(J74="",0,IF(LEFT(J74,1)="-",ABS(J74),(IF(J74&gt;9,J74+2,11))))</f>
        <v>0</v>
      </c>
      <c r="AD74" s="162">
        <f aca="true" t="shared" si="50" ref="AD74:AD79">IF(J74="",0,IF(LEFT(J74,1)="-",(IF(ABS(J74)&gt;9,(ABS(J74)+2),11)),J74))</f>
        <v>0</v>
      </c>
      <c r="AE74" s="161">
        <f aca="true" t="shared" si="51" ref="AE74:AE79">IF(L74="",0,IF(LEFT(L74,1)="-",ABS(L74),(IF(L74&gt;9,L74+2,11))))</f>
        <v>0</v>
      </c>
      <c r="AF74" s="162">
        <f aca="true" t="shared" si="52" ref="AF74:AF79">IF(L74="",0,IF(LEFT(L74,1)="-",(IF(ABS(L74)&gt;9,(ABS(L74)+2),11)),L74))</f>
        <v>0</v>
      </c>
      <c r="AG74" s="161">
        <f aca="true" t="shared" si="53" ref="AG74:AG79">IF(N74="",0,IF(LEFT(N74,1)="-",ABS(N74),(IF(N74&gt;9,N74+2,11))))</f>
        <v>0</v>
      </c>
      <c r="AH74" s="162">
        <f aca="true" t="shared" si="54" ref="AH74:AH79">IF(N74="",0,IF(LEFT(N74,1)="-",(IF(ABS(N74)&gt;9,(ABS(N74)+2),11)),N74))</f>
        <v>0</v>
      </c>
      <c r="AI74"/>
    </row>
    <row r="75" spans="1:35" ht="15.75">
      <c r="A75" s="150" t="s">
        <v>173</v>
      </c>
      <c r="B75" s="151" t="str">
        <f>IF(B69&gt;"",B69,"")</f>
        <v>Aleksi Veini</v>
      </c>
      <c r="C75" s="163">
        <f>IF(B71&gt;"",B71,"")</f>
      </c>
      <c r="D75" s="164"/>
      <c r="E75" s="153"/>
      <c r="F75" s="383"/>
      <c r="G75" s="384"/>
      <c r="H75" s="383"/>
      <c r="I75" s="384"/>
      <c r="J75" s="383"/>
      <c r="K75" s="384"/>
      <c r="L75" s="383"/>
      <c r="M75" s="384"/>
      <c r="N75" s="383"/>
      <c r="O75" s="384"/>
      <c r="P75" s="154">
        <f t="shared" si="40"/>
      </c>
      <c r="Q75" s="155">
        <f t="shared" si="41"/>
      </c>
      <c r="R75" s="165"/>
      <c r="S75" s="166"/>
      <c r="U75" s="158">
        <f t="shared" si="42"/>
        <v>0</v>
      </c>
      <c r="V75" s="159">
        <f t="shared" si="43"/>
        <v>0</v>
      </c>
      <c r="W75" s="160">
        <f t="shared" si="44"/>
        <v>0</v>
      </c>
      <c r="Y75" s="167">
        <f t="shared" si="45"/>
        <v>0</v>
      </c>
      <c r="Z75" s="168">
        <f t="shared" si="46"/>
        <v>0</v>
      </c>
      <c r="AA75" s="167">
        <f t="shared" si="47"/>
        <v>0</v>
      </c>
      <c r="AB75" s="168">
        <f t="shared" si="48"/>
        <v>0</v>
      </c>
      <c r="AC75" s="167">
        <f t="shared" si="49"/>
        <v>0</v>
      </c>
      <c r="AD75" s="168">
        <f t="shared" si="50"/>
        <v>0</v>
      </c>
      <c r="AE75" s="167">
        <f t="shared" si="51"/>
        <v>0</v>
      </c>
      <c r="AF75" s="168">
        <f t="shared" si="52"/>
        <v>0</v>
      </c>
      <c r="AG75" s="167">
        <f t="shared" si="53"/>
        <v>0</v>
      </c>
      <c r="AH75" s="168">
        <f t="shared" si="54"/>
        <v>0</v>
      </c>
      <c r="AI75"/>
    </row>
    <row r="76" spans="1:35" ht="16.5" thickBot="1">
      <c r="A76" s="150" t="s">
        <v>174</v>
      </c>
      <c r="B76" s="169" t="str">
        <f>IF(B68&gt;"",B68,"")</f>
        <v>Jussi Mäkelä</v>
      </c>
      <c r="C76" s="170">
        <f>IF(B71&gt;"",B71,"")</f>
      </c>
      <c r="D76" s="145"/>
      <c r="E76" s="146"/>
      <c r="F76" s="388"/>
      <c r="G76" s="389"/>
      <c r="H76" s="388"/>
      <c r="I76" s="389"/>
      <c r="J76" s="388"/>
      <c r="K76" s="389"/>
      <c r="L76" s="388"/>
      <c r="M76" s="389"/>
      <c r="N76" s="388"/>
      <c r="O76" s="389"/>
      <c r="P76" s="154">
        <f t="shared" si="40"/>
      </c>
      <c r="Q76" s="155">
        <f t="shared" si="41"/>
      </c>
      <c r="R76" s="165"/>
      <c r="S76" s="166"/>
      <c r="U76" s="158">
        <f t="shared" si="42"/>
        <v>0</v>
      </c>
      <c r="V76" s="159">
        <f t="shared" si="43"/>
        <v>0</v>
      </c>
      <c r="W76" s="160">
        <f t="shared" si="44"/>
        <v>0</v>
      </c>
      <c r="Y76" s="167">
        <f t="shared" si="45"/>
        <v>0</v>
      </c>
      <c r="Z76" s="168">
        <f t="shared" si="46"/>
        <v>0</v>
      </c>
      <c r="AA76" s="167">
        <f t="shared" si="47"/>
        <v>0</v>
      </c>
      <c r="AB76" s="168">
        <f t="shared" si="48"/>
        <v>0</v>
      </c>
      <c r="AC76" s="167">
        <f t="shared" si="49"/>
        <v>0</v>
      </c>
      <c r="AD76" s="168">
        <f t="shared" si="50"/>
        <v>0</v>
      </c>
      <c r="AE76" s="167">
        <f t="shared" si="51"/>
        <v>0</v>
      </c>
      <c r="AF76" s="168">
        <f t="shared" si="52"/>
        <v>0</v>
      </c>
      <c r="AG76" s="167">
        <f t="shared" si="53"/>
        <v>0</v>
      </c>
      <c r="AH76" s="168">
        <f t="shared" si="54"/>
        <v>0</v>
      </c>
      <c r="AI76"/>
    </row>
    <row r="77" spans="1:35" ht="15.75">
      <c r="A77" s="150" t="s">
        <v>175</v>
      </c>
      <c r="B77" s="151" t="str">
        <f>IF(B69&gt;"",B69,"")</f>
        <v>Aleksi Veini</v>
      </c>
      <c r="C77" s="163" t="str">
        <f>IF(B70&gt;"",B70,"")</f>
        <v>Jarkko Rautell</v>
      </c>
      <c r="D77" s="137"/>
      <c r="E77" s="153"/>
      <c r="F77" s="390"/>
      <c r="G77" s="391"/>
      <c r="H77" s="390"/>
      <c r="I77" s="391"/>
      <c r="J77" s="390"/>
      <c r="K77" s="391"/>
      <c r="L77" s="390"/>
      <c r="M77" s="391"/>
      <c r="N77" s="390"/>
      <c r="O77" s="391"/>
      <c r="P77" s="154">
        <f t="shared" si="40"/>
      </c>
      <c r="Q77" s="155">
        <f t="shared" si="41"/>
      </c>
      <c r="R77" s="165"/>
      <c r="S77" s="166"/>
      <c r="U77" s="158">
        <f t="shared" si="42"/>
        <v>0</v>
      </c>
      <c r="V77" s="159">
        <f t="shared" si="43"/>
        <v>0</v>
      </c>
      <c r="W77" s="160">
        <f t="shared" si="44"/>
        <v>0</v>
      </c>
      <c r="Y77" s="167">
        <f t="shared" si="45"/>
        <v>0</v>
      </c>
      <c r="Z77" s="168">
        <f t="shared" si="46"/>
        <v>0</v>
      </c>
      <c r="AA77" s="167">
        <f t="shared" si="47"/>
        <v>0</v>
      </c>
      <c r="AB77" s="168">
        <f t="shared" si="48"/>
        <v>0</v>
      </c>
      <c r="AC77" s="167">
        <f t="shared" si="49"/>
        <v>0</v>
      </c>
      <c r="AD77" s="168">
        <f t="shared" si="50"/>
        <v>0</v>
      </c>
      <c r="AE77" s="167">
        <f t="shared" si="51"/>
        <v>0</v>
      </c>
      <c r="AF77" s="168">
        <f t="shared" si="52"/>
        <v>0</v>
      </c>
      <c r="AG77" s="167">
        <f t="shared" si="53"/>
        <v>0</v>
      </c>
      <c r="AH77" s="168">
        <f t="shared" si="54"/>
        <v>0</v>
      </c>
      <c r="AI77"/>
    </row>
    <row r="78" spans="1:35" ht="15.75">
      <c r="A78" s="150" t="s">
        <v>176</v>
      </c>
      <c r="B78" s="151" t="str">
        <f>IF(B68&gt;"",B68,"")</f>
        <v>Jussi Mäkelä</v>
      </c>
      <c r="C78" s="163" t="str">
        <f>IF(B69&gt;"",B69,"")</f>
        <v>Aleksi Veini</v>
      </c>
      <c r="D78" s="164"/>
      <c r="E78" s="153"/>
      <c r="F78" s="383"/>
      <c r="G78" s="384"/>
      <c r="H78" s="383"/>
      <c r="I78" s="384"/>
      <c r="J78" s="387"/>
      <c r="K78" s="384"/>
      <c r="L78" s="383"/>
      <c r="M78" s="384"/>
      <c r="N78" s="383"/>
      <c r="O78" s="384"/>
      <c r="P78" s="154">
        <f t="shared" si="40"/>
      </c>
      <c r="Q78" s="155">
        <f t="shared" si="41"/>
      </c>
      <c r="R78" s="165"/>
      <c r="S78" s="166"/>
      <c r="U78" s="158">
        <f t="shared" si="42"/>
        <v>0</v>
      </c>
      <c r="V78" s="159">
        <f t="shared" si="43"/>
        <v>0</v>
      </c>
      <c r="W78" s="160">
        <f t="shared" si="44"/>
        <v>0</v>
      </c>
      <c r="Y78" s="167">
        <f t="shared" si="45"/>
        <v>0</v>
      </c>
      <c r="Z78" s="168">
        <f t="shared" si="46"/>
        <v>0</v>
      </c>
      <c r="AA78" s="167">
        <f t="shared" si="47"/>
        <v>0</v>
      </c>
      <c r="AB78" s="168">
        <f t="shared" si="48"/>
        <v>0</v>
      </c>
      <c r="AC78" s="167">
        <f t="shared" si="49"/>
        <v>0</v>
      </c>
      <c r="AD78" s="168">
        <f t="shared" si="50"/>
        <v>0</v>
      </c>
      <c r="AE78" s="167">
        <f t="shared" si="51"/>
        <v>0</v>
      </c>
      <c r="AF78" s="168">
        <f t="shared" si="52"/>
        <v>0</v>
      </c>
      <c r="AG78" s="167">
        <f t="shared" si="53"/>
        <v>0</v>
      </c>
      <c r="AH78" s="168">
        <f t="shared" si="54"/>
        <v>0</v>
      </c>
      <c r="AI78"/>
    </row>
    <row r="79" spans="1:35" ht="16.5" thickBot="1">
      <c r="A79" s="171" t="s">
        <v>177</v>
      </c>
      <c r="B79" s="172" t="str">
        <f>IF(B70&gt;"",B70,"")</f>
        <v>Jarkko Rautell</v>
      </c>
      <c r="C79" s="173">
        <f>IF(B71&gt;"",B71,"")</f>
      </c>
      <c r="D79" s="174"/>
      <c r="E79" s="175"/>
      <c r="F79" s="385"/>
      <c r="G79" s="386"/>
      <c r="H79" s="385"/>
      <c r="I79" s="386"/>
      <c r="J79" s="385"/>
      <c r="K79" s="386"/>
      <c r="L79" s="385"/>
      <c r="M79" s="386"/>
      <c r="N79" s="385"/>
      <c r="O79" s="386"/>
      <c r="P79" s="176">
        <f t="shared" si="40"/>
      </c>
      <c r="Q79" s="177">
        <f t="shared" si="41"/>
      </c>
      <c r="R79" s="178"/>
      <c r="S79" s="179"/>
      <c r="U79" s="158">
        <f t="shared" si="42"/>
        <v>0</v>
      </c>
      <c r="V79" s="159">
        <f t="shared" si="43"/>
        <v>0</v>
      </c>
      <c r="W79" s="160">
        <f t="shared" si="44"/>
        <v>0</v>
      </c>
      <c r="Y79" s="180">
        <f t="shared" si="45"/>
        <v>0</v>
      </c>
      <c r="Z79" s="181">
        <f t="shared" si="46"/>
        <v>0</v>
      </c>
      <c r="AA79" s="180">
        <f t="shared" si="47"/>
        <v>0</v>
      </c>
      <c r="AB79" s="181">
        <f t="shared" si="48"/>
        <v>0</v>
      </c>
      <c r="AC79" s="180">
        <f t="shared" si="49"/>
        <v>0</v>
      </c>
      <c r="AD79" s="181">
        <f t="shared" si="50"/>
        <v>0</v>
      </c>
      <c r="AE79" s="180">
        <f t="shared" si="51"/>
        <v>0</v>
      </c>
      <c r="AF79" s="181">
        <f t="shared" si="52"/>
        <v>0</v>
      </c>
      <c r="AG79" s="180">
        <f t="shared" si="53"/>
        <v>0</v>
      </c>
      <c r="AH79" s="181">
        <f t="shared" si="54"/>
        <v>0</v>
      </c>
      <c r="AI79"/>
    </row>
    <row r="80" spans="1:35" ht="13.5" thickTop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ht="12.75">
      <c r="AI81"/>
    </row>
    <row r="82" ht="12.75">
      <c r="AI82"/>
    </row>
    <row r="83" ht="12.75">
      <c r="AI83"/>
    </row>
    <row r="84" ht="12.75">
      <c r="AI84"/>
    </row>
    <row r="85" ht="12.75">
      <c r="AI85"/>
    </row>
    <row r="86" ht="12.75">
      <c r="AI86"/>
    </row>
    <row r="87" ht="12.75">
      <c r="AI87"/>
    </row>
    <row r="88" ht="12.75">
      <c r="AI88"/>
    </row>
    <row r="89" ht="12.75">
      <c r="AI89"/>
    </row>
    <row r="90" ht="12.75">
      <c r="AI90"/>
    </row>
    <row r="91" ht="12.75">
      <c r="AI91"/>
    </row>
    <row r="92" ht="12.75">
      <c r="AI92"/>
    </row>
    <row r="93" ht="12.75">
      <c r="AI93"/>
    </row>
    <row r="94" ht="12.75">
      <c r="AI94"/>
    </row>
    <row r="95" ht="12.75">
      <c r="AI95"/>
    </row>
    <row r="96" ht="12.75">
      <c r="AI96"/>
    </row>
    <row r="97" ht="12.75">
      <c r="AI97"/>
    </row>
    <row r="98" ht="12.75">
      <c r="AI98"/>
    </row>
    <row r="99" ht="12.75">
      <c r="AI99"/>
    </row>
    <row r="100" ht="12.75">
      <c r="AI100"/>
    </row>
    <row r="101" spans="1:3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</sheetData>
  <mergeCells count="282">
    <mergeCell ref="G38:I38"/>
    <mergeCell ref="N39:Q39"/>
    <mergeCell ref="R39:T39"/>
    <mergeCell ref="N40:O40"/>
    <mergeCell ref="J38:M38"/>
    <mergeCell ref="N38:P38"/>
    <mergeCell ref="Q38:S38"/>
    <mergeCell ref="P48:Q48"/>
    <mergeCell ref="F53:G53"/>
    <mergeCell ref="H53:I53"/>
    <mergeCell ref="J53:K53"/>
    <mergeCell ref="L53:M53"/>
    <mergeCell ref="F50:G50"/>
    <mergeCell ref="H50:I50"/>
    <mergeCell ref="J50:K50"/>
    <mergeCell ref="L50:M50"/>
    <mergeCell ref="N50:O50"/>
    <mergeCell ref="N62:O62"/>
    <mergeCell ref="J65:M65"/>
    <mergeCell ref="N65:P65"/>
    <mergeCell ref="D66:F66"/>
    <mergeCell ref="G66:I66"/>
    <mergeCell ref="J66:M66"/>
    <mergeCell ref="F62:G62"/>
    <mergeCell ref="H62:I62"/>
    <mergeCell ref="J62:K62"/>
    <mergeCell ref="L62:M62"/>
    <mergeCell ref="U40:V40"/>
    <mergeCell ref="U48:V48"/>
    <mergeCell ref="N53:O53"/>
    <mergeCell ref="F54:G54"/>
    <mergeCell ref="H54:I54"/>
    <mergeCell ref="J54:K54"/>
    <mergeCell ref="L54:M54"/>
    <mergeCell ref="N54:O54"/>
    <mergeCell ref="L51:M51"/>
    <mergeCell ref="N49:O49"/>
    <mergeCell ref="F55:G55"/>
    <mergeCell ref="H55:I55"/>
    <mergeCell ref="J55:K55"/>
    <mergeCell ref="L55:M55"/>
    <mergeCell ref="N55:O55"/>
    <mergeCell ref="N56:O56"/>
    <mergeCell ref="F57:G57"/>
    <mergeCell ref="H57:I57"/>
    <mergeCell ref="J57:K57"/>
    <mergeCell ref="L57:M57"/>
    <mergeCell ref="N57:O57"/>
    <mergeCell ref="L56:M56"/>
    <mergeCell ref="F56:G56"/>
    <mergeCell ref="H56:I56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P73:Q73"/>
    <mergeCell ref="Q65:S65"/>
    <mergeCell ref="Q66:S66"/>
    <mergeCell ref="D67:E67"/>
    <mergeCell ref="R67:S67"/>
    <mergeCell ref="R68:S68"/>
    <mergeCell ref="R69:S69"/>
    <mergeCell ref="R70:S70"/>
    <mergeCell ref="R71:S71"/>
    <mergeCell ref="N74:O74"/>
    <mergeCell ref="F73:G73"/>
    <mergeCell ref="H73:I73"/>
    <mergeCell ref="J73:K73"/>
    <mergeCell ref="F74:G74"/>
    <mergeCell ref="H74:I74"/>
    <mergeCell ref="J74:K74"/>
    <mergeCell ref="L74:M74"/>
    <mergeCell ref="L73:M73"/>
    <mergeCell ref="N73:O73"/>
    <mergeCell ref="N75:O75"/>
    <mergeCell ref="F76:G76"/>
    <mergeCell ref="H76:I76"/>
    <mergeCell ref="J76:K76"/>
    <mergeCell ref="L76:M76"/>
    <mergeCell ref="N76:O76"/>
    <mergeCell ref="F75:G75"/>
    <mergeCell ref="H75:I75"/>
    <mergeCell ref="J75:K75"/>
    <mergeCell ref="L75:M75"/>
    <mergeCell ref="N77:O77"/>
    <mergeCell ref="F78:G78"/>
    <mergeCell ref="H78:I78"/>
    <mergeCell ref="J78:K78"/>
    <mergeCell ref="L78:M78"/>
    <mergeCell ref="N78:O78"/>
    <mergeCell ref="F77:G77"/>
    <mergeCell ref="H77:I77"/>
    <mergeCell ref="J77:K77"/>
    <mergeCell ref="L77:M77"/>
    <mergeCell ref="F79:G79"/>
    <mergeCell ref="H79:I79"/>
    <mergeCell ref="J79:K79"/>
    <mergeCell ref="L79:M79"/>
    <mergeCell ref="N79:O79"/>
    <mergeCell ref="J1:M1"/>
    <mergeCell ref="N1:P1"/>
    <mergeCell ref="Q1:S1"/>
    <mergeCell ref="Q2:S2"/>
    <mergeCell ref="L3:M3"/>
    <mergeCell ref="P3:Q3"/>
    <mergeCell ref="R3:S3"/>
    <mergeCell ref="R4:S4"/>
    <mergeCell ref="R5:S5"/>
    <mergeCell ref="D2:F2"/>
    <mergeCell ref="G2:I2"/>
    <mergeCell ref="J2:M2"/>
    <mergeCell ref="N2:P2"/>
    <mergeCell ref="D3:E3"/>
    <mergeCell ref="F3:G3"/>
    <mergeCell ref="H3:I3"/>
    <mergeCell ref="J3:K3"/>
    <mergeCell ref="R6:S6"/>
    <mergeCell ref="R7:S7"/>
    <mergeCell ref="R8:S8"/>
    <mergeCell ref="F10:G10"/>
    <mergeCell ref="H10:I10"/>
    <mergeCell ref="J10:K10"/>
    <mergeCell ref="L10:M10"/>
    <mergeCell ref="N10:O10"/>
    <mergeCell ref="P10:Q10"/>
    <mergeCell ref="U10:V10"/>
    <mergeCell ref="F11:G11"/>
    <mergeCell ref="H11:I11"/>
    <mergeCell ref="J11:K11"/>
    <mergeCell ref="L11:M11"/>
    <mergeCell ref="N11:O11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N18:O18"/>
    <mergeCell ref="F19:G19"/>
    <mergeCell ref="H19:I19"/>
    <mergeCell ref="J19:K19"/>
    <mergeCell ref="L19:M19"/>
    <mergeCell ref="N19:O19"/>
    <mergeCell ref="F18:G18"/>
    <mergeCell ref="H18:I18"/>
    <mergeCell ref="J18:K18"/>
    <mergeCell ref="L18:M18"/>
    <mergeCell ref="F20:G20"/>
    <mergeCell ref="H20:I20"/>
    <mergeCell ref="J20:K20"/>
    <mergeCell ref="L20:M20"/>
    <mergeCell ref="N20:O20"/>
    <mergeCell ref="F67:G67"/>
    <mergeCell ref="H67:I67"/>
    <mergeCell ref="J67:K67"/>
    <mergeCell ref="L67:M67"/>
    <mergeCell ref="N63:O63"/>
    <mergeCell ref="F63:G63"/>
    <mergeCell ref="H63:I63"/>
    <mergeCell ref="J63:K63"/>
    <mergeCell ref="L63:M63"/>
    <mergeCell ref="J56:K56"/>
    <mergeCell ref="N51:O51"/>
    <mergeCell ref="F52:G52"/>
    <mergeCell ref="H52:I52"/>
    <mergeCell ref="J52:K52"/>
    <mergeCell ref="L52:M52"/>
    <mergeCell ref="N52:O52"/>
    <mergeCell ref="F51:G51"/>
    <mergeCell ref="H51:I51"/>
    <mergeCell ref="J51:K51"/>
    <mergeCell ref="L48:M48"/>
    <mergeCell ref="F49:G49"/>
    <mergeCell ref="H49:I49"/>
    <mergeCell ref="J49:K49"/>
    <mergeCell ref="L49:M49"/>
    <mergeCell ref="N48:O48"/>
    <mergeCell ref="L40:M40"/>
    <mergeCell ref="R40:S40"/>
    <mergeCell ref="D40:E40"/>
    <mergeCell ref="F40:G40"/>
    <mergeCell ref="H40:I40"/>
    <mergeCell ref="J40:K40"/>
    <mergeCell ref="F48:G48"/>
    <mergeCell ref="H48:I48"/>
    <mergeCell ref="J48:K48"/>
    <mergeCell ref="D39:F39"/>
    <mergeCell ref="G39:I39"/>
    <mergeCell ref="J39:M39"/>
    <mergeCell ref="N35:O35"/>
    <mergeCell ref="F36:G36"/>
    <mergeCell ref="H36:I36"/>
    <mergeCell ref="J36:K36"/>
    <mergeCell ref="L36:M36"/>
    <mergeCell ref="N36:O36"/>
    <mergeCell ref="F35:G35"/>
    <mergeCell ref="H35:I35"/>
    <mergeCell ref="J35:K35"/>
    <mergeCell ref="L35:M35"/>
    <mergeCell ref="N33:O33"/>
    <mergeCell ref="N34:O34"/>
    <mergeCell ref="F34:G34"/>
    <mergeCell ref="H34:I34"/>
    <mergeCell ref="J34:K34"/>
    <mergeCell ref="L34:M34"/>
    <mergeCell ref="F33:G33"/>
    <mergeCell ref="H33:I33"/>
    <mergeCell ref="J33:K33"/>
    <mergeCell ref="L33:M33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R27:S27"/>
    <mergeCell ref="R28:S28"/>
    <mergeCell ref="F30:G30"/>
    <mergeCell ref="H30:I30"/>
    <mergeCell ref="J30:K30"/>
    <mergeCell ref="L30:M30"/>
    <mergeCell ref="N30:O30"/>
    <mergeCell ref="P30:Q30"/>
    <mergeCell ref="L24:M24"/>
    <mergeCell ref="R24:S24"/>
    <mergeCell ref="R25:S25"/>
    <mergeCell ref="R26:S26"/>
    <mergeCell ref="D24:E24"/>
    <mergeCell ref="F24:G24"/>
    <mergeCell ref="H24:I24"/>
    <mergeCell ref="J24:K24"/>
    <mergeCell ref="J22:M22"/>
    <mergeCell ref="N22:P22"/>
    <mergeCell ref="Q22:S22"/>
    <mergeCell ref="D23:F23"/>
    <mergeCell ref="G23:I23"/>
    <mergeCell ref="J23:M23"/>
    <mergeCell ref="Q23:S2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7.140625" style="0" customWidth="1"/>
    <col min="3" max="3" width="19.8515625" style="0" customWidth="1"/>
    <col min="4" max="4" width="25.140625" style="0" customWidth="1"/>
    <col min="5" max="5" width="20.7109375" style="0" customWidth="1"/>
    <col min="6" max="6" width="20.28125" style="0" customWidth="1"/>
    <col min="7" max="7" width="12.8515625" style="0" customWidth="1"/>
  </cols>
  <sheetData>
    <row r="1" spans="1:9" ht="12.75">
      <c r="A1" s="1"/>
      <c r="B1" s="1"/>
      <c r="C1" s="1"/>
      <c r="D1" s="1"/>
      <c r="E1" s="7"/>
      <c r="F1" s="7"/>
      <c r="G1" s="7"/>
      <c r="H1" s="7"/>
      <c r="I1" s="7"/>
    </row>
    <row r="2" spans="1:9" ht="12.75">
      <c r="A2" s="1"/>
      <c r="B2" s="1"/>
      <c r="C2" s="1"/>
      <c r="D2" s="1"/>
      <c r="E2" s="7"/>
      <c r="F2" s="7"/>
      <c r="G2" s="7"/>
      <c r="H2" s="7"/>
      <c r="I2" s="7"/>
    </row>
    <row r="3" spans="1:9" ht="12.75">
      <c r="A3" s="1"/>
      <c r="B3" s="1"/>
      <c r="C3" s="1"/>
      <c r="D3" s="1"/>
      <c r="E3" s="7"/>
      <c r="F3" s="7"/>
      <c r="G3" s="7"/>
      <c r="H3" s="7"/>
      <c r="I3" s="7"/>
    </row>
    <row r="4" spans="1:9" ht="12.75">
      <c r="A4" s="1"/>
      <c r="B4" s="2" t="s">
        <v>0</v>
      </c>
      <c r="C4" s="2" t="s">
        <v>1</v>
      </c>
      <c r="D4" s="2" t="s">
        <v>110</v>
      </c>
      <c r="E4" s="6"/>
      <c r="F4" s="7"/>
      <c r="G4" s="7"/>
      <c r="H4" s="7"/>
      <c r="I4" s="7"/>
    </row>
    <row r="5" spans="1:9" ht="12.75">
      <c r="A5" s="1"/>
      <c r="B5" s="1"/>
      <c r="C5" s="1"/>
      <c r="D5" s="1"/>
      <c r="E5" s="7"/>
      <c r="F5" s="7"/>
      <c r="G5" s="7"/>
      <c r="H5" s="7"/>
      <c r="I5" s="7"/>
    </row>
    <row r="6" spans="1:9" ht="12.75">
      <c r="A6" s="1"/>
      <c r="B6" s="437" t="s">
        <v>2</v>
      </c>
      <c r="C6" s="438"/>
      <c r="D6" s="1"/>
      <c r="E6" s="7"/>
      <c r="F6" s="7"/>
      <c r="G6" s="7"/>
      <c r="H6" s="7"/>
      <c r="I6" s="7"/>
    </row>
    <row r="7" spans="1:9" ht="12.75">
      <c r="A7" s="1"/>
      <c r="B7" s="1"/>
      <c r="C7" s="1"/>
      <c r="D7" s="1"/>
      <c r="E7" s="7"/>
      <c r="F7" s="7"/>
      <c r="G7" s="7"/>
      <c r="H7" s="7"/>
      <c r="I7" s="7"/>
    </row>
    <row r="8" spans="1:9" ht="12.75">
      <c r="A8" s="1"/>
      <c r="B8" s="2" t="s">
        <v>3</v>
      </c>
      <c r="C8" s="1"/>
      <c r="D8" s="1"/>
      <c r="E8" s="7"/>
      <c r="F8" s="7"/>
      <c r="G8" s="7"/>
      <c r="H8" s="7"/>
      <c r="I8" s="7"/>
    </row>
    <row r="9" spans="1:9" ht="12.75">
      <c r="A9" s="1"/>
      <c r="B9" s="2" t="s">
        <v>4</v>
      </c>
      <c r="C9" s="2" t="s">
        <v>5</v>
      </c>
      <c r="D9" s="1"/>
      <c r="E9" s="2" t="s">
        <v>48</v>
      </c>
      <c r="F9" s="2" t="s">
        <v>49</v>
      </c>
      <c r="G9" s="7"/>
      <c r="H9" s="7"/>
      <c r="I9" s="7"/>
    </row>
    <row r="10" spans="1:9" ht="12.75">
      <c r="A10" s="1"/>
      <c r="B10" s="2" t="s">
        <v>6</v>
      </c>
      <c r="C10" s="2" t="s">
        <v>7</v>
      </c>
      <c r="D10" s="1"/>
      <c r="E10" s="7"/>
      <c r="F10" s="2" t="s">
        <v>50</v>
      </c>
      <c r="G10" s="7"/>
      <c r="H10" s="7"/>
      <c r="I10" s="7"/>
    </row>
    <row r="11" spans="1:9" ht="12.75">
      <c r="A11" s="1"/>
      <c r="B11" s="2" t="s">
        <v>8</v>
      </c>
      <c r="C11" s="2" t="s">
        <v>9</v>
      </c>
      <c r="D11" s="1"/>
      <c r="E11" s="7"/>
      <c r="F11" s="7"/>
      <c r="G11" s="7"/>
      <c r="H11" s="7"/>
      <c r="I11" s="7"/>
    </row>
    <row r="12" spans="1:9" ht="12.75">
      <c r="A12" s="1"/>
      <c r="B12" s="2" t="s">
        <v>10</v>
      </c>
      <c r="C12" s="2" t="s">
        <v>11</v>
      </c>
      <c r="D12" s="1"/>
      <c r="E12" s="3" t="s">
        <v>51</v>
      </c>
      <c r="F12" s="4" t="s">
        <v>52</v>
      </c>
      <c r="G12" s="7"/>
      <c r="H12" s="7"/>
      <c r="I12" s="7"/>
    </row>
    <row r="13" spans="1:9" ht="12.75">
      <c r="A13" s="1"/>
      <c r="B13" s="2" t="s">
        <v>12</v>
      </c>
      <c r="C13" s="2" t="s">
        <v>13</v>
      </c>
      <c r="D13" s="1"/>
      <c r="E13" s="7"/>
      <c r="F13" s="2" t="s">
        <v>53</v>
      </c>
      <c r="G13" s="7"/>
      <c r="H13" s="7"/>
      <c r="I13" s="7"/>
    </row>
    <row r="14" spans="1:9" ht="12.75">
      <c r="A14" s="1"/>
      <c r="B14" s="2" t="s">
        <v>14</v>
      </c>
      <c r="C14" s="2" t="s">
        <v>15</v>
      </c>
      <c r="D14" s="1"/>
      <c r="E14" s="7"/>
      <c r="F14" s="7"/>
      <c r="G14" s="7"/>
      <c r="H14" s="7"/>
      <c r="I14" s="7"/>
    </row>
    <row r="15" spans="1:9" ht="12.75">
      <c r="A15" s="1"/>
      <c r="B15" s="2" t="s">
        <v>16</v>
      </c>
      <c r="C15" s="2" t="s">
        <v>17</v>
      </c>
      <c r="D15" s="1"/>
      <c r="E15" s="2" t="s">
        <v>54</v>
      </c>
      <c r="F15" s="2" t="s">
        <v>55</v>
      </c>
      <c r="G15" s="7"/>
      <c r="H15" s="7"/>
      <c r="I15" s="7"/>
    </row>
    <row r="16" spans="1:9" ht="12.75">
      <c r="A16" s="1"/>
      <c r="B16" s="2" t="s">
        <v>18</v>
      </c>
      <c r="C16" s="5" t="s">
        <v>19</v>
      </c>
      <c r="D16" s="1"/>
      <c r="E16" s="7"/>
      <c r="F16" s="2" t="s">
        <v>56</v>
      </c>
      <c r="G16" s="7"/>
      <c r="H16" s="7"/>
      <c r="I16" s="7"/>
    </row>
    <row r="17" spans="1:9" ht="12.75">
      <c r="A17" s="1"/>
      <c r="B17" s="2" t="s">
        <v>20</v>
      </c>
      <c r="C17" s="2" t="s">
        <v>21</v>
      </c>
      <c r="D17" s="1"/>
      <c r="E17" s="7"/>
      <c r="F17" s="7"/>
      <c r="G17" s="7"/>
      <c r="H17" s="7"/>
      <c r="I17" s="7"/>
    </row>
    <row r="18" spans="1:9" ht="12.75">
      <c r="A18" s="1"/>
      <c r="B18" s="1"/>
      <c r="C18" s="1"/>
      <c r="D18" s="1"/>
      <c r="E18" s="2" t="s">
        <v>57</v>
      </c>
      <c r="F18" s="2" t="s">
        <v>58</v>
      </c>
      <c r="G18" s="7"/>
      <c r="H18" s="7"/>
      <c r="I18" s="7"/>
    </row>
    <row r="19" spans="1:9" ht="12.75">
      <c r="A19" s="1"/>
      <c r="B19" s="2" t="s">
        <v>22</v>
      </c>
      <c r="C19" s="1"/>
      <c r="D19" s="1"/>
      <c r="E19" s="9"/>
      <c r="F19" s="4" t="s">
        <v>59</v>
      </c>
      <c r="G19" s="7"/>
      <c r="H19" s="7"/>
      <c r="I19" s="7"/>
    </row>
    <row r="20" spans="1:9" ht="12.75">
      <c r="A20" s="1"/>
      <c r="B20" s="6" t="s">
        <v>23</v>
      </c>
      <c r="C20" s="2" t="s">
        <v>4</v>
      </c>
      <c r="D20" s="1"/>
      <c r="E20" s="9"/>
      <c r="F20" s="10"/>
      <c r="G20" s="7"/>
      <c r="H20" s="7"/>
      <c r="I20" s="7"/>
    </row>
    <row r="21" spans="1:9" ht="12.75">
      <c r="A21" s="1"/>
      <c r="B21" s="1"/>
      <c r="C21" s="2" t="s">
        <v>6</v>
      </c>
      <c r="D21" s="1"/>
      <c r="E21" s="9"/>
      <c r="F21" s="10"/>
      <c r="G21" s="7"/>
      <c r="H21" s="7"/>
      <c r="I21" s="7"/>
    </row>
    <row r="22" spans="1:9" ht="12.75">
      <c r="A22" s="1"/>
      <c r="B22" s="1"/>
      <c r="C22" s="1"/>
      <c r="D22" s="1"/>
      <c r="E22" s="11" t="s">
        <v>60</v>
      </c>
      <c r="F22" s="7"/>
      <c r="G22" s="7"/>
      <c r="H22" s="7"/>
      <c r="I22" s="7"/>
    </row>
    <row r="23" spans="1:9" ht="12.75">
      <c r="A23" s="1"/>
      <c r="B23" s="2" t="s">
        <v>24</v>
      </c>
      <c r="C23" s="2" t="s">
        <v>8</v>
      </c>
      <c r="D23" s="1"/>
      <c r="E23" s="2" t="s">
        <v>61</v>
      </c>
      <c r="F23" s="6" t="s">
        <v>62</v>
      </c>
      <c r="G23" s="12">
        <v>1063</v>
      </c>
      <c r="H23" s="7"/>
      <c r="I23" s="7"/>
    </row>
    <row r="24" spans="1:9" ht="12.75">
      <c r="A24" s="1"/>
      <c r="B24" s="1"/>
      <c r="C24" s="2" t="s">
        <v>10</v>
      </c>
      <c r="D24" s="1"/>
      <c r="E24" s="3" t="s">
        <v>40</v>
      </c>
      <c r="F24" s="13" t="s">
        <v>23</v>
      </c>
      <c r="G24" s="14">
        <v>953</v>
      </c>
      <c r="H24" s="7"/>
      <c r="I24" s="7"/>
    </row>
    <row r="25" spans="1:9" ht="12.75">
      <c r="A25" s="1"/>
      <c r="B25" s="1"/>
      <c r="C25" s="1"/>
      <c r="D25" s="1"/>
      <c r="E25" s="2" t="s">
        <v>55</v>
      </c>
      <c r="F25" s="2" t="s">
        <v>54</v>
      </c>
      <c r="G25" s="15">
        <v>1045</v>
      </c>
      <c r="H25" s="10"/>
      <c r="I25" s="7"/>
    </row>
    <row r="26" spans="1:9" ht="12.75">
      <c r="A26" s="1"/>
      <c r="B26" s="2" t="s">
        <v>25</v>
      </c>
      <c r="C26" s="2" t="s">
        <v>14</v>
      </c>
      <c r="D26" s="1"/>
      <c r="E26" s="2" t="s">
        <v>29</v>
      </c>
      <c r="F26" s="2" t="s">
        <v>28</v>
      </c>
      <c r="G26" s="12">
        <v>1889</v>
      </c>
      <c r="H26" s="7"/>
      <c r="I26" s="7"/>
    </row>
    <row r="27" spans="1:9" ht="12.75">
      <c r="A27" s="1"/>
      <c r="B27" s="2"/>
      <c r="C27" s="2" t="s">
        <v>20</v>
      </c>
      <c r="D27" s="1"/>
      <c r="E27" s="2" t="s">
        <v>30</v>
      </c>
      <c r="F27" s="2" t="s">
        <v>28</v>
      </c>
      <c r="G27" s="12">
        <v>1646</v>
      </c>
      <c r="H27" s="7"/>
      <c r="I27" s="7"/>
    </row>
    <row r="28" spans="1:9" ht="12.75">
      <c r="A28" s="1"/>
      <c r="B28" s="1"/>
      <c r="C28" s="1"/>
      <c r="D28" s="1"/>
      <c r="E28" s="2" t="s">
        <v>31</v>
      </c>
      <c r="F28" s="2" t="s">
        <v>28</v>
      </c>
      <c r="G28" s="12">
        <v>1398</v>
      </c>
      <c r="H28" s="7"/>
      <c r="I28" s="7"/>
    </row>
    <row r="29" spans="1:9" ht="12.75">
      <c r="A29" s="1"/>
      <c r="B29" s="2" t="s">
        <v>26</v>
      </c>
      <c r="C29" s="2" t="s">
        <v>16</v>
      </c>
      <c r="D29" s="1"/>
      <c r="E29" s="2" t="s">
        <v>33</v>
      </c>
      <c r="F29" s="2" t="s">
        <v>63</v>
      </c>
      <c r="G29" s="15">
        <v>1101</v>
      </c>
      <c r="H29" s="10"/>
      <c r="I29" s="7"/>
    </row>
    <row r="30" spans="1:9" ht="12.75">
      <c r="A30" s="1"/>
      <c r="B30" s="5"/>
      <c r="C30" s="2" t="s">
        <v>18</v>
      </c>
      <c r="D30" s="1"/>
      <c r="E30" s="2" t="s">
        <v>34</v>
      </c>
      <c r="F30" s="2" t="s">
        <v>63</v>
      </c>
      <c r="G30" s="12">
        <v>1385</v>
      </c>
      <c r="H30" s="7"/>
      <c r="I30" s="7"/>
    </row>
    <row r="31" spans="1:9" ht="12.75">
      <c r="A31" s="1"/>
      <c r="B31" s="1"/>
      <c r="C31" s="1"/>
      <c r="D31" s="1"/>
      <c r="E31" s="2" t="s">
        <v>64</v>
      </c>
      <c r="F31" s="6" t="s">
        <v>23</v>
      </c>
      <c r="G31" s="14">
        <v>974</v>
      </c>
      <c r="H31" s="7"/>
      <c r="I31" s="7"/>
    </row>
    <row r="32" spans="1:9" ht="12.75">
      <c r="A32" s="1"/>
      <c r="B32" s="1"/>
      <c r="C32" s="1"/>
      <c r="D32" s="1"/>
      <c r="E32" s="2" t="s">
        <v>65</v>
      </c>
      <c r="F32" s="2" t="s">
        <v>66</v>
      </c>
      <c r="G32" s="12">
        <v>1274</v>
      </c>
      <c r="H32" s="7"/>
      <c r="I32" s="7"/>
    </row>
    <row r="33" spans="1:9" ht="12.75">
      <c r="A33" s="1"/>
      <c r="B33" s="2" t="s">
        <v>27</v>
      </c>
      <c r="C33" s="1"/>
      <c r="D33" s="1"/>
      <c r="E33" s="2" t="s">
        <v>36</v>
      </c>
      <c r="F33" s="6" t="s">
        <v>23</v>
      </c>
      <c r="G33" s="12">
        <v>1653</v>
      </c>
      <c r="H33" s="7"/>
      <c r="I33" s="7"/>
    </row>
    <row r="34" spans="1:9" ht="12.75">
      <c r="A34" s="1"/>
      <c r="B34" s="1"/>
      <c r="C34" s="1"/>
      <c r="D34" s="1"/>
      <c r="E34" s="2" t="s">
        <v>37</v>
      </c>
      <c r="F34" s="6" t="s">
        <v>23</v>
      </c>
      <c r="G34" s="12">
        <v>1471</v>
      </c>
      <c r="H34" s="7"/>
      <c r="I34" s="7"/>
    </row>
    <row r="35" spans="1:9" ht="12.75">
      <c r="A35" s="1"/>
      <c r="B35" s="2" t="s">
        <v>28</v>
      </c>
      <c r="C35" s="2" t="s">
        <v>29</v>
      </c>
      <c r="D35" s="1"/>
      <c r="E35" s="2" t="s">
        <v>38</v>
      </c>
      <c r="F35" s="6" t="s">
        <v>23</v>
      </c>
      <c r="G35" s="7">
        <v>1600</v>
      </c>
      <c r="H35" s="6"/>
      <c r="I35" s="7"/>
    </row>
    <row r="36" spans="1:9" ht="12.75">
      <c r="A36" s="1"/>
      <c r="B36" s="1"/>
      <c r="C36" s="2" t="s">
        <v>30</v>
      </c>
      <c r="D36" s="1"/>
      <c r="E36" s="2" t="s">
        <v>67</v>
      </c>
      <c r="F36" s="2" t="s">
        <v>68</v>
      </c>
      <c r="G36" s="12">
        <v>1253</v>
      </c>
      <c r="H36" s="7"/>
      <c r="I36" s="7"/>
    </row>
    <row r="37" spans="1:9" ht="12.75">
      <c r="A37" s="1"/>
      <c r="B37" s="1"/>
      <c r="C37" s="2" t="s">
        <v>31</v>
      </c>
      <c r="D37" s="1"/>
      <c r="E37" s="2" t="s">
        <v>43</v>
      </c>
      <c r="F37" s="2" t="s">
        <v>69</v>
      </c>
      <c r="G37" s="12">
        <v>1478</v>
      </c>
      <c r="H37" s="7"/>
      <c r="I37" s="7"/>
    </row>
    <row r="38" spans="1:9" ht="12.75">
      <c r="A38" s="1"/>
      <c r="B38" s="1"/>
      <c r="C38" s="1"/>
      <c r="D38" s="1"/>
      <c r="E38" s="2" t="s">
        <v>44</v>
      </c>
      <c r="F38" s="2" t="s">
        <v>69</v>
      </c>
      <c r="G38" s="12">
        <v>1069</v>
      </c>
      <c r="H38" s="7"/>
      <c r="I38" s="7"/>
    </row>
    <row r="39" spans="1:9" ht="12.75">
      <c r="A39" s="1"/>
      <c r="B39" s="2" t="s">
        <v>32</v>
      </c>
      <c r="C39" s="2" t="s">
        <v>33</v>
      </c>
      <c r="D39" s="1"/>
      <c r="E39" s="2" t="s">
        <v>46</v>
      </c>
      <c r="F39" s="2" t="s">
        <v>69</v>
      </c>
      <c r="G39" s="12">
        <v>1072</v>
      </c>
      <c r="H39" s="7"/>
      <c r="I39" s="7"/>
    </row>
    <row r="40" spans="1:9" ht="12.75">
      <c r="A40" s="1"/>
      <c r="B40" s="1"/>
      <c r="C40" s="2" t="s">
        <v>34</v>
      </c>
      <c r="D40" s="1"/>
      <c r="E40" s="2" t="s">
        <v>47</v>
      </c>
      <c r="F40" s="2" t="s">
        <v>69</v>
      </c>
      <c r="G40" s="12">
        <v>1076</v>
      </c>
      <c r="H40" s="7"/>
      <c r="I40" s="7"/>
    </row>
    <row r="41" spans="1:9" ht="12.75">
      <c r="A41" s="1"/>
      <c r="B41" s="1"/>
      <c r="C41" s="1"/>
      <c r="D41" s="1"/>
      <c r="E41" s="2" t="s">
        <v>52</v>
      </c>
      <c r="F41" s="2" t="s">
        <v>69</v>
      </c>
      <c r="G41" s="16">
        <v>945</v>
      </c>
      <c r="H41" s="10"/>
      <c r="I41" s="7"/>
    </row>
    <row r="42" spans="1:9" ht="12.75">
      <c r="A42" s="1"/>
      <c r="B42" s="2" t="s">
        <v>35</v>
      </c>
      <c r="C42" s="2" t="s">
        <v>36</v>
      </c>
      <c r="D42" s="1"/>
      <c r="E42" s="2" t="s">
        <v>49</v>
      </c>
      <c r="F42" s="2" t="s">
        <v>69</v>
      </c>
      <c r="G42" s="14">
        <v>943</v>
      </c>
      <c r="H42" s="7"/>
      <c r="I42" s="7"/>
    </row>
    <row r="43" spans="1:9" ht="12.75">
      <c r="A43" s="1"/>
      <c r="B43" s="1"/>
      <c r="C43" s="2" t="s">
        <v>37</v>
      </c>
      <c r="D43" s="1"/>
      <c r="E43" s="2" t="s">
        <v>50</v>
      </c>
      <c r="F43" s="2" t="s">
        <v>69</v>
      </c>
      <c r="G43" s="14">
        <v>923</v>
      </c>
      <c r="H43" s="7"/>
      <c r="I43" s="7"/>
    </row>
    <row r="44" spans="1:9" ht="12.75">
      <c r="A44" s="1"/>
      <c r="B44" s="1"/>
      <c r="C44" s="2" t="s">
        <v>38</v>
      </c>
      <c r="D44" s="1"/>
      <c r="E44" s="2" t="s">
        <v>53</v>
      </c>
      <c r="F44" s="2" t="s">
        <v>69</v>
      </c>
      <c r="G44" s="14">
        <v>977</v>
      </c>
      <c r="H44" s="7"/>
      <c r="I44" s="7"/>
    </row>
    <row r="45" spans="1:9" ht="12.75">
      <c r="A45" s="1"/>
      <c r="B45" s="1"/>
      <c r="C45" s="1"/>
      <c r="D45" s="1"/>
      <c r="E45" s="2" t="s">
        <v>56</v>
      </c>
      <c r="F45" s="2" t="s">
        <v>70</v>
      </c>
      <c r="G45" s="7">
        <v>1000</v>
      </c>
      <c r="H45" s="6"/>
      <c r="I45" s="7"/>
    </row>
    <row r="46" spans="1:9" ht="12.75">
      <c r="A46" s="1"/>
      <c r="B46" s="2" t="s">
        <v>39</v>
      </c>
      <c r="C46" s="2" t="s">
        <v>40</v>
      </c>
      <c r="D46" s="1"/>
      <c r="E46" s="2" t="s">
        <v>71</v>
      </c>
      <c r="F46" s="2" t="s">
        <v>72</v>
      </c>
      <c r="G46" s="12">
        <v>1021</v>
      </c>
      <c r="H46" s="7"/>
      <c r="I46" s="7"/>
    </row>
    <row r="47" spans="1:9" ht="12.75">
      <c r="A47" s="1"/>
      <c r="B47" s="2"/>
      <c r="C47" s="2" t="s">
        <v>41</v>
      </c>
      <c r="D47" s="1"/>
      <c r="E47" s="2" t="s">
        <v>58</v>
      </c>
      <c r="F47" s="2" t="s">
        <v>57</v>
      </c>
      <c r="G47" s="14">
        <v>932</v>
      </c>
      <c r="H47" s="7"/>
      <c r="I47" s="7"/>
    </row>
    <row r="48" spans="1:9" ht="12.75">
      <c r="A48" s="1"/>
      <c r="B48" s="1"/>
      <c r="C48" s="1"/>
      <c r="D48" s="1"/>
      <c r="E48" s="2" t="s">
        <v>59</v>
      </c>
      <c r="F48" s="2" t="s">
        <v>57</v>
      </c>
      <c r="G48" s="14">
        <v>929</v>
      </c>
      <c r="H48" s="7"/>
      <c r="I48" s="7"/>
    </row>
    <row r="49" spans="1:9" ht="12.75">
      <c r="A49" s="1"/>
      <c r="B49" s="2" t="s">
        <v>42</v>
      </c>
      <c r="C49" s="2" t="s">
        <v>43</v>
      </c>
      <c r="D49" s="1"/>
      <c r="E49" s="2" t="s">
        <v>73</v>
      </c>
      <c r="F49" s="2" t="s">
        <v>57</v>
      </c>
      <c r="G49" s="15">
        <v>1008</v>
      </c>
      <c r="H49" s="10"/>
      <c r="I49" s="7"/>
    </row>
    <row r="50" spans="1:4" ht="12.75">
      <c r="A50" s="1"/>
      <c r="B50" s="1"/>
      <c r="C50" s="2" t="s">
        <v>44</v>
      </c>
      <c r="D50" s="1"/>
    </row>
    <row r="51" spans="1:4" ht="12.75">
      <c r="A51" s="1"/>
      <c r="B51" s="1"/>
      <c r="C51" s="1"/>
      <c r="D51" s="1"/>
    </row>
    <row r="52" spans="1:4" ht="12.75">
      <c r="A52" s="1"/>
      <c r="B52" s="2" t="s">
        <v>45</v>
      </c>
      <c r="C52" s="2" t="s">
        <v>46</v>
      </c>
      <c r="D52" s="1"/>
    </row>
    <row r="53" spans="1:4" ht="12.75">
      <c r="A53" s="1"/>
      <c r="B53" s="1"/>
      <c r="C53" s="2" t="s">
        <v>47</v>
      </c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</sheetData>
  <mergeCells count="1">
    <mergeCell ref="B6:C6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9.140625" defaultRowHeight="12.75"/>
  <cols>
    <col min="1" max="1" width="29.57421875" style="8" customWidth="1"/>
    <col min="2" max="2" width="13.8515625" style="8" customWidth="1"/>
    <col min="3" max="3" width="10.00390625" style="8" customWidth="1"/>
    <col min="4" max="4" width="23.28125" style="8" customWidth="1"/>
    <col min="5" max="5" width="10.28125" style="8" customWidth="1"/>
    <col min="6" max="6" width="22.00390625" style="8" customWidth="1"/>
    <col min="7" max="7" width="17.00390625" style="8" customWidth="1"/>
    <col min="8" max="8" width="21.8515625" style="8" customWidth="1"/>
    <col min="9" max="16384" width="9.140625" style="8" customWidth="1"/>
  </cols>
  <sheetData>
    <row r="1" spans="1:8" ht="12.75">
      <c r="A1" s="17" t="s">
        <v>74</v>
      </c>
      <c r="B1" s="7"/>
      <c r="C1" s="7"/>
      <c r="D1" s="7"/>
      <c r="E1" s="7"/>
      <c r="F1" s="17" t="s">
        <v>74</v>
      </c>
      <c r="G1" s="7"/>
      <c r="H1" s="7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17" t="s">
        <v>75</v>
      </c>
      <c r="B3" s="7"/>
      <c r="C3" s="7"/>
      <c r="D3" s="7"/>
      <c r="E3" s="7"/>
      <c r="F3" s="17" t="s">
        <v>96</v>
      </c>
      <c r="G3" s="7"/>
      <c r="H3" s="7"/>
    </row>
    <row r="4" spans="1:8" ht="12.75">
      <c r="A4" s="7"/>
      <c r="B4" s="7"/>
      <c r="C4" s="7"/>
      <c r="D4" s="7"/>
      <c r="E4" s="7"/>
      <c r="F4" s="7"/>
      <c r="G4" s="7"/>
      <c r="H4" s="7"/>
    </row>
    <row r="5" spans="1:8" ht="12.75">
      <c r="A5" s="7"/>
      <c r="B5" s="7"/>
      <c r="C5" s="7"/>
      <c r="D5" s="7"/>
      <c r="E5" s="7"/>
      <c r="F5" s="17" t="s">
        <v>97</v>
      </c>
      <c r="G5" s="7"/>
      <c r="H5" s="7"/>
    </row>
    <row r="6" spans="1:8" ht="12.75">
      <c r="A6" s="17" t="s">
        <v>76</v>
      </c>
      <c r="B6" s="7"/>
      <c r="C6" s="7"/>
      <c r="D6" s="7"/>
      <c r="E6" s="7"/>
      <c r="F6" s="7"/>
      <c r="G6" s="7"/>
      <c r="H6" s="7"/>
    </row>
    <row r="7" spans="1:8" ht="12.75">
      <c r="A7" s="7"/>
      <c r="B7" s="7"/>
      <c r="C7" s="7"/>
      <c r="D7" s="7"/>
      <c r="E7" s="7"/>
      <c r="F7" s="7"/>
      <c r="G7" s="7"/>
      <c r="H7" s="7"/>
    </row>
    <row r="8" spans="1:8" ht="12.75">
      <c r="A8" s="7"/>
      <c r="B8" s="7"/>
      <c r="C8" s="7"/>
      <c r="D8" s="7"/>
      <c r="E8" s="7"/>
      <c r="F8" s="17" t="s">
        <v>98</v>
      </c>
      <c r="G8" s="7"/>
      <c r="H8" s="7"/>
    </row>
    <row r="9" spans="1:8" ht="12.75">
      <c r="A9" s="17" t="s">
        <v>77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/>
      <c r="B11" s="7"/>
      <c r="C11" s="7"/>
      <c r="D11" s="7"/>
      <c r="E11" s="7"/>
      <c r="F11" s="17" t="s">
        <v>78</v>
      </c>
      <c r="G11" s="7"/>
      <c r="H11" s="7"/>
    </row>
    <row r="12" spans="1:8" ht="12.75">
      <c r="A12" s="17" t="s">
        <v>78</v>
      </c>
      <c r="B12" s="7"/>
      <c r="C12" s="7"/>
      <c r="D12" s="7"/>
      <c r="E12" s="7"/>
      <c r="F12" s="17" t="s">
        <v>99</v>
      </c>
      <c r="G12" s="7"/>
      <c r="H12" s="7"/>
    </row>
    <row r="13" spans="1:8" ht="12.75">
      <c r="A13" s="17" t="s">
        <v>79</v>
      </c>
      <c r="B13" s="7"/>
      <c r="C13" s="7"/>
      <c r="D13" s="7"/>
      <c r="E13" s="7"/>
      <c r="F13" s="7"/>
      <c r="G13" s="7"/>
      <c r="H13" s="7"/>
    </row>
    <row r="14" spans="1:8" ht="12.75">
      <c r="A14" s="7"/>
      <c r="B14" s="7"/>
      <c r="C14" s="7"/>
      <c r="D14" s="7"/>
      <c r="E14" s="7"/>
      <c r="F14" s="7"/>
      <c r="G14" s="7"/>
      <c r="H14" s="7"/>
    </row>
    <row r="15" spans="1:8" ht="12.75">
      <c r="A15" s="7"/>
      <c r="B15" s="7"/>
      <c r="C15" s="7"/>
      <c r="D15" s="7"/>
      <c r="E15" s="7"/>
      <c r="F15" s="7"/>
      <c r="G15" s="7"/>
      <c r="H15" s="7"/>
    </row>
    <row r="16" spans="1:8" ht="12.75">
      <c r="A16" s="26" t="s">
        <v>74</v>
      </c>
      <c r="B16" s="7"/>
      <c r="C16" s="7"/>
      <c r="D16" s="7"/>
      <c r="E16" s="7"/>
      <c r="F16" s="17" t="s">
        <v>74</v>
      </c>
      <c r="G16" s="7"/>
      <c r="H16" s="7"/>
    </row>
    <row r="17" spans="1:8" ht="12.75">
      <c r="A17" s="7"/>
      <c r="B17" s="7"/>
      <c r="C17" s="7"/>
      <c r="D17" s="7"/>
      <c r="E17" s="7"/>
      <c r="F17" s="7"/>
      <c r="G17" s="7"/>
      <c r="H17" s="7"/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8" ht="12.75">
      <c r="A19" s="17" t="s">
        <v>80</v>
      </c>
      <c r="B19" s="7"/>
      <c r="C19" s="7"/>
      <c r="D19" s="7"/>
      <c r="E19" s="7"/>
      <c r="F19" s="17" t="s">
        <v>100</v>
      </c>
      <c r="G19" s="7"/>
      <c r="H19" s="7"/>
    </row>
    <row r="20" spans="1:8" ht="12.75">
      <c r="A20" s="7"/>
      <c r="B20" s="7"/>
      <c r="C20" s="7"/>
      <c r="D20" s="7"/>
      <c r="E20" s="7"/>
      <c r="F20" s="7"/>
      <c r="G20" s="7"/>
      <c r="H20" s="7"/>
    </row>
    <row r="21" spans="1:8" ht="12.75">
      <c r="A21" s="31" t="s">
        <v>33</v>
      </c>
      <c r="B21" s="17" t="s">
        <v>63</v>
      </c>
      <c r="C21" s="18">
        <v>1101</v>
      </c>
      <c r="D21" s="7"/>
      <c r="E21" s="7"/>
      <c r="F21" s="7"/>
      <c r="G21" s="7"/>
      <c r="H21" s="7"/>
    </row>
    <row r="22" spans="1:8" ht="12.75">
      <c r="A22" s="7" t="s">
        <v>202</v>
      </c>
      <c r="B22" s="7"/>
      <c r="C22" s="7"/>
      <c r="D22" s="7"/>
      <c r="E22" s="7"/>
      <c r="F22" s="17" t="s">
        <v>101</v>
      </c>
      <c r="G22" s="7"/>
      <c r="H22" s="7"/>
    </row>
    <row r="23" spans="1:8" ht="12.75">
      <c r="A23" s="7"/>
      <c r="B23" s="7"/>
      <c r="C23" s="7"/>
      <c r="D23" s="7"/>
      <c r="E23" s="7"/>
      <c r="F23" s="17" t="s">
        <v>112</v>
      </c>
      <c r="G23" s="17" t="s">
        <v>102</v>
      </c>
      <c r="H23" s="17" t="s">
        <v>103</v>
      </c>
    </row>
    <row r="24" spans="1:8" ht="12.75">
      <c r="A24" s="17" t="s">
        <v>81</v>
      </c>
      <c r="B24" s="7"/>
      <c r="C24" s="7"/>
      <c r="D24" s="7"/>
      <c r="E24" s="7"/>
      <c r="F24" s="17" t="s">
        <v>56</v>
      </c>
      <c r="G24" s="17" t="s">
        <v>70</v>
      </c>
      <c r="H24" s="7"/>
    </row>
    <row r="25" spans="1:8" ht="12.75">
      <c r="A25" s="26" t="s">
        <v>61</v>
      </c>
      <c r="B25" s="17" t="s">
        <v>62</v>
      </c>
      <c r="C25" s="18">
        <v>1063</v>
      </c>
      <c r="D25" s="7"/>
      <c r="E25" s="7"/>
      <c r="F25" s="17" t="s">
        <v>113</v>
      </c>
      <c r="G25" s="17" t="s">
        <v>69</v>
      </c>
      <c r="H25" s="25">
        <v>945</v>
      </c>
    </row>
    <row r="26" spans="1:8" ht="12.75">
      <c r="A26" s="26" t="s">
        <v>55</v>
      </c>
      <c r="B26" s="17" t="s">
        <v>54</v>
      </c>
      <c r="C26" s="18">
        <v>1045</v>
      </c>
      <c r="D26" s="443" t="s">
        <v>82</v>
      </c>
      <c r="E26" s="444"/>
      <c r="F26" s="17" t="s">
        <v>49</v>
      </c>
      <c r="G26" s="17" t="s">
        <v>69</v>
      </c>
      <c r="H26" s="25">
        <v>943</v>
      </c>
    </row>
    <row r="27" spans="1:8" ht="12.75">
      <c r="A27" s="26" t="s">
        <v>34</v>
      </c>
      <c r="B27" s="17" t="s">
        <v>63</v>
      </c>
      <c r="C27" s="18">
        <v>1385</v>
      </c>
      <c r="D27" s="445"/>
      <c r="E27" s="446"/>
      <c r="F27" s="17" t="s">
        <v>50</v>
      </c>
      <c r="G27" s="17" t="s">
        <v>69</v>
      </c>
      <c r="H27" s="25">
        <v>923</v>
      </c>
    </row>
    <row r="28" spans="1:8" ht="12.75">
      <c r="A28" s="26" t="s">
        <v>67</v>
      </c>
      <c r="B28" s="17" t="s">
        <v>68</v>
      </c>
      <c r="C28" s="18">
        <v>1253</v>
      </c>
      <c r="D28" s="443" t="s">
        <v>83</v>
      </c>
      <c r="E28" s="444"/>
      <c r="F28" s="17" t="s">
        <v>53</v>
      </c>
      <c r="G28" s="17" t="s">
        <v>69</v>
      </c>
      <c r="H28" s="25">
        <v>977</v>
      </c>
    </row>
    <row r="29" spans="1:8" ht="12.75">
      <c r="A29" s="26" t="s">
        <v>43</v>
      </c>
      <c r="B29" s="17" t="s">
        <v>69</v>
      </c>
      <c r="C29" s="18">
        <v>1478</v>
      </c>
      <c r="D29" s="7"/>
      <c r="E29" s="7"/>
      <c r="F29" s="17" t="s">
        <v>40</v>
      </c>
      <c r="G29" s="17" t="s">
        <v>23</v>
      </c>
      <c r="H29" s="25">
        <v>953</v>
      </c>
    </row>
    <row r="30" spans="1:8" ht="12.75">
      <c r="A30" s="26" t="s">
        <v>44</v>
      </c>
      <c r="B30" s="17" t="s">
        <v>69</v>
      </c>
      <c r="C30" s="18">
        <v>1069</v>
      </c>
      <c r="D30" s="7"/>
      <c r="E30" s="7"/>
      <c r="F30" s="17" t="s">
        <v>64</v>
      </c>
      <c r="G30" s="17" t="s">
        <v>23</v>
      </c>
      <c r="H30" s="25">
        <v>974</v>
      </c>
    </row>
    <row r="31" spans="1:8" ht="12.75">
      <c r="A31" s="26" t="s">
        <v>46</v>
      </c>
      <c r="B31" s="17" t="s">
        <v>69</v>
      </c>
      <c r="C31" s="18">
        <v>1072</v>
      </c>
      <c r="D31" s="7"/>
      <c r="E31" s="7"/>
      <c r="F31" s="7"/>
      <c r="G31" s="7"/>
      <c r="H31" s="7"/>
    </row>
    <row r="32" spans="1:8" ht="12.75">
      <c r="A32" s="26" t="s">
        <v>116</v>
      </c>
      <c r="B32" s="17" t="s">
        <v>69</v>
      </c>
      <c r="C32" s="18">
        <v>1076</v>
      </c>
      <c r="D32" s="7"/>
      <c r="E32" s="7"/>
      <c r="F32" s="22" t="s">
        <v>84</v>
      </c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20" t="s">
        <v>84</v>
      </c>
      <c r="B34" s="10"/>
      <c r="C34" s="7"/>
      <c r="D34" s="7"/>
      <c r="E34" s="7"/>
      <c r="F34" s="7"/>
      <c r="G34" s="7"/>
      <c r="H34" s="7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9"/>
      <c r="D36" s="10"/>
      <c r="E36" s="7"/>
      <c r="F36" s="17" t="s">
        <v>104</v>
      </c>
      <c r="G36" s="7"/>
      <c r="H36" s="23"/>
    </row>
    <row r="37" spans="1:8" ht="13.5">
      <c r="A37" s="7"/>
      <c r="B37" s="7"/>
      <c r="C37" s="7"/>
      <c r="D37" s="7"/>
      <c r="E37" s="7"/>
      <c r="F37" s="17"/>
      <c r="G37" s="24"/>
      <c r="H37" s="17"/>
    </row>
    <row r="38" spans="1:8" ht="12.75">
      <c r="A38" s="17" t="s">
        <v>85</v>
      </c>
      <c r="B38" s="7"/>
      <c r="C38" s="7"/>
      <c r="D38" s="7"/>
      <c r="E38" s="7"/>
      <c r="F38" s="17"/>
      <c r="G38" s="17"/>
      <c r="H38" s="17"/>
    </row>
    <row r="39" spans="1:8" ht="12.75">
      <c r="A39" s="17" t="s">
        <v>86</v>
      </c>
      <c r="B39" s="17" t="s">
        <v>87</v>
      </c>
      <c r="C39" s="18">
        <v>1314</v>
      </c>
      <c r="D39" s="7"/>
      <c r="E39" s="7"/>
      <c r="F39" s="17" t="s">
        <v>105</v>
      </c>
      <c r="G39" s="7"/>
      <c r="H39" s="17" t="s">
        <v>111</v>
      </c>
    </row>
    <row r="40" spans="1:8" ht="12.75">
      <c r="A40" s="21"/>
      <c r="B40" s="17"/>
      <c r="C40" s="447"/>
      <c r="D40" s="448"/>
      <c r="E40" s="449"/>
      <c r="F40" s="17" t="s">
        <v>106</v>
      </c>
      <c r="G40" s="7"/>
      <c r="H40" s="17" t="s">
        <v>111</v>
      </c>
    </row>
    <row r="41" spans="1:8" ht="12.75">
      <c r="A41" s="17" t="s">
        <v>88</v>
      </c>
      <c r="B41" s="17" t="s">
        <v>87</v>
      </c>
      <c r="C41" s="27">
        <v>1135</v>
      </c>
      <c r="D41" s="30" t="s">
        <v>117</v>
      </c>
      <c r="E41" s="28"/>
      <c r="F41" s="17" t="s">
        <v>107</v>
      </c>
      <c r="G41" s="7"/>
      <c r="H41" s="17" t="s">
        <v>111</v>
      </c>
    </row>
    <row r="42" spans="1:8" ht="12.75">
      <c r="A42" s="17" t="s">
        <v>120</v>
      </c>
      <c r="B42" s="17" t="s">
        <v>89</v>
      </c>
      <c r="C42" s="27">
        <v>1357</v>
      </c>
      <c r="D42" s="439" t="s">
        <v>92</v>
      </c>
      <c r="E42" s="440"/>
      <c r="F42" s="17" t="s">
        <v>114</v>
      </c>
      <c r="G42" s="7"/>
      <c r="H42" s="17" t="s">
        <v>111</v>
      </c>
    </row>
    <row r="43" spans="1:8" ht="12.75">
      <c r="A43" s="17" t="s">
        <v>90</v>
      </c>
      <c r="B43" s="17" t="s">
        <v>89</v>
      </c>
      <c r="C43" s="27">
        <v>1198</v>
      </c>
      <c r="D43" s="439" t="s">
        <v>92</v>
      </c>
      <c r="E43" s="440"/>
      <c r="F43" s="17" t="s">
        <v>108</v>
      </c>
      <c r="G43" s="7"/>
      <c r="H43" s="17" t="s">
        <v>111</v>
      </c>
    </row>
    <row r="44" spans="1:8" ht="12.75">
      <c r="A44" s="17" t="s">
        <v>91</v>
      </c>
      <c r="B44" s="17" t="s">
        <v>23</v>
      </c>
      <c r="C44" s="25">
        <v>1069</v>
      </c>
      <c r="D44" s="439" t="s">
        <v>92</v>
      </c>
      <c r="E44" s="440"/>
      <c r="F44" s="17" t="s">
        <v>115</v>
      </c>
      <c r="G44" s="17" t="s">
        <v>23</v>
      </c>
      <c r="H44" s="17" t="s">
        <v>109</v>
      </c>
    </row>
    <row r="45" spans="1:8" ht="12.75">
      <c r="A45" s="17" t="s">
        <v>119</v>
      </c>
      <c r="B45" s="17" t="s">
        <v>69</v>
      </c>
      <c r="C45" s="25">
        <v>1430</v>
      </c>
      <c r="D45" s="439" t="s">
        <v>118</v>
      </c>
      <c r="E45" s="440"/>
      <c r="F45" s="17" t="s">
        <v>203</v>
      </c>
      <c r="G45" s="17" t="s">
        <v>23</v>
      </c>
      <c r="H45" s="17" t="s">
        <v>109</v>
      </c>
    </row>
    <row r="46" spans="1:8" ht="12.75">
      <c r="A46" s="7"/>
      <c r="B46" s="7"/>
      <c r="C46" s="29"/>
      <c r="D46" s="29"/>
      <c r="E46" s="29"/>
      <c r="F46" s="7"/>
      <c r="G46" s="7"/>
      <c r="H46" s="7"/>
    </row>
    <row r="47" spans="1:8" ht="12.75">
      <c r="A47" s="22" t="s">
        <v>84</v>
      </c>
      <c r="B47" s="7"/>
      <c r="C47" s="29"/>
      <c r="D47" s="29"/>
      <c r="E47" s="29"/>
      <c r="F47" s="22" t="s">
        <v>84</v>
      </c>
      <c r="G47" s="7"/>
      <c r="H47" s="7"/>
    </row>
    <row r="48" spans="1:8" ht="12.75">
      <c r="A48" s="7"/>
      <c r="B48" s="7"/>
      <c r="C48" s="29"/>
      <c r="D48" s="29"/>
      <c r="E48" s="29"/>
      <c r="F48" s="7"/>
      <c r="G48" s="7"/>
      <c r="H48" s="7"/>
    </row>
    <row r="49" spans="1:8" ht="12.75">
      <c r="A49" s="17" t="s">
        <v>93</v>
      </c>
      <c r="B49" s="7"/>
      <c r="C49" s="29"/>
      <c r="D49" s="29"/>
      <c r="E49" s="29"/>
      <c r="F49" s="17"/>
      <c r="G49" s="7"/>
      <c r="H49" s="7"/>
    </row>
    <row r="50" spans="1:8" ht="12.75">
      <c r="A50" s="17" t="s">
        <v>79</v>
      </c>
      <c r="B50" s="7"/>
      <c r="C50" s="29"/>
      <c r="D50" s="29"/>
      <c r="E50" s="29"/>
      <c r="F50" s="17"/>
      <c r="G50" s="7"/>
      <c r="H50" s="7"/>
    </row>
    <row r="51" spans="1:8" ht="12.75">
      <c r="A51" s="254" t="s">
        <v>94</v>
      </c>
      <c r="B51" s="19" t="s">
        <v>23</v>
      </c>
      <c r="C51" s="25">
        <v>1319</v>
      </c>
      <c r="D51" s="439" t="s">
        <v>95</v>
      </c>
      <c r="E51" s="440"/>
      <c r="F51" s="7"/>
      <c r="G51" s="7"/>
      <c r="H51" s="7"/>
    </row>
    <row r="52" spans="1:8" ht="12.75">
      <c r="A52" s="7" t="s">
        <v>200</v>
      </c>
      <c r="B52" s="7" t="s">
        <v>150</v>
      </c>
      <c r="C52" s="29"/>
      <c r="D52" s="441"/>
      <c r="E52" s="442"/>
      <c r="F52" s="17"/>
      <c r="G52" s="7"/>
      <c r="H52" s="7"/>
    </row>
    <row r="53" spans="1:2" ht="12.75">
      <c r="A53" s="8" t="s">
        <v>201</v>
      </c>
      <c r="B53" s="8" t="s">
        <v>150</v>
      </c>
    </row>
  </sheetData>
  <mergeCells count="10">
    <mergeCell ref="D26:E26"/>
    <mergeCell ref="D27:E27"/>
    <mergeCell ref="D28:E28"/>
    <mergeCell ref="C40:E40"/>
    <mergeCell ref="D45:E45"/>
    <mergeCell ref="D51:E51"/>
    <mergeCell ref="D52:E52"/>
    <mergeCell ref="D42:E42"/>
    <mergeCell ref="D43:E43"/>
    <mergeCell ref="D44:E4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1.7109375" style="32" customWidth="1"/>
    <col min="3" max="3" width="19.421875" style="32" customWidth="1"/>
    <col min="4" max="4" width="11.00390625" style="32" customWidth="1"/>
    <col min="5" max="5" width="14.140625" style="32" customWidth="1"/>
    <col min="6" max="6" width="13.140625" style="32" customWidth="1"/>
    <col min="7" max="7" width="14.57421875" style="32" customWidth="1"/>
    <col min="8" max="8" width="13.421875" style="32" customWidth="1"/>
    <col min="9" max="9" width="8.57421875" style="32" customWidth="1"/>
    <col min="10" max="16384" width="9.140625" style="32" customWidth="1"/>
  </cols>
  <sheetData>
    <row r="1" ht="13.5" thickBot="1"/>
    <row r="2" spans="1:9" ht="18" customHeight="1">
      <c r="A2" s="332"/>
      <c r="B2" s="34" t="s">
        <v>133</v>
      </c>
      <c r="C2" s="35"/>
      <c r="D2" s="35"/>
      <c r="E2" s="36"/>
      <c r="F2" s="37"/>
      <c r="G2" s="38"/>
      <c r="H2" s="38"/>
      <c r="I2" s="316"/>
    </row>
    <row r="3" spans="1:9" ht="15" customHeight="1">
      <c r="A3" s="332"/>
      <c r="B3" s="39" t="s">
        <v>260</v>
      </c>
      <c r="C3" s="40"/>
      <c r="D3" s="40"/>
      <c r="E3" s="41"/>
      <c r="F3" s="37"/>
      <c r="G3" s="38"/>
      <c r="H3" s="38"/>
      <c r="I3" s="316"/>
    </row>
    <row r="4" spans="1:9" ht="15" customHeight="1" thickBot="1">
      <c r="A4" s="332"/>
      <c r="B4" s="42" t="s">
        <v>142</v>
      </c>
      <c r="C4" s="43"/>
      <c r="D4" s="329" t="s">
        <v>239</v>
      </c>
      <c r="E4" s="330" t="s">
        <v>261</v>
      </c>
      <c r="F4" s="37"/>
      <c r="G4" s="38"/>
      <c r="H4" s="38"/>
      <c r="I4" s="316"/>
    </row>
    <row r="5" spans="1:9" ht="15" customHeight="1">
      <c r="A5" s="333"/>
      <c r="B5" s="46"/>
      <c r="C5" s="46"/>
      <c r="D5" s="46"/>
      <c r="E5" s="47"/>
      <c r="F5" s="38"/>
      <c r="G5" s="38"/>
      <c r="H5" s="38"/>
      <c r="I5" s="316"/>
    </row>
    <row r="6" spans="1:9" ht="13.5" customHeight="1">
      <c r="A6" s="334"/>
      <c r="B6" s="48" t="s">
        <v>121</v>
      </c>
      <c r="C6" s="48" t="s">
        <v>122</v>
      </c>
      <c r="D6" s="48" t="s">
        <v>123</v>
      </c>
      <c r="E6" s="37"/>
      <c r="F6" s="38"/>
      <c r="G6" s="38"/>
      <c r="H6" s="38"/>
      <c r="I6" s="316"/>
    </row>
    <row r="7" spans="1:9" ht="13.5" customHeight="1">
      <c r="A7" s="334" t="s">
        <v>124</v>
      </c>
      <c r="B7" s="342" t="s">
        <v>252</v>
      </c>
      <c r="C7" s="48"/>
      <c r="D7" s="48"/>
      <c r="E7" s="49"/>
      <c r="F7" s="38"/>
      <c r="G7" s="38"/>
      <c r="H7" s="38"/>
      <c r="I7" s="317"/>
    </row>
    <row r="8" spans="1:9" ht="13.5" customHeight="1">
      <c r="A8" s="334" t="s">
        <v>125</v>
      </c>
      <c r="B8" s="342"/>
      <c r="C8" s="48"/>
      <c r="D8" s="48"/>
      <c r="E8" s="327"/>
      <c r="F8" s="49"/>
      <c r="G8" s="38"/>
      <c r="H8" s="38"/>
      <c r="I8" s="317"/>
    </row>
    <row r="9" spans="1:9" ht="13.5" customHeight="1">
      <c r="A9" s="334" t="s">
        <v>126</v>
      </c>
      <c r="B9" s="342" t="s">
        <v>255</v>
      </c>
      <c r="C9" s="48"/>
      <c r="D9" s="48"/>
      <c r="E9" s="257"/>
      <c r="F9" s="327"/>
      <c r="G9" s="37"/>
      <c r="H9" s="38"/>
      <c r="I9" s="317"/>
    </row>
    <row r="10" spans="1:9" ht="13.5" customHeight="1">
      <c r="A10" s="334" t="s">
        <v>128</v>
      </c>
      <c r="B10" s="342" t="s">
        <v>253</v>
      </c>
      <c r="C10" s="48"/>
      <c r="D10" s="48"/>
      <c r="E10" s="328"/>
      <c r="F10" s="33"/>
      <c r="G10" s="49"/>
      <c r="H10" s="38"/>
      <c r="I10" s="317"/>
    </row>
    <row r="11" spans="1:9" ht="13.5" customHeight="1">
      <c r="A11" s="334" t="s">
        <v>129</v>
      </c>
      <c r="B11" s="342" t="s">
        <v>264</v>
      </c>
      <c r="C11" s="48"/>
      <c r="D11" s="48"/>
      <c r="E11" s="49"/>
      <c r="F11" s="33"/>
      <c r="G11" s="327"/>
      <c r="H11" s="37"/>
      <c r="I11" s="317"/>
    </row>
    <row r="12" spans="1:9" ht="13.5" customHeight="1">
      <c r="A12" s="334" t="s">
        <v>130</v>
      </c>
      <c r="B12" s="342" t="s">
        <v>254</v>
      </c>
      <c r="C12" s="48"/>
      <c r="D12" s="48"/>
      <c r="E12" s="327"/>
      <c r="F12" s="257"/>
      <c r="G12" s="255"/>
      <c r="H12" s="37"/>
      <c r="I12" s="317"/>
    </row>
    <row r="13" spans="1:9" ht="13.5" customHeight="1">
      <c r="A13" s="334" t="s">
        <v>131</v>
      </c>
      <c r="B13" s="342"/>
      <c r="C13" s="48"/>
      <c r="D13" s="48"/>
      <c r="E13" s="257"/>
      <c r="F13" s="328"/>
      <c r="G13" s="33"/>
      <c r="H13" s="37"/>
      <c r="I13" s="317"/>
    </row>
    <row r="14" spans="1:9" ht="13.5" customHeight="1">
      <c r="A14" s="334" t="s">
        <v>132</v>
      </c>
      <c r="B14" s="342" t="s">
        <v>258</v>
      </c>
      <c r="C14" s="48"/>
      <c r="D14" s="48"/>
      <c r="E14" s="328"/>
      <c r="F14" s="38"/>
      <c r="G14" s="33"/>
      <c r="H14" s="337"/>
      <c r="I14" s="339"/>
    </row>
    <row r="15" spans="1:9" ht="15" customHeight="1">
      <c r="A15" s="335"/>
      <c r="B15" s="343"/>
      <c r="C15" s="46"/>
      <c r="D15" s="46"/>
      <c r="E15" s="38"/>
      <c r="F15" s="38"/>
      <c r="G15" s="33"/>
      <c r="H15" s="338"/>
      <c r="I15" s="339"/>
    </row>
    <row r="16" spans="1:9" ht="13.5" customHeight="1">
      <c r="A16" s="334" t="s">
        <v>242</v>
      </c>
      <c r="B16" s="342" t="s">
        <v>251</v>
      </c>
      <c r="C16" s="48"/>
      <c r="D16" s="48"/>
      <c r="E16" s="49"/>
      <c r="F16" s="38"/>
      <c r="G16" s="33"/>
      <c r="H16" s="37"/>
      <c r="I16" s="317"/>
    </row>
    <row r="17" spans="1:9" ht="13.5" customHeight="1">
      <c r="A17" s="334" t="s">
        <v>243</v>
      </c>
      <c r="B17" s="342"/>
      <c r="C17" s="48"/>
      <c r="D17" s="48"/>
      <c r="E17" s="327"/>
      <c r="F17" s="49"/>
      <c r="G17" s="33"/>
      <c r="H17" s="37"/>
      <c r="I17" s="317"/>
    </row>
    <row r="18" spans="1:9" ht="13.5" customHeight="1">
      <c r="A18" s="334" t="s">
        <v>244</v>
      </c>
      <c r="B18" s="342" t="s">
        <v>250</v>
      </c>
      <c r="C18" s="48"/>
      <c r="D18" s="48"/>
      <c r="E18" s="257"/>
      <c r="F18" s="327"/>
      <c r="G18" s="255"/>
      <c r="H18" s="37"/>
      <c r="I18" s="317"/>
    </row>
    <row r="19" spans="1:9" ht="13.5" customHeight="1">
      <c r="A19" s="334" t="s">
        <v>245</v>
      </c>
      <c r="B19" s="342" t="s">
        <v>256</v>
      </c>
      <c r="C19" s="48"/>
      <c r="D19" s="48"/>
      <c r="E19" s="328"/>
      <c r="F19" s="33"/>
      <c r="G19" s="257"/>
      <c r="H19" s="37"/>
      <c r="I19" s="317"/>
    </row>
    <row r="20" spans="1:9" ht="13.5" customHeight="1">
      <c r="A20" s="334" t="s">
        <v>246</v>
      </c>
      <c r="B20" s="342" t="s">
        <v>265</v>
      </c>
      <c r="C20" s="48"/>
      <c r="D20" s="48"/>
      <c r="E20" s="49"/>
      <c r="F20" s="33"/>
      <c r="G20" s="328"/>
      <c r="H20" s="38"/>
      <c r="I20" s="317"/>
    </row>
    <row r="21" spans="1:9" ht="13.5" customHeight="1">
      <c r="A21" s="334" t="s">
        <v>247</v>
      </c>
      <c r="B21" s="342" t="s">
        <v>259</v>
      </c>
      <c r="C21" s="48"/>
      <c r="D21" s="48"/>
      <c r="E21" s="327"/>
      <c r="F21" s="257"/>
      <c r="G21" s="37"/>
      <c r="H21" s="38"/>
      <c r="I21" s="317"/>
    </row>
    <row r="22" spans="1:9" ht="13.5" customHeight="1">
      <c r="A22" s="334" t="s">
        <v>248</v>
      </c>
      <c r="B22" s="342"/>
      <c r="C22" s="48"/>
      <c r="D22" s="48"/>
      <c r="E22" s="257"/>
      <c r="F22" s="328"/>
      <c r="G22" s="38"/>
      <c r="H22" s="38"/>
      <c r="I22" s="317"/>
    </row>
    <row r="23" spans="1:9" ht="13.5" customHeight="1">
      <c r="A23" s="334" t="s">
        <v>249</v>
      </c>
      <c r="B23" s="342" t="s">
        <v>257</v>
      </c>
      <c r="C23" s="48"/>
      <c r="D23" s="48"/>
      <c r="E23" s="328"/>
      <c r="F23" s="38"/>
      <c r="G23" s="38"/>
      <c r="H23" s="38"/>
      <c r="I23" s="317"/>
    </row>
    <row r="24" spans="1:9" ht="15" customHeight="1">
      <c r="A24" s="336"/>
      <c r="B24" s="47"/>
      <c r="C24" s="47"/>
      <c r="D24" s="47"/>
      <c r="E24" s="38"/>
      <c r="F24" s="38"/>
      <c r="G24" s="38"/>
      <c r="H24" s="38"/>
      <c r="I24" s="316"/>
    </row>
  </sheetData>
  <sheetProtection password="CAA9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Asko</cp:lastModifiedBy>
  <cp:lastPrinted>2013-05-08T13:39:49Z</cp:lastPrinted>
  <dcterms:created xsi:type="dcterms:W3CDTF">2013-05-08T11:05:07Z</dcterms:created>
  <dcterms:modified xsi:type="dcterms:W3CDTF">2013-05-09T16:08:19Z</dcterms:modified>
  <cp:category/>
  <cp:version/>
  <cp:contentType/>
  <cp:contentStatus/>
</cp:coreProperties>
</file>