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25440" windowHeight="13290" firstSheet="1" activeTab="1"/>
  </bookViews>
  <sheets>
    <sheet name="Ottelu 1 (14)" sheetId="1" state="hidden" r:id="rId1"/>
    <sheet name="Men's team" sheetId="2" r:id="rId2"/>
    <sheet name="Men's team sheets" sheetId="3" r:id="rId3"/>
    <sheet name="Women's team" sheetId="4" r:id="rId4"/>
    <sheet name="Women's team sheets" sheetId="5" r:id="rId5"/>
  </sheets>
  <definedNames>
    <definedName name="_xlnm.Print_Area" localSheetId="2">'Men''s team sheets'!#REF!</definedName>
    <definedName name="_xlnm.Print_Area" localSheetId="0">'Ottelu 1 (14)'!#REF!</definedName>
    <definedName name="_xlnm.Print_Area" localSheetId="4">'Women''s team sheets'!#REF!</definedName>
  </definedNames>
  <calcPr fullCalcOnLoad="1"/>
</workbook>
</file>

<file path=xl/sharedStrings.xml><?xml version="1.0" encoding="utf-8"?>
<sst xmlns="http://schemas.openxmlformats.org/spreadsheetml/2006/main" count="5599" uniqueCount="393">
  <si>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</si>
  <si>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</si>
  <si>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</si>
  <si>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</si>
  <si>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</si>
  <si>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</si>
  <si>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</si>
  <si>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</si>
  <si>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</si>
  <si>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</si>
  <si>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</si>
  <si>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</si>
  <si>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</si>
  <si>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</si>
  <si>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</si>
  <si>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</si>
  <si>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</si>
  <si>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>PÄIVÄMÄÄRÄ</t>
  </si>
  <si>
    <t>SARJA-LOHKO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</si>
  <si>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</si>
  <si>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</si>
  <si>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</si>
  <si>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</si>
  <si>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</si>
  <si>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</si>
  <si>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Nelinp</t>
  </si>
  <si>
    <t>Allekirjoitukset</t>
  </si>
  <si>
    <t>Voittaja</t>
  </si>
  <si>
    <t>Tulos</t>
  </si>
  <si>
    <t>Finnish Table Tennis Association</t>
  </si>
  <si>
    <t>Men</t>
  </si>
  <si>
    <t>FINLANDIA OPEN 2013</t>
  </si>
  <si>
    <t>SWE 1</t>
  </si>
  <si>
    <t>Team :</t>
  </si>
  <si>
    <t>Date:</t>
  </si>
  <si>
    <t>Match:</t>
  </si>
  <si>
    <t>Score:</t>
  </si>
  <si>
    <t xml:space="preserve">Match </t>
  </si>
  <si>
    <t xml:space="preserve">G1 </t>
  </si>
  <si>
    <t xml:space="preserve">G2 </t>
  </si>
  <si>
    <t xml:space="preserve">G3 </t>
  </si>
  <si>
    <t xml:space="preserve">G4 </t>
  </si>
  <si>
    <t xml:space="preserve">G5 </t>
  </si>
  <si>
    <t xml:space="preserve">Games </t>
  </si>
  <si>
    <t xml:space="preserve">H </t>
  </si>
  <si>
    <t xml:space="preserve">V </t>
  </si>
  <si>
    <t>Dbl</t>
  </si>
  <si>
    <t xml:space="preserve">* </t>
  </si>
  <si>
    <t xml:space="preserve">- </t>
  </si>
  <si>
    <t>RUS 5</t>
  </si>
  <si>
    <t>RUS 3</t>
  </si>
  <si>
    <t>NOR 1</t>
  </si>
  <si>
    <t>RUS 1</t>
  </si>
  <si>
    <t>SWE 2</t>
  </si>
  <si>
    <t>ESP 2</t>
  </si>
  <si>
    <t>BENITO Javier</t>
  </si>
  <si>
    <t>MARTINEZ Guillermo</t>
  </si>
  <si>
    <t>BUL 2</t>
  </si>
  <si>
    <t>SWE 3</t>
  </si>
  <si>
    <t>RUS 2</t>
  </si>
  <si>
    <t>NOR 2</t>
  </si>
  <si>
    <t>UKR</t>
  </si>
  <si>
    <t>ESP 3</t>
  </si>
  <si>
    <t>LOPEZ Pedro</t>
  </si>
  <si>
    <t>FIN 1</t>
  </si>
  <si>
    <t>EST</t>
  </si>
  <si>
    <t>ESP 1</t>
  </si>
  <si>
    <t>FRANCO Carlos</t>
  </si>
  <si>
    <t>PERAL Xavier</t>
  </si>
  <si>
    <t>CALVO Alejandro</t>
  </si>
  <si>
    <t>FIN 2</t>
  </si>
  <si>
    <t>RUS 4</t>
  </si>
  <si>
    <t>KAZ</t>
  </si>
  <si>
    <t>FIN 3</t>
  </si>
  <si>
    <t>BUL 1</t>
  </si>
  <si>
    <t xml:space="preserve">FINLANDIA OPEN </t>
  </si>
  <si>
    <t>RUS6</t>
  </si>
  <si>
    <t>ESP 5</t>
  </si>
  <si>
    <t>Abusev Artur</t>
  </si>
  <si>
    <t>VEDRIEL Carlos</t>
  </si>
  <si>
    <t>Isakov Ilya</t>
  </si>
  <si>
    <t>DIEZ Endika</t>
  </si>
  <si>
    <t>JPN 2</t>
  </si>
  <si>
    <t>Gusev Arseniy</t>
  </si>
  <si>
    <t>Sadamatsu Yusuke</t>
  </si>
  <si>
    <t>Kuimov Phillip</t>
  </si>
  <si>
    <t>Goto Takuya</t>
  </si>
  <si>
    <t>ESP 4</t>
  </si>
  <si>
    <t>SANCHEZ Borja</t>
  </si>
  <si>
    <t>Laane Lauri</t>
  </si>
  <si>
    <t>GONZALEZ Eduardo</t>
  </si>
  <si>
    <t>Saaremäe Rivo</t>
  </si>
  <si>
    <t>Soine Samuli</t>
  </si>
  <si>
    <t>Gullbo Viktor</t>
  </si>
  <si>
    <t>Tennilä Otto</t>
  </si>
  <si>
    <t>Perman Oscar</t>
  </si>
  <si>
    <t>RUS 7</t>
  </si>
  <si>
    <t>Khairullin Shamil</t>
  </si>
  <si>
    <t>Stepanov Ivan</t>
  </si>
  <si>
    <t>SWE/VEN</t>
  </si>
  <si>
    <t>GER</t>
  </si>
  <si>
    <t>Pohjolainen Magnus</t>
  </si>
  <si>
    <t>Mohr Julian</t>
  </si>
  <si>
    <t>Villanueva Nelson</t>
  </si>
  <si>
    <t>Scheja Dominik</t>
  </si>
  <si>
    <t>SWE/JPN</t>
  </si>
  <si>
    <t>BEL 1</t>
  </si>
  <si>
    <t>Jin Takuya</t>
  </si>
  <si>
    <t>Swartenbrouckx Gaetan</t>
  </si>
  <si>
    <t>Stener Jonas</t>
  </si>
  <si>
    <t>Jean Lauric</t>
  </si>
  <si>
    <t>RUS 8</t>
  </si>
  <si>
    <t>Mutygullin Ramil</t>
  </si>
  <si>
    <t>Lindholm Eskil</t>
  </si>
  <si>
    <t>Makarov Alexander</t>
  </si>
  <si>
    <t>Ronneberg Lars</t>
  </si>
  <si>
    <t>Moregardh Malte</t>
  </si>
  <si>
    <t>MORATO Adrian</t>
  </si>
  <si>
    <t>Roose Pontus</t>
  </si>
  <si>
    <t>BEL 2</t>
  </si>
  <si>
    <t>Bilas Arthur</t>
  </si>
  <si>
    <t>Meringdal Fredrik</t>
  </si>
  <si>
    <t>Merckx Jasper</t>
  </si>
  <si>
    <t>Jorgensen Eskild</t>
  </si>
  <si>
    <t>ARG/COL</t>
  </si>
  <si>
    <t>ENG/SCO</t>
  </si>
  <si>
    <t>Moavro Sebastian</t>
  </si>
  <si>
    <t>O'Driscoll Michael</t>
  </si>
  <si>
    <t>Arcila Carlos</t>
  </si>
  <si>
    <t>Rumgay Gavin</t>
  </si>
  <si>
    <t>Shvetc Kirill</t>
  </si>
  <si>
    <t>Kelbuganov Timur</t>
  </si>
  <si>
    <t>Kotov Anton</t>
  </si>
  <si>
    <t>Zholudev Denis</t>
  </si>
  <si>
    <t>Sarsembayev Dias</t>
  </si>
  <si>
    <t>JPN 1</t>
  </si>
  <si>
    <t>ESP 7</t>
  </si>
  <si>
    <t>Yamamoto Katsuya</t>
  </si>
  <si>
    <t>CABALLERO Carlos</t>
  </si>
  <si>
    <t>Tazoe Kenta</t>
  </si>
  <si>
    <t>CANO Rodrigo</t>
  </si>
  <si>
    <t>ESP 6</t>
  </si>
  <si>
    <t>Hedlund Jesper</t>
  </si>
  <si>
    <t>Tornkvist Andreas</t>
  </si>
  <si>
    <t>GOMEZ Jose Manuel</t>
  </si>
  <si>
    <t>Swe</t>
  </si>
  <si>
    <t>Myllärinen Markus</t>
  </si>
  <si>
    <t>Igoshin Ilya</t>
  </si>
  <si>
    <t>O'Connor Miikka</t>
  </si>
  <si>
    <t>Zaikin Alan</t>
  </si>
  <si>
    <t>TUR</t>
  </si>
  <si>
    <t>Kiselev Maksim</t>
  </si>
  <si>
    <t>Gunduz Ibrahim</t>
  </si>
  <si>
    <t>Tiutriumov Aleksandr</t>
  </si>
  <si>
    <t>Ulucak Batuhan</t>
  </si>
  <si>
    <t>Yigenler Abdullah Talha</t>
  </si>
  <si>
    <t>Kyrylo Samokysh</t>
  </si>
  <si>
    <t>Petro Kim</t>
  </si>
  <si>
    <t>Krastev Petyo</t>
  </si>
  <si>
    <t>Golovanov Stanislav</t>
  </si>
  <si>
    <t>Olah Benedek</t>
  </si>
  <si>
    <t>Kantola Roope</t>
  </si>
  <si>
    <t>BLR</t>
  </si>
  <si>
    <t>Barabanov Kiryl</t>
  </si>
  <si>
    <t>Shamruk Gleb</t>
  </si>
  <si>
    <t>Merzlikin Taras</t>
  </si>
  <si>
    <t>Gadiev Vildan</t>
  </si>
  <si>
    <t>IRI 2</t>
  </si>
  <si>
    <t>Alexandrov Teodor</t>
  </si>
  <si>
    <t>OMRANI Seyed Pourya</t>
  </si>
  <si>
    <t>Kodjabashev Denislav</t>
  </si>
  <si>
    <t>NOROOZI Afshin</t>
  </si>
  <si>
    <t>Filatov Vasiliy</t>
  </si>
  <si>
    <t>IRI 1</t>
  </si>
  <si>
    <t>ALAMIYAN DARONKOLAEI Noshad</t>
  </si>
  <si>
    <t>ALAMIYAN DARONKOLAEI Nima</t>
  </si>
  <si>
    <t>DEN</t>
  </si>
  <si>
    <t>Hindersson Mikkel</t>
  </si>
  <si>
    <t>Rasmunssen Morten</t>
  </si>
  <si>
    <t>PUR</t>
  </si>
  <si>
    <t>Afanador Brian</t>
  </si>
  <si>
    <t>Gonzalez Daniel</t>
  </si>
  <si>
    <t>FRA</t>
  </si>
  <si>
    <t>Ouaiche Stephane</t>
  </si>
  <si>
    <t>Jean Gregoire</t>
  </si>
  <si>
    <t>Women</t>
  </si>
  <si>
    <t>Kirichenko Anna</t>
  </si>
  <si>
    <t>Savelyeva Antonina</t>
  </si>
  <si>
    <t>Rissanen Elli</t>
  </si>
  <si>
    <t>Lebedeva Victoria</t>
  </si>
  <si>
    <t>Erkheikki Sofia</t>
  </si>
  <si>
    <t>JPN/CRO</t>
  </si>
  <si>
    <t>Kato Miyu</t>
  </si>
  <si>
    <t>Kallberg Stina</t>
  </si>
  <si>
    <t>Jeger Mateja</t>
  </si>
  <si>
    <t>Johansson Tilda</t>
  </si>
  <si>
    <t>Holmsten</t>
  </si>
  <si>
    <t>Ellen</t>
  </si>
  <si>
    <t>TUR 1</t>
  </si>
  <si>
    <t>Remzi Sibel</t>
  </si>
  <si>
    <t>Shadrina Daria</t>
  </si>
  <si>
    <t>Kulakceken Simay</t>
  </si>
  <si>
    <t>Volkova  Uliana</t>
  </si>
  <si>
    <t>Ozkaya</t>
  </si>
  <si>
    <t>Gulpembe</t>
  </si>
  <si>
    <t>LUX</t>
  </si>
  <si>
    <t>de Nutte Sarah</t>
  </si>
  <si>
    <t>Odono  Yui</t>
  </si>
  <si>
    <t>Konsbruck Danielle</t>
  </si>
  <si>
    <t>Takahashi Mariko</t>
  </si>
  <si>
    <t>ITA/GER</t>
  </si>
  <si>
    <t>RUS 6</t>
  </si>
  <si>
    <t>Muhlbach Kathrin</t>
  </si>
  <si>
    <t>Voloshina Olga</t>
  </si>
  <si>
    <t>Vivarelli Debora</t>
  </si>
  <si>
    <t>Voloshina Anna</t>
  </si>
  <si>
    <t>ENG</t>
  </si>
  <si>
    <t>POL 1</t>
  </si>
  <si>
    <t>Le Fevre Karina</t>
  </si>
  <si>
    <t>Wabik Sandra</t>
  </si>
  <si>
    <t>Tsaptsinos Maria</t>
  </si>
  <si>
    <t>Sikorska Magdalena</t>
  </si>
  <si>
    <t>Kolish Anastasiia</t>
  </si>
  <si>
    <t>Eriksson Pihla</t>
  </si>
  <si>
    <t>Komova Anastasiia</t>
  </si>
  <si>
    <t>Lundström Annika</t>
  </si>
  <si>
    <t>GER 1</t>
  </si>
  <si>
    <t>EST 1</t>
  </si>
  <si>
    <t>Kämmerer Janina</t>
  </si>
  <si>
    <t>Petrova Valeria</t>
  </si>
  <si>
    <t>Bundesmann Anne</t>
  </si>
  <si>
    <t>Latt Kätlin</t>
  </si>
  <si>
    <t>Lopez Elena</t>
  </si>
  <si>
    <t>Blazhko Anna</t>
  </si>
  <si>
    <t>Perez Maria</t>
  </si>
  <si>
    <t>Khlyzova Elizaveta</t>
  </si>
  <si>
    <t>BLR 1</t>
  </si>
  <si>
    <t>Dubkova Elena</t>
  </si>
  <si>
    <t>Karpova Anna</t>
  </si>
  <si>
    <t>ARLOUSKAYA</t>
  </si>
  <si>
    <t>Alina</t>
  </si>
  <si>
    <t>Ermakova Natalia</t>
  </si>
  <si>
    <t>KAZ 1</t>
  </si>
  <si>
    <t>Ramirez Laura</t>
  </si>
  <si>
    <t>Ryabova Yuliya</t>
  </si>
  <si>
    <t>Escartin Nora</t>
  </si>
  <si>
    <t>Gats Yuliya</t>
  </si>
  <si>
    <t>Suzuki Rika</t>
  </si>
  <si>
    <t>Ivannikova Anna</t>
  </si>
  <si>
    <t>Yamamoto Rei</t>
  </si>
  <si>
    <t>Kotcyur Valeria</t>
  </si>
  <si>
    <t xml:space="preserve">SUI </t>
  </si>
  <si>
    <t>LTU</t>
  </si>
  <si>
    <t>Moret Rachel</t>
  </si>
  <si>
    <t>Macaite Aiste</t>
  </si>
  <si>
    <t>Aschwanden Rahel</t>
  </si>
  <si>
    <t>Stuckyte Egle</t>
  </si>
  <si>
    <t xml:space="preserve">FRA </t>
  </si>
  <si>
    <t>Bölenius Sannamari</t>
  </si>
  <si>
    <t>Loeuillette Stepnanie</t>
  </si>
  <si>
    <t>Mustafa Huda</t>
  </si>
  <si>
    <t>Lennon Emmanuelle</t>
  </si>
  <si>
    <t>POL 2</t>
  </si>
  <si>
    <t>Abaimova Elena</t>
  </si>
  <si>
    <t>Kiedrowska Joanna</t>
  </si>
  <si>
    <t>Ermakova Irina</t>
  </si>
  <si>
    <t>Falarz Aleksandra</t>
  </si>
  <si>
    <t>SRB</t>
  </si>
  <si>
    <t>BEL/GRE</t>
  </si>
  <si>
    <t>Erdelji Anamaria</t>
  </si>
  <si>
    <t>Zavitsanou Georgia</t>
  </si>
  <si>
    <t>Todorovic Andrea</t>
  </si>
  <si>
    <t>Marchetti Nathalie</t>
  </si>
  <si>
    <t>SUI</t>
  </si>
  <si>
    <t>FRA 1</t>
  </si>
  <si>
    <t>KOR</t>
  </si>
  <si>
    <t>Park Shin Hae</t>
  </si>
  <si>
    <t>Kang Ha Neul</t>
  </si>
  <si>
    <t>ARLOUSKAYA Alina</t>
  </si>
  <si>
    <t>Finlandia Open 2014</t>
  </si>
  <si>
    <t>Men's team</t>
  </si>
  <si>
    <t>Klo 09.00</t>
  </si>
  <si>
    <t>9:00</t>
  </si>
  <si>
    <t>11:00</t>
  </si>
  <si>
    <t>14:30</t>
  </si>
  <si>
    <t>17:30</t>
  </si>
  <si>
    <t>20:30</t>
  </si>
  <si>
    <t>RN</t>
  </si>
  <si>
    <t>Nimi</t>
  </si>
  <si>
    <t>Seura</t>
  </si>
  <si>
    <t>1</t>
  </si>
  <si>
    <t>0</t>
  </si>
  <si>
    <t>IRI1</t>
  </si>
  <si>
    <t>IRI</t>
  </si>
  <si>
    <t>2</t>
  </si>
  <si>
    <t>3</t>
  </si>
  <si>
    <t>.</t>
  </si>
  <si>
    <t>4</t>
  </si>
  <si>
    <t>5</t>
  </si>
  <si>
    <t>RUS</t>
  </si>
  <si>
    <t>6</t>
  </si>
  <si>
    <t>3-0</t>
  </si>
  <si>
    <t>ESP</t>
  </si>
  <si>
    <t>3-1</t>
  </si>
  <si>
    <t>7</t>
  </si>
  <si>
    <t xml:space="preserve"> </t>
  </si>
  <si>
    <t>8</t>
  </si>
  <si>
    <t>9</t>
  </si>
  <si>
    <t>10</t>
  </si>
  <si>
    <t>JPN</t>
  </si>
  <si>
    <t>11</t>
  </si>
  <si>
    <t>12</t>
  </si>
  <si>
    <t>13</t>
  </si>
  <si>
    <t>SWE</t>
  </si>
  <si>
    <t>14</t>
  </si>
  <si>
    <t>FIN</t>
  </si>
  <si>
    <t>16</t>
  </si>
  <si>
    <t>15</t>
  </si>
  <si>
    <t>BUL</t>
  </si>
  <si>
    <t>17</t>
  </si>
  <si>
    <t>FIN1</t>
  </si>
  <si>
    <t>18</t>
  </si>
  <si>
    <t>19</t>
  </si>
  <si>
    <t>20</t>
  </si>
  <si>
    <t>23</t>
  </si>
  <si>
    <t>21</t>
  </si>
  <si>
    <t>MIX</t>
  </si>
  <si>
    <t>22</t>
  </si>
  <si>
    <t>24</t>
  </si>
  <si>
    <t>BEL</t>
  </si>
  <si>
    <t>25</t>
  </si>
  <si>
    <t>NOR</t>
  </si>
  <si>
    <t>26</t>
  </si>
  <si>
    <t>3-2</t>
  </si>
  <si>
    <t>27</t>
  </si>
  <si>
    <t>28</t>
  </si>
  <si>
    <t>32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</si>
  <si>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</si>
  <si>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</si>
  <si>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</si>
  <si>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</si>
  <si>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</si>
  <si>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</si>
  <si>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</si>
  <si>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</si>
  <si>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</si>
  <si>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40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</si>
  <si>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</si>
  <si>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</si>
  <si>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</si>
  <si>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</si>
  <si>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</si>
  <si>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</si>
  <si>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</si>
  <si>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</si>
  <si>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</si>
  <si>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RUS1</t>
  </si>
  <si>
    <t>64</t>
  </si>
  <si>
    <t>49</t>
  </si>
  <si>
    <t>IRI2</t>
  </si>
  <si>
    <t>50</t>
  </si>
  <si>
    <t>52</t>
  </si>
  <si>
    <t>51</t>
  </si>
  <si>
    <t>54</t>
  </si>
  <si>
    <t>53</t>
  </si>
  <si>
    <t>55</t>
  </si>
  <si>
    <t>56</t>
  </si>
  <si>
    <t>57</t>
  </si>
  <si>
    <t>58</t>
  </si>
  <si>
    <t>60</t>
  </si>
  <si>
    <t>59</t>
  </si>
  <si>
    <t>61</t>
  </si>
  <si>
    <t>62</t>
  </si>
  <si>
    <t>63</t>
  </si>
  <si>
    <t>Women's team</t>
  </si>
  <si>
    <t>Klo 09.00 and 11:00</t>
  </si>
  <si>
    <t>Friday evening</t>
  </si>
  <si>
    <t>SWE2</t>
  </si>
  <si>
    <t>RUS V</t>
  </si>
  <si>
    <t>JPN II</t>
  </si>
  <si>
    <t xml:space="preserve">RUS VI </t>
  </si>
  <si>
    <t>POL</t>
  </si>
  <si>
    <t>FIN II</t>
  </si>
  <si>
    <t>RUS IV</t>
  </si>
  <si>
    <t>ESP II</t>
  </si>
  <si>
    <t>RUS VII</t>
  </si>
  <si>
    <t>ESP I</t>
  </si>
  <si>
    <t>RUS III</t>
  </si>
  <si>
    <t>JPN I</t>
  </si>
  <si>
    <t>SWE1</t>
  </si>
  <si>
    <t>FIN 1/RUS VIII</t>
  </si>
  <si>
    <r>
      <t xml:space="preserve"> </t>
    </r>
    <r>
      <rPr>
        <b/>
        <sz val="10"/>
        <rFont val="Arial"/>
        <family val="2"/>
      </rPr>
      <t>09:00/ Tab. 9</t>
    </r>
  </si>
  <si>
    <t>4.12.2014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</si>
</sst>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&quot;$U&quot;\ #,##0;&quot;$U&quot;\ \-#,##0"/>
    <numFmt numFmtId="166" formatCode="&quot;$U&quot;\ #,##0;[Red]&quot;$U&quot;\ \-#,##0"/>
    <numFmt numFmtId="167" formatCode="&quot;$U&quot;\ #,##0.00;&quot;$U&quot;\ \-#,##0.00"/>
    <numFmt numFmtId="168" formatCode="&quot;$U&quot;\ #,##0.00;[Red]&quot;$U&quot;\ \-#,##0.00"/>
    <numFmt numFmtId="169" formatCode="_ * #,##0_ ;_ * \-#,##0_ ;_ * &quot;-&quot;_ ;_ @_ "/>
    <numFmt numFmtId="170" formatCode="_ &quot;$U&quot;\ * #,##0_ ;_ &quot;$U&quot;\ * \-#,##0_ ;_ &quot;$U&quot;\ * &quot;-&quot;_ ;_ @_ "/>
    <numFmt numFmtId="171" formatCode="_ * #,##0.00_ ;_ * \-#,##0.00_ ;_ * &quot;-&quot;??_ ;_ @_ "/>
    <numFmt numFmtId="172" formatCode="_ &quot;$U&quot;\ * #,##0.00_ ;_ &quot;$U&quot;\ * \-#,##0.00_ ;_ &quot;$U&quot;\ * &quot;-&quot;??_ ;_ @_ "/>
  </numFmts>
  <fonts count="37">
    <font>
      <sz val="12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Arial"/>
      <family val="0"/>
    </font>
    <font>
      <sz val="8"/>
      <name val="Arial Narrow"/>
      <family val="2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14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/>
      <right/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/>
      <right/>
      <top/>
      <bottom style="thin"/>
    </border>
    <border>
      <left/>
      <right/>
      <top style="medium"/>
      <bottom style="thin"/>
    </border>
    <border>
      <left/>
      <right style="thin"/>
      <top/>
      <bottom style="thin"/>
    </border>
    <border>
      <left/>
      <right style="thin"/>
      <top style="thin">
        <color indexed="8"/>
      </top>
      <bottom/>
    </border>
    <border>
      <left>
        <color indexed="63"/>
      </left>
      <right style="dashed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thin"/>
      <top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14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2" fillId="0" borderId="0">
      <alignment/>
      <protection/>
    </xf>
    <xf numFmtId="0" fontId="1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7" borderId="2" applyNumberFormat="0" applyAlignment="0" applyProtection="0"/>
    <xf numFmtId="0" fontId="26" fillId="23" borderId="8" applyNumberFormat="0" applyAlignment="0" applyProtection="0"/>
    <xf numFmtId="0" fontId="27" fillId="21" borderId="9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164" fontId="3" fillId="20" borderId="10" xfId="0" applyNumberFormat="1" applyFont="1" applyFill="1" applyBorder="1" applyAlignment="1" applyProtection="1">
      <alignment horizontal="center"/>
      <protection locked="0"/>
    </xf>
    <xf numFmtId="164" fontId="3" fillId="20" borderId="10" xfId="0" applyNumberFormat="1" applyFont="1" applyFill="1" applyBorder="1" applyAlignment="1" applyProtection="1">
      <alignment horizontal="center" vertical="center"/>
      <protection locked="0"/>
    </xf>
    <xf numFmtId="164" fontId="3" fillId="20" borderId="12" xfId="0" applyNumberFormat="1" applyFont="1" applyFill="1" applyBorder="1" applyAlignment="1" applyProtection="1">
      <alignment horizontal="center" vertical="center"/>
      <protection locked="0"/>
    </xf>
    <xf numFmtId="164" fontId="3" fillId="20" borderId="13" xfId="0" applyNumberFormat="1" applyFont="1" applyFill="1" applyBorder="1" applyAlignment="1" applyProtection="1">
      <alignment horizontal="center" vertical="center"/>
      <protection locked="0"/>
    </xf>
    <xf numFmtId="164" fontId="3" fillId="2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164" fontId="3" fillId="20" borderId="10" xfId="0" applyNumberFormat="1" applyFont="1" applyFill="1" applyBorder="1" applyAlignment="1" applyProtection="1" quotePrefix="1">
      <alignment horizontal="center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NumberFormat="1" applyFont="1" applyBorder="1" applyAlignment="1">
      <alignment horizontal="center"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2" fontId="3" fillId="0" borderId="2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22" xfId="0" applyFont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/>
      <protection/>
    </xf>
    <xf numFmtId="0" fontId="3" fillId="0" borderId="24" xfId="0" applyNumberFormat="1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27" xfId="0" applyFont="1" applyBorder="1" applyAlignment="1">
      <alignment/>
    </xf>
    <xf numFmtId="0" fontId="5" fillId="0" borderId="28" xfId="0" applyFont="1" applyBorder="1" applyAlignment="1" applyProtection="1">
      <alignment/>
      <protection/>
    </xf>
    <xf numFmtId="0" fontId="3" fillId="0" borderId="28" xfId="0" applyFont="1" applyBorder="1" applyAlignment="1">
      <alignment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>
      <alignment/>
    </xf>
    <xf numFmtId="0" fontId="3" fillId="0" borderId="0" xfId="0" applyFont="1" applyAlignment="1">
      <alignment/>
    </xf>
    <xf numFmtId="0" fontId="3" fillId="0" borderId="30" xfId="0" applyFont="1" applyBorder="1" applyAlignment="1">
      <alignment/>
    </xf>
    <xf numFmtId="0" fontId="3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2" fontId="3" fillId="0" borderId="2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indent="2"/>
      <protection locked="0"/>
    </xf>
    <xf numFmtId="2" fontId="5" fillId="0" borderId="2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left"/>
    </xf>
    <xf numFmtId="2" fontId="4" fillId="0" borderId="35" xfId="0" applyNumberFormat="1" applyFont="1" applyFill="1" applyBorder="1" applyAlignment="1" applyProtection="1">
      <alignment horizontal="left"/>
      <protection locked="0"/>
    </xf>
    <xf numFmtId="0" fontId="3" fillId="0" borderId="36" xfId="0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5" fillId="24" borderId="38" xfId="0" applyFont="1" applyFill="1" applyBorder="1" applyAlignment="1" applyProtection="1">
      <alignment horizontal="center"/>
      <protection/>
    </xf>
    <xf numFmtId="0" fontId="5" fillId="24" borderId="39" xfId="0" applyFont="1" applyFill="1" applyBorder="1" applyAlignment="1" applyProtection="1">
      <alignment horizontal="center"/>
      <protection/>
    </xf>
    <xf numFmtId="0" fontId="3" fillId="0" borderId="21" xfId="0" applyFont="1" applyBorder="1" applyAlignment="1">
      <alignment/>
    </xf>
    <xf numFmtId="0" fontId="3" fillId="0" borderId="40" xfId="0" applyFont="1" applyFill="1" applyBorder="1" applyAlignment="1" applyProtection="1">
      <alignment/>
      <protection locked="0"/>
    </xf>
    <xf numFmtId="0" fontId="5" fillId="0" borderId="41" xfId="0" applyFont="1" applyFill="1" applyBorder="1" applyAlignment="1" applyProtection="1">
      <alignment horizontal="left" vertical="center" indent="2"/>
      <protection locked="0"/>
    </xf>
    <xf numFmtId="0" fontId="3" fillId="0" borderId="42" xfId="0" applyFont="1" applyBorder="1" applyAlignment="1">
      <alignment/>
    </xf>
    <xf numFmtId="17" fontId="3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20" borderId="22" xfId="0" applyFont="1" applyFill="1" applyBorder="1" applyAlignment="1" applyProtection="1">
      <alignment horizontal="left" indent="1"/>
      <protection locked="0"/>
    </xf>
    <xf numFmtId="0" fontId="3" fillId="20" borderId="15" xfId="0" applyFont="1" applyFill="1" applyBorder="1" applyAlignment="1" applyProtection="1">
      <alignment horizontal="left" indent="1"/>
      <protection locked="0"/>
    </xf>
    <xf numFmtId="0" fontId="5" fillId="20" borderId="22" xfId="0" applyFont="1" applyFill="1" applyBorder="1" applyAlignment="1" applyProtection="1">
      <alignment horizontal="left" vertical="center" indent="2"/>
      <protection locked="0"/>
    </xf>
    <xf numFmtId="0" fontId="6" fillId="0" borderId="23" xfId="0" applyFont="1" applyBorder="1" applyAlignment="1" applyProtection="1">
      <alignment horizontal="left" vertical="center" indent="2"/>
      <protection locked="0"/>
    </xf>
    <xf numFmtId="0" fontId="6" fillId="0" borderId="18" xfId="0" applyFont="1" applyBorder="1" applyAlignment="1" applyProtection="1">
      <alignment horizontal="left" vertical="center" indent="2"/>
      <protection locked="0"/>
    </xf>
    <xf numFmtId="0" fontId="7" fillId="0" borderId="0" xfId="0" applyFont="1" applyBorder="1" applyAlignment="1" applyProtection="1">
      <alignment/>
      <protection/>
    </xf>
    <xf numFmtId="49" fontId="3" fillId="20" borderId="24" xfId="0" applyNumberFormat="1" applyFont="1" applyFill="1" applyBorder="1" applyAlignment="1" applyProtection="1">
      <alignment horizontal="left" indent="1"/>
      <protection locked="0"/>
    </xf>
    <xf numFmtId="49" fontId="3" fillId="20" borderId="43" xfId="0" applyNumberFormat="1" applyFont="1" applyFill="1" applyBorder="1" applyAlignment="1" applyProtection="1">
      <alignment horizontal="left" indent="1"/>
      <protection locked="0"/>
    </xf>
    <xf numFmtId="0" fontId="3" fillId="20" borderId="23" xfId="0" applyFont="1" applyFill="1" applyBorder="1" applyAlignment="1" applyProtection="1">
      <alignment horizontal="left" indent="1"/>
      <protection locked="0"/>
    </xf>
    <xf numFmtId="0" fontId="3" fillId="20" borderId="18" xfId="0" applyFont="1" applyFill="1" applyBorder="1" applyAlignment="1" applyProtection="1">
      <alignment horizontal="left" indent="1"/>
      <protection locked="0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right" wrapText="1"/>
    </xf>
    <xf numFmtId="14" fontId="9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4" fontId="0" fillId="20" borderId="10" xfId="0" applyNumberFormat="1" applyFill="1" applyBorder="1" applyAlignment="1">
      <alignment horizontal="center" wrapText="1"/>
    </xf>
    <xf numFmtId="0" fontId="5" fillId="20" borderId="10" xfId="0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0" fillId="25" borderId="10" xfId="0" applyFill="1" applyBorder="1" applyAlignment="1">
      <alignment horizontal="center" wrapText="1"/>
    </xf>
    <xf numFmtId="49" fontId="0" fillId="25" borderId="10" xfId="0" applyNumberFormat="1" applyFill="1" applyBorder="1" applyAlignment="1">
      <alignment horizontal="center" wrapText="1"/>
    </xf>
    <xf numFmtId="0" fontId="3" fillId="0" borderId="23" xfId="0" applyFont="1" applyBorder="1" applyAlignment="1" applyProtection="1">
      <alignment horizontal="left" vertical="center" indent="2"/>
      <protection locked="0"/>
    </xf>
    <xf numFmtId="49" fontId="3" fillId="20" borderId="15" xfId="0" applyNumberFormat="1" applyFont="1" applyFill="1" applyBorder="1" applyAlignment="1" applyProtection="1">
      <alignment horizontal="left" vertical="center" indent="2"/>
      <protection locked="0"/>
    </xf>
    <xf numFmtId="49" fontId="3" fillId="20" borderId="23" xfId="0" applyNumberFormat="1" applyFont="1" applyFill="1" applyBorder="1" applyAlignment="1" applyProtection="1">
      <alignment horizontal="left" indent="1"/>
      <protection locked="0"/>
    </xf>
    <xf numFmtId="49" fontId="3" fillId="20" borderId="18" xfId="0" applyNumberFormat="1" applyFont="1" applyFill="1" applyBorder="1" applyAlignment="1" applyProtection="1">
      <alignment horizontal="left" indent="1"/>
      <protection locked="0"/>
    </xf>
    <xf numFmtId="0" fontId="29" fillId="0" borderId="0" xfId="0" applyFont="1" applyAlignment="1">
      <alignment/>
    </xf>
    <xf numFmtId="0" fontId="12" fillId="0" borderId="44" xfId="0" applyFont="1" applyBorder="1" applyAlignment="1">
      <alignment/>
    </xf>
    <xf numFmtId="0" fontId="30" fillId="25" borderId="0" xfId="49" applyFont="1" applyFill="1" applyBorder="1" applyAlignment="1">
      <alignment horizontal="left"/>
      <protection/>
    </xf>
    <xf numFmtId="0" fontId="5" fillId="0" borderId="0" xfId="0" applyFont="1" applyFill="1" applyBorder="1" applyAlignment="1" applyProtection="1">
      <alignment horizontal="left" vertical="center" indent="2"/>
      <protection locked="0"/>
    </xf>
    <xf numFmtId="0" fontId="5" fillId="20" borderId="18" xfId="0" applyFont="1" applyFill="1" applyBorder="1" applyAlignment="1" applyProtection="1">
      <alignment horizontal="center"/>
      <protection locked="0"/>
    </xf>
    <xf numFmtId="49" fontId="5" fillId="20" borderId="15" xfId="0" applyNumberFormat="1" applyFont="1" applyFill="1" applyBorder="1" applyAlignment="1" applyProtection="1">
      <alignment horizontal="left" vertical="center" indent="2"/>
      <protection locked="0"/>
    </xf>
    <xf numFmtId="0" fontId="3" fillId="20" borderId="16" xfId="0" applyFont="1" applyFill="1" applyBorder="1" applyAlignment="1" applyProtection="1">
      <alignment horizontal="left" indent="1"/>
      <protection locked="0"/>
    </xf>
    <xf numFmtId="0" fontId="3" fillId="20" borderId="12" xfId="0" applyFont="1" applyFill="1" applyBorder="1" applyAlignment="1" applyProtection="1">
      <alignment horizontal="left" indent="1"/>
      <protection locked="0"/>
    </xf>
    <xf numFmtId="0" fontId="5" fillId="6" borderId="45" xfId="0" applyFont="1" applyFill="1" applyBorder="1" applyAlignment="1" applyProtection="1">
      <alignment horizontal="left" vertical="center" indent="2"/>
      <protection/>
    </xf>
    <xf numFmtId="0" fontId="3" fillId="6" borderId="45" xfId="0" applyFont="1" applyFill="1" applyBorder="1" applyAlignment="1">
      <alignment horizontal="left" vertical="center" indent="2"/>
    </xf>
    <xf numFmtId="0" fontId="3" fillId="6" borderId="46" xfId="0" applyFont="1" applyFill="1" applyBorder="1" applyAlignment="1">
      <alignment horizontal="left" vertical="center" indent="2"/>
    </xf>
    <xf numFmtId="49" fontId="3" fillId="20" borderId="22" xfId="0" applyNumberFormat="1" applyFont="1" applyFill="1" applyBorder="1" applyAlignment="1" applyProtection="1">
      <alignment horizontal="left" indent="1"/>
      <protection locked="0"/>
    </xf>
    <xf numFmtId="14" fontId="5" fillId="20" borderId="23" xfId="0" applyNumberFormat="1" applyFont="1" applyFill="1" applyBorder="1" applyAlignment="1" applyProtection="1">
      <alignment horizontal="center"/>
      <protection locked="0"/>
    </xf>
    <xf numFmtId="0" fontId="5" fillId="20" borderId="23" xfId="0" applyFont="1" applyFill="1" applyBorder="1" applyAlignment="1">
      <alignment horizontal="center"/>
    </xf>
    <xf numFmtId="0" fontId="5" fillId="20" borderId="18" xfId="0" applyFont="1" applyFill="1" applyBorder="1" applyAlignment="1">
      <alignment horizontal="center"/>
    </xf>
    <xf numFmtId="0" fontId="5" fillId="20" borderId="23" xfId="0" applyFont="1" applyFill="1" applyBorder="1" applyAlignment="1" applyProtection="1">
      <alignment horizontal="center"/>
      <protection locked="0"/>
    </xf>
    <xf numFmtId="49" fontId="5" fillId="20" borderId="22" xfId="0" applyNumberFormat="1" applyFont="1" applyFill="1" applyBorder="1" applyAlignment="1" applyProtection="1">
      <alignment horizontal="left" vertical="center" indent="2"/>
      <protection locked="0"/>
    </xf>
    <xf numFmtId="49" fontId="3" fillId="20" borderId="16" xfId="0" applyNumberFormat="1" applyFont="1" applyFill="1" applyBorder="1" applyAlignment="1" applyProtection="1">
      <alignment horizontal="left" indent="1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/>
    </xf>
    <xf numFmtId="49" fontId="3" fillId="20" borderId="47" xfId="0" applyNumberFormat="1" applyFont="1" applyFill="1" applyBorder="1" applyAlignment="1" applyProtection="1">
      <alignment horizontal="left" indent="1"/>
      <protection locked="0"/>
    </xf>
    <xf numFmtId="49" fontId="3" fillId="20" borderId="48" xfId="0" applyNumberFormat="1" applyFont="1" applyFill="1" applyBorder="1" applyAlignment="1" applyProtection="1">
      <alignment horizontal="left" indent="1"/>
      <protection locked="0"/>
    </xf>
    <xf numFmtId="49" fontId="3" fillId="20" borderId="49" xfId="0" applyNumberFormat="1" applyFont="1" applyFill="1" applyBorder="1" applyAlignment="1" applyProtection="1">
      <alignment horizontal="left" indent="1"/>
      <protection locked="0"/>
    </xf>
    <xf numFmtId="0" fontId="3" fillId="20" borderId="24" xfId="0" applyFont="1" applyFill="1" applyBorder="1" applyAlignment="1" applyProtection="1">
      <alignment horizontal="left" indent="1"/>
      <protection locked="0"/>
    </xf>
    <xf numFmtId="0" fontId="3" fillId="20" borderId="43" xfId="0" applyFont="1" applyFill="1" applyBorder="1" applyAlignment="1" applyProtection="1">
      <alignment horizontal="left" indent="1"/>
      <protection locked="0"/>
    </xf>
    <xf numFmtId="0" fontId="3" fillId="20" borderId="47" xfId="0" applyFont="1" applyFill="1" applyBorder="1" applyAlignment="1" applyProtection="1">
      <alignment horizontal="left" indent="1"/>
      <protection locked="0"/>
    </xf>
    <xf numFmtId="0" fontId="3" fillId="0" borderId="15" xfId="0" applyFont="1" applyBorder="1" applyAlignment="1" applyProtection="1">
      <alignment horizontal="center"/>
      <protection/>
    </xf>
    <xf numFmtId="14" fontId="5" fillId="20" borderId="50" xfId="0" applyNumberFormat="1" applyFont="1" applyFill="1" applyBorder="1" applyAlignment="1" applyProtection="1">
      <alignment horizontal="center"/>
      <protection locked="0"/>
    </xf>
    <xf numFmtId="0" fontId="3" fillId="20" borderId="51" xfId="0" applyFont="1" applyFill="1" applyBorder="1" applyAlignment="1" applyProtection="1">
      <alignment horizontal="left" indent="1"/>
      <protection locked="0"/>
    </xf>
    <xf numFmtId="0" fontId="5" fillId="20" borderId="50" xfId="0" applyFont="1" applyFill="1" applyBorder="1" applyAlignment="1" applyProtection="1">
      <alignment horizontal="center"/>
      <protection locked="0"/>
    </xf>
    <xf numFmtId="0" fontId="31" fillId="25" borderId="10" xfId="0" applyFont="1" applyFill="1" applyBorder="1" applyAlignment="1">
      <alignment horizontal="center" wrapText="1"/>
    </xf>
    <xf numFmtId="49" fontId="31" fillId="25" borderId="10" xfId="0" applyNumberFormat="1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center" wrapText="1"/>
    </xf>
    <xf numFmtId="49" fontId="3" fillId="25" borderId="10" xfId="0" applyNumberFormat="1" applyFont="1" applyFill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49" fontId="32" fillId="0" borderId="10" xfId="0" applyNumberFormat="1" applyFont="1" applyBorder="1" applyAlignment="1">
      <alignment horizontal="center" wrapText="1"/>
    </xf>
    <xf numFmtId="49" fontId="3" fillId="20" borderId="43" xfId="0" applyNumberFormat="1" applyFont="1" applyFill="1" applyBorder="1" applyAlignment="1" applyProtection="1">
      <alignment horizontal="left" indent="1"/>
      <protection locked="0"/>
    </xf>
    <xf numFmtId="49" fontId="3" fillId="20" borderId="47" xfId="0" applyNumberFormat="1" applyFont="1" applyFill="1" applyBorder="1" applyAlignment="1" applyProtection="1">
      <alignment horizontal="left" indent="1"/>
      <protection locked="0"/>
    </xf>
    <xf numFmtId="49" fontId="3" fillId="20" borderId="48" xfId="0" applyNumberFormat="1" applyFont="1" applyFill="1" applyBorder="1" applyAlignment="1" applyProtection="1">
      <alignment horizontal="left" indent="1"/>
      <protection locked="0"/>
    </xf>
    <xf numFmtId="49" fontId="3" fillId="20" borderId="49" xfId="0" applyNumberFormat="1" applyFont="1" applyFill="1" applyBorder="1" applyAlignment="1" applyProtection="1">
      <alignment horizontal="left" indent="1"/>
      <protection locked="0"/>
    </xf>
    <xf numFmtId="49" fontId="3" fillId="20" borderId="23" xfId="0" applyNumberFormat="1" applyFont="1" applyFill="1" applyBorder="1" applyAlignment="1" applyProtection="1">
      <alignment horizontal="left" indent="1"/>
      <protection locked="0"/>
    </xf>
    <xf numFmtId="49" fontId="3" fillId="20" borderId="18" xfId="0" applyNumberFormat="1" applyFont="1" applyFill="1" applyBorder="1" applyAlignment="1" applyProtection="1">
      <alignment horizontal="left" indent="1"/>
      <protection locked="0"/>
    </xf>
    <xf numFmtId="0" fontId="3" fillId="20" borderId="0" xfId="0" applyFont="1" applyFill="1" applyBorder="1" applyAlignment="1" applyProtection="1">
      <alignment horizontal="left" indent="1"/>
      <protection locked="0"/>
    </xf>
    <xf numFmtId="14" fontId="5" fillId="20" borderId="50" xfId="0" applyNumberFormat="1" applyFont="1" applyFill="1" applyBorder="1" applyAlignment="1" applyProtection="1">
      <alignment horizontal="center"/>
      <protection locked="0"/>
    </xf>
    <xf numFmtId="14" fontId="5" fillId="20" borderId="18" xfId="0" applyNumberFormat="1" applyFont="1" applyFill="1" applyBorder="1" applyAlignment="1" applyProtection="1">
      <alignment horizontal="center"/>
      <protection locked="0"/>
    </xf>
    <xf numFmtId="0" fontId="5" fillId="20" borderId="50" xfId="0" applyFont="1" applyFill="1" applyBorder="1" applyAlignment="1" applyProtection="1">
      <alignment horizontal="center"/>
      <protection locked="0"/>
    </xf>
    <xf numFmtId="0" fontId="5" fillId="20" borderId="18" xfId="0" applyFont="1" applyFill="1" applyBorder="1" applyAlignment="1" applyProtection="1">
      <alignment horizontal="center"/>
      <protection locked="0"/>
    </xf>
    <xf numFmtId="49" fontId="5" fillId="20" borderId="15" xfId="0" applyNumberFormat="1" applyFont="1" applyFill="1" applyBorder="1" applyAlignment="1" applyProtection="1">
      <alignment horizontal="left" vertical="center" indent="2"/>
      <protection locked="0"/>
    </xf>
    <xf numFmtId="0" fontId="3" fillId="20" borderId="16" xfId="0" applyFont="1" applyFill="1" applyBorder="1" applyAlignment="1" applyProtection="1">
      <alignment horizontal="left" indent="1"/>
      <protection locked="0"/>
    </xf>
    <xf numFmtId="0" fontId="3" fillId="20" borderId="12" xfId="0" applyFont="1" applyFill="1" applyBorder="1" applyAlignment="1" applyProtection="1">
      <alignment horizontal="left" indent="1"/>
      <protection locked="0"/>
    </xf>
    <xf numFmtId="0" fontId="3" fillId="20" borderId="24" xfId="0" applyFont="1" applyFill="1" applyBorder="1" applyAlignment="1" applyProtection="1">
      <alignment horizontal="left" indent="1"/>
      <protection locked="0"/>
    </xf>
    <xf numFmtId="0" fontId="3" fillId="20" borderId="43" xfId="0" applyFont="1" applyFill="1" applyBorder="1" applyAlignment="1" applyProtection="1">
      <alignment horizontal="left" indent="1"/>
      <protection locked="0"/>
    </xf>
    <xf numFmtId="0" fontId="3" fillId="20" borderId="47" xfId="0" applyFont="1" applyFill="1" applyBorder="1" applyAlignment="1" applyProtection="1">
      <alignment horizontal="left" indent="1"/>
      <protection locked="0"/>
    </xf>
    <xf numFmtId="0" fontId="3" fillId="20" borderId="51" xfId="0" applyFont="1" applyFill="1" applyBorder="1" applyAlignment="1" applyProtection="1">
      <alignment horizontal="left" indent="1"/>
      <protection locked="0"/>
    </xf>
    <xf numFmtId="0" fontId="3" fillId="0" borderId="15" xfId="0" applyFont="1" applyBorder="1" applyAlignment="1" applyProtection="1">
      <alignment horizontal="center"/>
      <protection/>
    </xf>
    <xf numFmtId="0" fontId="5" fillId="6" borderId="46" xfId="0" applyFont="1" applyFill="1" applyBorder="1" applyAlignment="1" applyProtection="1">
      <alignment horizontal="left" vertical="center" indent="2"/>
      <protection/>
    </xf>
    <xf numFmtId="0" fontId="31" fillId="0" borderId="0" xfId="51" applyFont="1" applyFill="1" applyBorder="1">
      <alignment/>
      <protection/>
    </xf>
    <xf numFmtId="0" fontId="31" fillId="0" borderId="0" xfId="0" applyFont="1" applyAlignment="1">
      <alignment/>
    </xf>
    <xf numFmtId="0" fontId="31" fillId="0" borderId="0" xfId="49" applyFont="1" applyFill="1" applyBorder="1" applyAlignment="1">
      <alignment horizontal="left"/>
      <protection/>
    </xf>
    <xf numFmtId="0" fontId="5" fillId="20" borderId="50" xfId="0" applyFont="1" applyFill="1" applyBorder="1" applyAlignment="1" applyProtection="1">
      <alignment horizontal="center"/>
      <protection locked="0"/>
    </xf>
    <xf numFmtId="0" fontId="3" fillId="20" borderId="51" xfId="0" applyFont="1" applyFill="1" applyBorder="1" applyAlignment="1" applyProtection="1">
      <alignment horizontal="left" indent="1"/>
      <protection locked="0"/>
    </xf>
    <xf numFmtId="0" fontId="31" fillId="0" borderId="0" xfId="49" applyFont="1" applyFill="1" applyBorder="1" applyAlignment="1">
      <alignment/>
      <protection/>
    </xf>
    <xf numFmtId="0" fontId="31" fillId="0" borderId="0" xfId="0" applyFont="1" applyAlignment="1">
      <alignment/>
    </xf>
    <xf numFmtId="49" fontId="31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 wrapText="1"/>
    </xf>
    <xf numFmtId="0" fontId="31" fillId="25" borderId="10" xfId="0" applyNumberFormat="1" applyFont="1" applyFill="1" applyBorder="1" applyAlignment="1">
      <alignment horizontal="center" wrapText="1"/>
    </xf>
    <xf numFmtId="0" fontId="5" fillId="6" borderId="45" xfId="0" applyFont="1" applyFill="1" applyBorder="1" applyAlignment="1" applyProtection="1">
      <alignment horizontal="left" vertical="center" indent="2"/>
      <protection/>
    </xf>
    <xf numFmtId="0" fontId="3" fillId="6" borderId="45" xfId="0" applyFont="1" applyFill="1" applyBorder="1" applyAlignment="1">
      <alignment horizontal="left" vertical="center" indent="2"/>
    </xf>
    <xf numFmtId="0" fontId="3" fillId="6" borderId="46" xfId="0" applyFont="1" applyFill="1" applyBorder="1" applyAlignment="1">
      <alignment horizontal="left" vertical="center" indent="2"/>
    </xf>
    <xf numFmtId="0" fontId="3" fillId="20" borderId="22" xfId="0" applyFont="1" applyFill="1" applyBorder="1" applyAlignment="1" applyProtection="1">
      <alignment horizontal="left" indent="1"/>
      <protection locked="0"/>
    </xf>
    <xf numFmtId="0" fontId="3" fillId="20" borderId="15" xfId="0" applyFont="1" applyFill="1" applyBorder="1" applyAlignment="1" applyProtection="1">
      <alignment horizontal="left" indent="1"/>
      <protection locked="0"/>
    </xf>
    <xf numFmtId="0" fontId="3" fillId="20" borderId="23" xfId="0" applyFont="1" applyFill="1" applyBorder="1" applyAlignment="1" applyProtection="1">
      <alignment horizontal="left" indent="1"/>
      <protection locked="0"/>
    </xf>
    <xf numFmtId="0" fontId="3" fillId="20" borderId="18" xfId="0" applyFont="1" applyFill="1" applyBorder="1" applyAlignment="1" applyProtection="1">
      <alignment horizontal="left" indent="1"/>
      <protection locked="0"/>
    </xf>
    <xf numFmtId="49" fontId="3" fillId="20" borderId="22" xfId="0" applyNumberFormat="1" applyFont="1" applyFill="1" applyBorder="1" applyAlignment="1" applyProtection="1">
      <alignment horizontal="left" indent="1"/>
      <protection locked="0"/>
    </xf>
    <xf numFmtId="0" fontId="3" fillId="0" borderId="23" xfId="0" applyFont="1" applyBorder="1" applyAlignment="1" applyProtection="1">
      <alignment horizontal="left" indent="1"/>
      <protection locked="0"/>
    </xf>
    <xf numFmtId="0" fontId="3" fillId="0" borderId="18" xfId="0" applyFont="1" applyBorder="1" applyAlignment="1" applyProtection="1">
      <alignment horizontal="left" indent="1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/>
    </xf>
    <xf numFmtId="14" fontId="5" fillId="20" borderId="23" xfId="0" applyNumberFormat="1" applyFont="1" applyFill="1" applyBorder="1" applyAlignment="1" applyProtection="1">
      <alignment horizontal="center"/>
      <protection locked="0"/>
    </xf>
    <xf numFmtId="0" fontId="5" fillId="20" borderId="23" xfId="0" applyFont="1" applyFill="1" applyBorder="1" applyAlignment="1">
      <alignment horizontal="center"/>
    </xf>
    <xf numFmtId="0" fontId="5" fillId="20" borderId="18" xfId="0" applyFont="1" applyFill="1" applyBorder="1" applyAlignment="1">
      <alignment horizontal="center"/>
    </xf>
    <xf numFmtId="0" fontId="5" fillId="20" borderId="23" xfId="0" applyFont="1" applyFill="1" applyBorder="1" applyAlignment="1" applyProtection="1">
      <alignment horizontal="center"/>
      <protection locked="0"/>
    </xf>
    <xf numFmtId="49" fontId="5" fillId="20" borderId="22" xfId="0" applyNumberFormat="1" applyFont="1" applyFill="1" applyBorder="1" applyAlignment="1" applyProtection="1">
      <alignment horizontal="left" vertical="center" indent="2"/>
      <protection locked="0"/>
    </xf>
    <xf numFmtId="49" fontId="3" fillId="20" borderId="15" xfId="0" applyNumberFormat="1" applyFont="1" applyFill="1" applyBorder="1" applyAlignment="1" applyProtection="1">
      <alignment horizontal="left" vertical="center" indent="2"/>
      <protection locked="0"/>
    </xf>
    <xf numFmtId="49" fontId="3" fillId="20" borderId="16" xfId="0" applyNumberFormat="1" applyFont="1" applyFill="1" applyBorder="1" applyAlignment="1" applyProtection="1">
      <alignment horizontal="left" indent="1"/>
      <protection locked="0"/>
    </xf>
    <xf numFmtId="49" fontId="3" fillId="20" borderId="24" xfId="0" applyNumberFormat="1" applyFont="1" applyFill="1" applyBorder="1" applyAlignment="1" applyProtection="1">
      <alignment horizontal="left" indent="1"/>
      <protection locked="0"/>
    </xf>
    <xf numFmtId="49" fontId="3" fillId="0" borderId="52" xfId="50" applyNumberFormat="1" applyFont="1" applyFill="1" applyBorder="1" applyAlignment="1" applyProtection="1">
      <alignment horizontal="left"/>
      <protection/>
    </xf>
    <xf numFmtId="49" fontId="35" fillId="0" borderId="53" xfId="50" applyNumberFormat="1" applyFont="1" applyFill="1" applyBorder="1" applyAlignment="1" applyProtection="1">
      <alignment horizontal="left"/>
      <protection/>
    </xf>
    <xf numFmtId="49" fontId="35" fillId="0" borderId="54" xfId="50" applyNumberFormat="1" applyFont="1" applyFill="1" applyBorder="1" applyAlignment="1" applyProtection="1">
      <alignment horizontal="left"/>
      <protection/>
    </xf>
    <xf numFmtId="49" fontId="35" fillId="0" borderId="55" xfId="50" applyNumberFormat="1" applyFont="1" applyFill="1" applyBorder="1" applyAlignment="1" applyProtection="1">
      <alignment horizontal="left"/>
      <protection/>
    </xf>
    <xf numFmtId="49" fontId="3" fillId="0" borderId="56" xfId="50" applyNumberFormat="1" applyFont="1" applyFill="1" applyBorder="1" applyAlignment="1" applyProtection="1">
      <alignment horizontal="left"/>
      <protection/>
    </xf>
    <xf numFmtId="49" fontId="3" fillId="0" borderId="0" xfId="50" applyNumberFormat="1" applyFont="1" applyFill="1" applyBorder="1" applyAlignment="1" applyProtection="1">
      <alignment horizontal="left"/>
      <protection/>
    </xf>
    <xf numFmtId="49" fontId="31" fillId="0" borderId="0" xfId="50" applyNumberFormat="1" applyFont="1" applyFill="1" applyBorder="1" applyAlignment="1" applyProtection="1">
      <alignment horizontal="left"/>
      <protection/>
    </xf>
    <xf numFmtId="0" fontId="3" fillId="0" borderId="0" xfId="50">
      <alignment/>
      <protection/>
    </xf>
    <xf numFmtId="49" fontId="0" fillId="0" borderId="57" xfId="50" applyNumberFormat="1" applyFont="1" applyFill="1" applyBorder="1" applyAlignment="1" applyProtection="1">
      <alignment horizontal="left"/>
      <protection/>
    </xf>
    <xf numFmtId="49" fontId="0" fillId="0" borderId="0" xfId="50" applyNumberFormat="1" applyFont="1" applyFill="1" applyBorder="1" applyAlignment="1" applyProtection="1">
      <alignment horizontal="left"/>
      <protection/>
    </xf>
    <xf numFmtId="49" fontId="0" fillId="0" borderId="58" xfId="50" applyNumberFormat="1" applyFont="1" applyFill="1" applyBorder="1" applyAlignment="1" applyProtection="1">
      <alignment horizontal="left"/>
      <protection/>
    </xf>
    <xf numFmtId="49" fontId="0" fillId="0" borderId="59" xfId="50" applyNumberFormat="1" applyFont="1" applyFill="1" applyBorder="1" applyAlignment="1" applyProtection="1">
      <alignment horizontal="left"/>
      <protection/>
    </xf>
    <xf numFmtId="49" fontId="0" fillId="0" borderId="60" xfId="50" applyNumberFormat="1" applyFont="1" applyFill="1" applyBorder="1" applyAlignment="1" applyProtection="1">
      <alignment horizontal="left"/>
      <protection/>
    </xf>
    <xf numFmtId="49" fontId="0" fillId="0" borderId="61" xfId="50" applyNumberFormat="1" applyFont="1" applyFill="1" applyBorder="1" applyAlignment="1" applyProtection="1">
      <alignment horizontal="left"/>
      <protection/>
    </xf>
    <xf numFmtId="49" fontId="3" fillId="0" borderId="62" xfId="50" applyNumberFormat="1" applyFont="1" applyFill="1" applyBorder="1" applyAlignment="1" applyProtection="1">
      <alignment horizontal="left"/>
      <protection/>
    </xf>
    <xf numFmtId="49" fontId="3" fillId="0" borderId="63" xfId="50" applyNumberFormat="1" applyFont="1" applyFill="1" applyBorder="1" applyAlignment="1" applyProtection="1">
      <alignment horizontal="left"/>
      <protection/>
    </xf>
    <xf numFmtId="49" fontId="36" fillId="0" borderId="64" xfId="50" applyNumberFormat="1" applyFont="1" applyFill="1" applyBorder="1" applyAlignment="1" applyProtection="1">
      <alignment horizontal="center"/>
      <protection/>
    </xf>
    <xf numFmtId="49" fontId="36" fillId="0" borderId="0" xfId="50" applyNumberFormat="1" applyFont="1" applyFill="1" applyBorder="1" applyAlignment="1" applyProtection="1">
      <alignment horizontal="center"/>
      <protection/>
    </xf>
    <xf numFmtId="49" fontId="3" fillId="0" borderId="10" xfId="50" applyNumberFormat="1" applyFont="1" applyFill="1" applyBorder="1" applyAlignment="1" applyProtection="1">
      <alignment horizontal="left"/>
      <protection/>
    </xf>
    <xf numFmtId="49" fontId="3" fillId="21" borderId="10" xfId="50" applyNumberFormat="1" applyFont="1" applyFill="1" applyBorder="1" applyAlignment="1" applyProtection="1">
      <alignment horizontal="left"/>
      <protection/>
    </xf>
    <xf numFmtId="49" fontId="3" fillId="0" borderId="65" xfId="50" applyNumberFormat="1" applyFont="1" applyFill="1" applyBorder="1" applyAlignment="1" applyProtection="1">
      <alignment horizontal="center"/>
      <protection/>
    </xf>
    <xf numFmtId="49" fontId="3" fillId="0" borderId="66" xfId="50" applyNumberFormat="1" applyFont="1" applyFill="1" applyBorder="1" applyAlignment="1" applyProtection="1">
      <alignment horizontal="center"/>
      <protection/>
    </xf>
    <xf numFmtId="49" fontId="3" fillId="0" borderId="67" xfId="50" applyNumberFormat="1" applyFont="1" applyFill="1" applyBorder="1" applyAlignment="1" applyProtection="1">
      <alignment horizontal="center"/>
      <protection/>
    </xf>
    <xf numFmtId="49" fontId="3" fillId="0" borderId="68" xfId="50" applyNumberFormat="1" applyFont="1" applyFill="1" applyBorder="1" applyAlignment="1" applyProtection="1">
      <alignment horizontal="center"/>
      <protection/>
    </xf>
    <xf numFmtId="49" fontId="3" fillId="0" borderId="69" xfId="50" applyNumberFormat="1" applyFont="1" applyFill="1" applyBorder="1" applyAlignment="1" applyProtection="1">
      <alignment horizontal="left"/>
      <protection/>
    </xf>
    <xf numFmtId="49" fontId="31" fillId="0" borderId="56" xfId="50" applyNumberFormat="1" applyFont="1" applyFill="1" applyBorder="1" applyAlignment="1" applyProtection="1">
      <alignment horizontal="left"/>
      <protection/>
    </xf>
    <xf numFmtId="49" fontId="3" fillId="0" borderId="0" xfId="50" applyNumberFormat="1" applyFont="1" applyFill="1" applyBorder="1" applyAlignment="1" applyProtection="1">
      <alignment horizontal="center"/>
      <protection/>
    </xf>
    <xf numFmtId="49" fontId="3" fillId="0" borderId="56" xfId="50" applyNumberFormat="1" applyFont="1" applyFill="1" applyBorder="1" applyAlignment="1" applyProtection="1">
      <alignment horizontal="center"/>
      <protection/>
    </xf>
    <xf numFmtId="49" fontId="31" fillId="0" borderId="63" xfId="50" applyNumberFormat="1" applyFont="1" applyFill="1" applyBorder="1" applyAlignment="1" applyProtection="1">
      <alignment horizontal="left"/>
      <protection/>
    </xf>
    <xf numFmtId="49" fontId="31" fillId="0" borderId="52" xfId="50" applyNumberFormat="1" applyFont="1" applyFill="1" applyBorder="1" applyAlignment="1" applyProtection="1">
      <alignment horizontal="left"/>
      <protection/>
    </xf>
    <xf numFmtId="49" fontId="31" fillId="0" borderId="64" xfId="50" applyNumberFormat="1" applyFont="1" applyFill="1" applyBorder="1" applyAlignment="1" applyProtection="1">
      <alignment horizontal="left"/>
      <protection/>
    </xf>
    <xf numFmtId="49" fontId="3" fillId="0" borderId="52" xfId="52" applyNumberFormat="1" applyFont="1" applyFill="1" applyBorder="1" applyAlignment="1" applyProtection="1">
      <alignment horizontal="left"/>
      <protection/>
    </xf>
    <xf numFmtId="49" fontId="35" fillId="0" borderId="53" xfId="52" applyNumberFormat="1" applyFont="1" applyFill="1" applyBorder="1" applyAlignment="1" applyProtection="1">
      <alignment horizontal="left"/>
      <protection/>
    </xf>
    <xf numFmtId="49" fontId="35" fillId="0" borderId="54" xfId="52" applyNumberFormat="1" applyFont="1" applyFill="1" applyBorder="1" applyAlignment="1" applyProtection="1">
      <alignment horizontal="left"/>
      <protection/>
    </xf>
    <xf numFmtId="49" fontId="35" fillId="0" borderId="55" xfId="52" applyNumberFormat="1" applyFont="1" applyFill="1" applyBorder="1" applyAlignment="1" applyProtection="1">
      <alignment horizontal="left"/>
      <protection/>
    </xf>
    <xf numFmtId="49" fontId="3" fillId="0" borderId="56" xfId="52" applyNumberFormat="1" applyFont="1" applyFill="1" applyBorder="1" applyAlignment="1" applyProtection="1">
      <alignment horizontal="left"/>
      <protection/>
    </xf>
    <xf numFmtId="49" fontId="3" fillId="0" borderId="0" xfId="52" applyNumberFormat="1" applyFont="1" applyFill="1" applyBorder="1" applyAlignment="1" applyProtection="1">
      <alignment horizontal="left"/>
      <protection/>
    </xf>
    <xf numFmtId="49" fontId="31" fillId="0" borderId="0" xfId="52" applyNumberFormat="1" applyFont="1" applyFill="1" applyBorder="1" applyAlignment="1" applyProtection="1">
      <alignment horizontal="left"/>
      <protection/>
    </xf>
    <xf numFmtId="0" fontId="3" fillId="0" borderId="0" xfId="52">
      <alignment/>
      <protection/>
    </xf>
    <xf numFmtId="49" fontId="0" fillId="0" borderId="57" xfId="52" applyNumberFormat="1" applyFont="1" applyFill="1" applyBorder="1" applyAlignment="1" applyProtection="1">
      <alignment horizontal="left"/>
      <protection/>
    </xf>
    <xf numFmtId="49" fontId="0" fillId="0" borderId="0" xfId="52" applyNumberFormat="1" applyFont="1" applyFill="1" applyBorder="1" applyAlignment="1" applyProtection="1">
      <alignment horizontal="left"/>
      <protection/>
    </xf>
    <xf numFmtId="49" fontId="0" fillId="0" borderId="58" xfId="52" applyNumberFormat="1" applyFont="1" applyFill="1" applyBorder="1" applyAlignment="1" applyProtection="1">
      <alignment horizontal="left"/>
      <protection/>
    </xf>
    <xf numFmtId="49" fontId="0" fillId="0" borderId="59" xfId="52" applyNumberFormat="1" applyFont="1" applyFill="1" applyBorder="1" applyAlignment="1" applyProtection="1">
      <alignment horizontal="left"/>
      <protection/>
    </xf>
    <xf numFmtId="49" fontId="0" fillId="0" borderId="60" xfId="52" applyNumberFormat="1" applyFont="1" applyFill="1" applyBorder="1" applyAlignment="1" applyProtection="1">
      <alignment horizontal="left"/>
      <protection/>
    </xf>
    <xf numFmtId="49" fontId="0" fillId="0" borderId="61" xfId="52" applyNumberFormat="1" applyFont="1" applyFill="1" applyBorder="1" applyAlignment="1" applyProtection="1">
      <alignment horizontal="left"/>
      <protection/>
    </xf>
    <xf numFmtId="49" fontId="3" fillId="0" borderId="62" xfId="52" applyNumberFormat="1" applyFont="1" applyFill="1" applyBorder="1" applyAlignment="1" applyProtection="1">
      <alignment horizontal="left"/>
      <protection/>
    </xf>
    <xf numFmtId="49" fontId="3" fillId="0" borderId="63" xfId="52" applyNumberFormat="1" applyFont="1" applyFill="1" applyBorder="1" applyAlignment="1" applyProtection="1">
      <alignment horizontal="left"/>
      <protection/>
    </xf>
    <xf numFmtId="49" fontId="36" fillId="0" borderId="64" xfId="52" applyNumberFormat="1" applyFont="1" applyFill="1" applyBorder="1" applyAlignment="1" applyProtection="1">
      <alignment horizontal="center"/>
      <protection/>
    </xf>
    <xf numFmtId="49" fontId="36" fillId="0" borderId="0" xfId="52" applyNumberFormat="1" applyFont="1" applyFill="1" applyBorder="1" applyAlignment="1" applyProtection="1">
      <alignment horizontal="center"/>
      <protection/>
    </xf>
    <xf numFmtId="49" fontId="5" fillId="0" borderId="0" xfId="52" applyNumberFormat="1" applyFont="1" applyFill="1" applyBorder="1" applyAlignment="1" applyProtection="1">
      <alignment horizontal="center"/>
      <protection/>
    </xf>
    <xf numFmtId="49" fontId="3" fillId="0" borderId="10" xfId="52" applyNumberFormat="1" applyFont="1" applyFill="1" applyBorder="1" applyAlignment="1" applyProtection="1">
      <alignment horizontal="left"/>
      <protection/>
    </xf>
    <xf numFmtId="49" fontId="3" fillId="21" borderId="10" xfId="52" applyNumberFormat="1" applyFont="1" applyFill="1" applyBorder="1" applyAlignment="1" applyProtection="1">
      <alignment horizontal="left"/>
      <protection/>
    </xf>
    <xf numFmtId="49" fontId="3" fillId="0" borderId="65" xfId="52" applyNumberFormat="1" applyFont="1" applyFill="1" applyBorder="1" applyAlignment="1" applyProtection="1">
      <alignment horizontal="center"/>
      <protection/>
    </xf>
    <xf numFmtId="49" fontId="3" fillId="0" borderId="0" xfId="52" applyNumberFormat="1" applyFont="1" applyFill="1" applyBorder="1" applyAlignment="1" applyProtection="1">
      <alignment horizontal="center"/>
      <protection/>
    </xf>
    <xf numFmtId="49" fontId="3" fillId="0" borderId="0" xfId="52" applyNumberFormat="1" applyFont="1" applyFill="1" applyBorder="1" applyAlignment="1" applyProtection="1">
      <alignment/>
      <protection/>
    </xf>
    <xf numFmtId="49" fontId="3" fillId="0" borderId="66" xfId="52" applyNumberFormat="1" applyFont="1" applyFill="1" applyBorder="1" applyAlignment="1" applyProtection="1">
      <alignment horizontal="center"/>
      <protection/>
    </xf>
    <xf numFmtId="49" fontId="3" fillId="0" borderId="67" xfId="52" applyNumberFormat="1" applyFont="1" applyFill="1" applyBorder="1" applyAlignment="1" applyProtection="1">
      <alignment horizontal="center"/>
      <protection/>
    </xf>
    <xf numFmtId="49" fontId="3" fillId="0" borderId="56" xfId="52" applyNumberFormat="1" applyFont="1" applyFill="1" applyBorder="1" applyAlignment="1" applyProtection="1">
      <alignment/>
      <protection/>
    </xf>
    <xf numFmtId="49" fontId="3" fillId="0" borderId="68" xfId="52" applyNumberFormat="1" applyFont="1" applyFill="1" applyBorder="1" applyAlignment="1" applyProtection="1">
      <alignment horizontal="center"/>
      <protection/>
    </xf>
    <xf numFmtId="49" fontId="3" fillId="0" borderId="52" xfId="52" applyNumberFormat="1" applyFont="1" applyFill="1" applyBorder="1" applyAlignment="1" applyProtection="1">
      <alignment horizontal="center"/>
      <protection/>
    </xf>
    <xf numFmtId="0" fontId="3" fillId="0" borderId="0" xfId="52" applyAlignment="1">
      <alignment horizontal="center"/>
      <protection/>
    </xf>
    <xf numFmtId="49" fontId="3" fillId="0" borderId="69" xfId="52" applyNumberFormat="1" applyFont="1" applyFill="1" applyBorder="1" applyAlignment="1" applyProtection="1">
      <alignment horizontal="center"/>
      <protection/>
    </xf>
    <xf numFmtId="49" fontId="3" fillId="0" borderId="56" xfId="52" applyNumberFormat="1" applyFont="1" applyFill="1" applyBorder="1" applyAlignment="1" applyProtection="1">
      <alignment horizontal="center"/>
      <protection/>
    </xf>
    <xf numFmtId="49" fontId="31" fillId="0" borderId="56" xfId="52" applyNumberFormat="1" applyFont="1" applyFill="1" applyBorder="1" applyAlignment="1" applyProtection="1">
      <alignment horizontal="left"/>
      <protection/>
    </xf>
    <xf numFmtId="49" fontId="31" fillId="0" borderId="64" xfId="52" applyNumberFormat="1" applyFont="1" applyFill="1" applyBorder="1" applyAlignment="1" applyProtection="1">
      <alignment horizontal="left"/>
      <protection/>
    </xf>
  </cellXfs>
  <cellStyles count="5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Määrittämätön" xfId="47"/>
    <cellStyle name="Neutraali" xfId="48"/>
    <cellStyle name="Normaali 2" xfId="49"/>
    <cellStyle name="Normaali_Men's_team" xfId="50"/>
    <cellStyle name="Normaali_Taul1" xfId="51"/>
    <cellStyle name="Normaali_Women's_team" xfId="52"/>
    <cellStyle name="Otsikko" xfId="53"/>
    <cellStyle name="Otsikko 1" xfId="54"/>
    <cellStyle name="Otsikko 2" xfId="55"/>
    <cellStyle name="Otsikko 3" xfId="56"/>
    <cellStyle name="Otsikko 4" xfId="57"/>
    <cellStyle name="Percent" xfId="58"/>
    <cellStyle name="Comma [0]" xfId="59"/>
    <cellStyle name="Currency [0]" xfId="60"/>
    <cellStyle name="Selittävä teksti" xfId="61"/>
    <cellStyle name="Summa" xfId="62"/>
    <cellStyle name="Syöttö" xfId="63"/>
    <cellStyle name="Tarkistussolu" xfId="64"/>
    <cellStyle name="Tulostus" xfId="65"/>
    <cellStyle name="Currency" xfId="66"/>
    <cellStyle name="Varoitusteksti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G4" sqref="G4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170">
        <v>41613</v>
      </c>
      <c r="K1" s="171"/>
      <c r="L1" s="171"/>
      <c r="M1" s="171"/>
      <c r="N1" s="172"/>
      <c r="O1" s="39"/>
    </row>
    <row r="2" spans="1:15" ht="12.75">
      <c r="A2" s="35"/>
      <c r="B2" s="12"/>
      <c r="C2" s="12" t="s">
        <v>31</v>
      </c>
      <c r="D2" s="27"/>
      <c r="E2" s="27"/>
      <c r="F2" s="9"/>
      <c r="G2" s="36" t="s">
        <v>18</v>
      </c>
      <c r="H2" s="37"/>
      <c r="I2" s="38"/>
      <c r="J2" s="173" t="s">
        <v>30</v>
      </c>
      <c r="K2" s="171"/>
      <c r="L2" s="171"/>
      <c r="M2" s="171"/>
      <c r="N2" s="172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174"/>
      <c r="D4" s="175"/>
      <c r="E4" s="42"/>
      <c r="F4" s="41" t="s">
        <v>19</v>
      </c>
      <c r="G4" s="66"/>
      <c r="H4" s="67"/>
      <c r="I4" s="67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161"/>
      <c r="D5" s="162"/>
      <c r="E5" s="11"/>
      <c r="F5" s="44" t="s">
        <v>1</v>
      </c>
      <c r="G5" s="176"/>
      <c r="H5" s="177"/>
      <c r="I5" s="177"/>
      <c r="J5" s="177"/>
      <c r="K5" s="177"/>
      <c r="L5" s="177"/>
      <c r="M5" s="177"/>
      <c r="N5" s="128"/>
      <c r="O5" s="39"/>
    </row>
    <row r="6" spans="1:15" ht="12.75">
      <c r="A6" s="39"/>
      <c r="B6" s="45" t="s">
        <v>2</v>
      </c>
      <c r="C6" s="161"/>
      <c r="D6" s="162"/>
      <c r="E6" s="11"/>
      <c r="F6" s="46" t="s">
        <v>3</v>
      </c>
      <c r="G6" s="161"/>
      <c r="H6" s="163"/>
      <c r="I6" s="163"/>
      <c r="J6" s="163"/>
      <c r="K6" s="163"/>
      <c r="L6" s="163"/>
      <c r="M6" s="163"/>
      <c r="N6" s="164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161"/>
      <c r="D8" s="162"/>
      <c r="E8" s="11"/>
      <c r="F8" s="20"/>
      <c r="G8" s="165"/>
      <c r="H8" s="166"/>
      <c r="I8" s="166"/>
      <c r="J8" s="166"/>
      <c r="K8" s="166"/>
      <c r="L8" s="166"/>
      <c r="M8" s="166"/>
      <c r="N8" s="167"/>
      <c r="O8" s="39"/>
    </row>
    <row r="9" spans="1:15" ht="12.75">
      <c r="A9" s="39"/>
      <c r="B9" s="17"/>
      <c r="C9" s="161"/>
      <c r="D9" s="162"/>
      <c r="E9" s="11"/>
      <c r="F9" s="18"/>
      <c r="G9" s="165"/>
      <c r="H9" s="166"/>
      <c r="I9" s="166"/>
      <c r="J9" s="166"/>
      <c r="K9" s="166"/>
      <c r="L9" s="166"/>
      <c r="M9" s="166"/>
      <c r="N9" s="167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168" t="s">
        <v>21</v>
      </c>
      <c r="L11" s="169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>
        <f>IF(C5&gt;"",C5,"")</f>
      </c>
      <c r="D12" s="22">
        <f>IF(G5&gt;"",G5,"")</f>
      </c>
      <c r="E12" s="22">
        <f>IF(E5&gt;"",E5&amp;" - "&amp;I5,"")</f>
      </c>
      <c r="F12" s="4"/>
      <c r="G12" s="4"/>
      <c r="H12" s="10"/>
      <c r="I12" s="4"/>
      <c r="J12" s="4"/>
      <c r="K12" s="13">
        <f>IF(ISBLANK(F12),"",COUNTIF(F12:J12,"&gt;=0"))</f>
      </c>
      <c r="L12" s="14">
        <f>IF(ISBLANK(F12),"",(IF(LEFT(F12,1)="-",1,0)+IF(LEFT(G12,1)="-",1,0)+IF(LEFT(H12,1)="-",1,0)+IF(LEFT(I12,1)="-",1,0)+IF(LEFT(J12,1)="-",1,0)))</f>
      </c>
      <c r="M12" s="16">
        <f aca="true" t="shared" si="0" ref="M12:N16">IF(K12=3,1,"")</f>
      </c>
      <c r="N12" s="15">
        <f t="shared" si="0"/>
      </c>
      <c r="O12" s="39"/>
    </row>
    <row r="13" spans="1:15" ht="12.75">
      <c r="A13" s="39"/>
      <c r="B13" s="53" t="s">
        <v>8</v>
      </c>
      <c r="C13" s="22">
        <f>IF(C6&gt;"",C6,"")</f>
      </c>
      <c r="D13" s="22">
        <f>IF(G6&gt;"",G6,"")</f>
      </c>
      <c r="E13" s="22">
        <f>IF(E6&gt;"",E6&amp;" - "&amp;I6,"")</f>
      </c>
      <c r="F13" s="4"/>
      <c r="G13" s="4"/>
      <c r="H13" s="4"/>
      <c r="I13" s="4"/>
      <c r="J13" s="4"/>
      <c r="K13" s="13">
        <f>IF(ISBLANK(F13),"",COUNTIF(F13:J13,"&gt;=0"))</f>
      </c>
      <c r="L13" s="14">
        <f>IF(ISBLANK(F13),"",(IF(LEFT(F13,1)="-",1,0)+IF(LEFT(G13,1)="-",1,0)+IF(LEFT(H13,1)="-",1,0)+IF(LEFT(I13,1)="-",1,0)+IF(LEFT(J13,1)="-",1,0)))</f>
      </c>
      <c r="M13" s="16">
        <f t="shared" si="0"/>
      </c>
      <c r="N13" s="15">
        <f t="shared" si="0"/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/>
      <c r="G14" s="4"/>
      <c r="H14" s="4"/>
      <c r="I14" s="7"/>
      <c r="J14" s="7"/>
      <c r="K14" s="13">
        <f>IF(ISBLANK(F14),"",COUNTIF(F14:J14,"&gt;=0"))</f>
      </c>
      <c r="L14" s="14">
        <f>IF(ISBLANK(F14),"",(IF(LEFT(F14,1)="-",1,0)+IF(LEFT(G14,1)="-",1,0)+IF(LEFT(H14,1)="-",1,0)+IF(LEFT(I14,1)="-",1,0)+IF(LEFT(J14,1)="-",1,0)))</f>
      </c>
      <c r="M14" s="16">
        <f t="shared" si="0"/>
      </c>
      <c r="N14" s="15">
        <f t="shared" si="0"/>
      </c>
      <c r="O14" s="39"/>
    </row>
    <row r="15" spans="1:15" ht="12.75">
      <c r="A15" s="39"/>
      <c r="B15" s="53" t="s">
        <v>9</v>
      </c>
      <c r="C15" s="22">
        <f>IF(C5&gt;"",C5,"")</f>
      </c>
      <c r="D15" s="22">
        <f>IF(G6&gt;"",G6,"")</f>
      </c>
      <c r="E15" s="24"/>
      <c r="F15" s="5"/>
      <c r="G15" s="6"/>
      <c r="H15" s="7"/>
      <c r="I15" s="4"/>
      <c r="J15" s="4"/>
      <c r="K15" s="13">
        <f>IF(ISBLANK(F15),"",COUNTIF(F15:J15,"&gt;=0"))</f>
      </c>
      <c r="L15" s="14">
        <f>IF(ISBLANK(F15),"",(IF(LEFT(F15,1)="-",1,0)+IF(LEFT(G15,1)="-",1,0)+IF(LEFT(H15,1)="-",1,0)+IF(LEFT(I15,1)="-",1,0)+IF(LEFT(J15,1)="-",1,0)))</f>
      </c>
      <c r="M15" s="16">
        <f t="shared" si="0"/>
      </c>
      <c r="N15" s="15">
        <f t="shared" si="0"/>
      </c>
      <c r="O15" s="39"/>
    </row>
    <row r="16" spans="1:15" ht="13.5" thickBot="1">
      <c r="A16" s="39"/>
      <c r="B16" s="53" t="s">
        <v>10</v>
      </c>
      <c r="C16" s="22">
        <f>IF(C6&gt;"",C6,"")</f>
      </c>
      <c r="D16" s="22">
        <f>IF(G5&gt;"",G5,"")</f>
      </c>
      <c r="E16" s="24"/>
      <c r="F16" s="8"/>
      <c r="G16" s="4"/>
      <c r="H16" s="4"/>
      <c r="I16" s="4"/>
      <c r="J16" s="4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</c>
      <c r="L17" s="26">
        <f>IF(ISBLANK(G5),"",SUM(L12:L16))</f>
      </c>
      <c r="M17" s="56">
        <f>IF(ISBLANK(F12),"",SUM(M12:M16))</f>
      </c>
      <c r="N17" s="57">
        <f>IF(ISBLANK(F12),"",SUM(N12:N16))</f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>
        <f>C4</f>
        <v>0</v>
      </c>
      <c r="D20" s="27">
        <f>G4</f>
        <v>0</v>
      </c>
      <c r="E20" s="27"/>
      <c r="F20" s="27"/>
      <c r="G20" s="27"/>
      <c r="H20" s="27"/>
      <c r="I20" s="27"/>
      <c r="J20" s="158">
        <f>IF(M17=3,C4,IF(N17=3,G4,IF(M17=5,IF(N17=5,"tasan",""),"")))</f>
      </c>
      <c r="K20" s="159"/>
      <c r="L20" s="159"/>
      <c r="M20" s="159"/>
      <c r="N20" s="160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4" ht="15">
      <c r="Q24"/>
    </row>
    <row r="25" ht="15">
      <c r="Q25"/>
    </row>
    <row r="27" ht="15">
      <c r="Q27"/>
    </row>
    <row r="28" ht="15">
      <c r="Q28"/>
    </row>
  </sheetData>
  <sheetProtection/>
  <mergeCells count="13">
    <mergeCell ref="J1:N1"/>
    <mergeCell ref="J2:N2"/>
    <mergeCell ref="C4:D4"/>
    <mergeCell ref="C5:D5"/>
    <mergeCell ref="G5:N5"/>
    <mergeCell ref="J20:N20"/>
    <mergeCell ref="C6:D6"/>
    <mergeCell ref="G6:N6"/>
    <mergeCell ref="C8:D8"/>
    <mergeCell ref="G8:N8"/>
    <mergeCell ref="C9:D9"/>
    <mergeCell ref="G9:N9"/>
    <mergeCell ref="K11:L11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3.21484375" style="185" customWidth="1"/>
    <col min="2" max="2" width="4.10546875" style="185" customWidth="1"/>
    <col min="3" max="3" width="12.88671875" style="185" customWidth="1"/>
    <col min="4" max="4" width="10.10546875" style="185" customWidth="1"/>
    <col min="5" max="8" width="13.3359375" style="185" customWidth="1"/>
    <col min="9" max="9" width="10.21484375" style="185" customWidth="1"/>
    <col min="10" max="11" width="6.6640625" style="185" customWidth="1"/>
    <col min="12" max="16384" width="7.10546875" style="185" customWidth="1"/>
  </cols>
  <sheetData>
    <row r="1" spans="1:11" ht="18" customHeight="1">
      <c r="A1" s="178"/>
      <c r="B1" s="179" t="s">
        <v>279</v>
      </c>
      <c r="C1" s="180"/>
      <c r="D1" s="180"/>
      <c r="E1" s="181"/>
      <c r="F1" s="182"/>
      <c r="G1" s="183"/>
      <c r="H1" s="183"/>
      <c r="I1" s="184"/>
      <c r="J1" s="184"/>
      <c r="K1" s="184"/>
    </row>
    <row r="2" spans="1:11" ht="15" customHeight="1">
      <c r="A2" s="178"/>
      <c r="B2" s="186" t="s">
        <v>280</v>
      </c>
      <c r="C2" s="187"/>
      <c r="D2" s="187" t="s">
        <v>392</v>
      </c>
      <c r="E2" s="188"/>
      <c r="F2" s="182"/>
      <c r="G2" s="183"/>
      <c r="H2" s="183"/>
      <c r="I2" s="184"/>
      <c r="J2" s="184"/>
      <c r="K2" s="184"/>
    </row>
    <row r="3" spans="1:11" ht="15" customHeight="1">
      <c r="A3" s="178"/>
      <c r="B3" s="189" t="s">
        <v>281</v>
      </c>
      <c r="C3" s="190"/>
      <c r="D3" s="190"/>
      <c r="E3" s="191"/>
      <c r="F3" s="182"/>
      <c r="G3" s="183"/>
      <c r="H3" s="183"/>
      <c r="I3" s="184"/>
      <c r="J3" s="184"/>
      <c r="K3" s="184"/>
    </row>
    <row r="4" spans="1:11" ht="15" customHeight="1">
      <c r="A4" s="192"/>
      <c r="B4" s="193"/>
      <c r="C4" s="193"/>
      <c r="D4" s="193"/>
      <c r="E4" s="194" t="s">
        <v>282</v>
      </c>
      <c r="F4" s="195" t="s">
        <v>283</v>
      </c>
      <c r="G4" s="195" t="s">
        <v>284</v>
      </c>
      <c r="H4" s="195" t="s">
        <v>285</v>
      </c>
      <c r="I4" s="195" t="s">
        <v>286</v>
      </c>
      <c r="J4" s="184"/>
      <c r="K4" s="184"/>
    </row>
    <row r="5" spans="1:11" ht="13.5" customHeight="1">
      <c r="A5" s="196"/>
      <c r="B5" s="196" t="s">
        <v>287</v>
      </c>
      <c r="C5" s="196" t="s">
        <v>288</v>
      </c>
      <c r="D5" s="196" t="s">
        <v>289</v>
      </c>
      <c r="E5" s="182"/>
      <c r="F5" s="183"/>
      <c r="G5" s="183"/>
      <c r="H5" s="183"/>
      <c r="I5" s="183"/>
      <c r="J5" s="184"/>
      <c r="K5" s="184"/>
    </row>
    <row r="6" spans="1:11" ht="13.5" customHeight="1">
      <c r="A6" s="197" t="s">
        <v>290</v>
      </c>
      <c r="B6" s="197" t="s">
        <v>291</v>
      </c>
      <c r="C6" s="197" t="s">
        <v>292</v>
      </c>
      <c r="D6" s="197" t="s">
        <v>293</v>
      </c>
      <c r="E6" s="198"/>
      <c r="F6" s="183"/>
      <c r="G6" s="183"/>
      <c r="H6" s="183"/>
      <c r="I6" s="183"/>
      <c r="J6" s="184"/>
      <c r="K6" s="184"/>
    </row>
    <row r="7" spans="1:11" ht="13.5" customHeight="1">
      <c r="A7" s="197" t="s">
        <v>294</v>
      </c>
      <c r="B7" s="197"/>
      <c r="C7" s="197"/>
      <c r="D7" s="197"/>
      <c r="E7" s="199"/>
      <c r="F7" s="198" t="s">
        <v>290</v>
      </c>
      <c r="G7" s="183"/>
      <c r="H7" s="183"/>
      <c r="I7" s="183"/>
      <c r="J7" s="184"/>
      <c r="K7" s="184"/>
    </row>
    <row r="8" spans="1:11" ht="13.5" customHeight="1">
      <c r="A8" s="196" t="s">
        <v>295</v>
      </c>
      <c r="B8" s="196" t="s">
        <v>291</v>
      </c>
      <c r="C8" s="196"/>
      <c r="D8" s="196" t="s">
        <v>296</v>
      </c>
      <c r="E8" s="200"/>
      <c r="F8" s="199"/>
      <c r="G8" s="182"/>
      <c r="H8" s="183"/>
      <c r="I8" s="183"/>
      <c r="J8" s="184"/>
      <c r="K8" s="184"/>
    </row>
    <row r="9" spans="1:11" ht="13.5" customHeight="1">
      <c r="A9" s="196" t="s">
        <v>297</v>
      </c>
      <c r="B9" s="196" t="s">
        <v>291</v>
      </c>
      <c r="C9" s="196"/>
      <c r="D9" s="196" t="s">
        <v>296</v>
      </c>
      <c r="E9" s="201"/>
      <c r="F9" s="178"/>
      <c r="G9" s="198" t="s">
        <v>290</v>
      </c>
      <c r="H9" s="183"/>
      <c r="I9" s="183"/>
      <c r="J9" s="184"/>
      <c r="K9" s="184"/>
    </row>
    <row r="10" spans="1:11" ht="13.5" customHeight="1">
      <c r="A10" s="197" t="s">
        <v>298</v>
      </c>
      <c r="B10" s="197" t="s">
        <v>291</v>
      </c>
      <c r="C10" s="197" t="s">
        <v>211</v>
      </c>
      <c r="D10" s="197" t="s">
        <v>299</v>
      </c>
      <c r="E10" s="198" t="s">
        <v>300</v>
      </c>
      <c r="F10" s="178"/>
      <c r="G10" s="199" t="s">
        <v>301</v>
      </c>
      <c r="H10" s="182"/>
      <c r="I10" s="183"/>
      <c r="J10" s="184"/>
      <c r="K10" s="184"/>
    </row>
    <row r="11" spans="1:11" ht="13.5" customHeight="1">
      <c r="A11" s="197" t="s">
        <v>300</v>
      </c>
      <c r="B11" s="197" t="s">
        <v>291</v>
      </c>
      <c r="C11" s="197" t="s">
        <v>77</v>
      </c>
      <c r="D11" s="197" t="s">
        <v>302</v>
      </c>
      <c r="E11" s="199" t="s">
        <v>303</v>
      </c>
      <c r="F11" s="200" t="s">
        <v>300</v>
      </c>
      <c r="G11" s="202"/>
      <c r="H11" s="182"/>
      <c r="I11" s="183"/>
      <c r="J11" s="184"/>
      <c r="K11" s="184"/>
    </row>
    <row r="12" spans="1:11" ht="13.5" customHeight="1">
      <c r="A12" s="196" t="s">
        <v>304</v>
      </c>
      <c r="B12" s="196"/>
      <c r="C12" s="196"/>
      <c r="D12" s="196"/>
      <c r="E12" s="200" t="s">
        <v>305</v>
      </c>
      <c r="F12" s="201" t="s">
        <v>303</v>
      </c>
      <c r="G12" s="178"/>
      <c r="H12" s="182"/>
      <c r="I12" s="183"/>
      <c r="J12" s="184"/>
      <c r="K12" s="184"/>
    </row>
    <row r="13" spans="1:11" ht="13.5" customHeight="1">
      <c r="A13" s="196" t="s">
        <v>306</v>
      </c>
      <c r="B13" s="196" t="s">
        <v>291</v>
      </c>
      <c r="C13" s="196" t="s">
        <v>61</v>
      </c>
      <c r="D13" s="196" t="s">
        <v>61</v>
      </c>
      <c r="E13" s="201"/>
      <c r="F13" s="183"/>
      <c r="G13" s="178"/>
      <c r="H13" s="198" t="s">
        <v>290</v>
      </c>
      <c r="I13" s="183"/>
      <c r="J13" s="184"/>
      <c r="K13" s="184"/>
    </row>
    <row r="14" spans="1:11" ht="15" customHeight="1">
      <c r="A14" s="193"/>
      <c r="B14" s="193"/>
      <c r="C14" s="193"/>
      <c r="D14" s="193"/>
      <c r="E14" s="183"/>
      <c r="F14" s="183"/>
      <c r="G14" s="178"/>
      <c r="H14" s="199" t="s">
        <v>301</v>
      </c>
      <c r="I14" s="182"/>
      <c r="J14" s="184"/>
      <c r="K14" s="184"/>
    </row>
    <row r="15" spans="1:11" ht="13.5" customHeight="1">
      <c r="A15" s="197" t="s">
        <v>307</v>
      </c>
      <c r="B15" s="197" t="s">
        <v>291</v>
      </c>
      <c r="C15" s="197" t="s">
        <v>59</v>
      </c>
      <c r="D15" s="197" t="s">
        <v>299</v>
      </c>
      <c r="E15" s="198" t="s">
        <v>308</v>
      </c>
      <c r="F15" s="183"/>
      <c r="G15" s="178"/>
      <c r="H15" s="202"/>
      <c r="I15" s="182"/>
      <c r="J15" s="184"/>
      <c r="K15" s="184"/>
    </row>
    <row r="16" spans="1:11" ht="13.5" customHeight="1">
      <c r="A16" s="197" t="s">
        <v>308</v>
      </c>
      <c r="B16" s="197" t="s">
        <v>291</v>
      </c>
      <c r="C16" s="197" t="s">
        <v>82</v>
      </c>
      <c r="D16" s="197" t="s">
        <v>309</v>
      </c>
      <c r="E16" s="199" t="s">
        <v>301</v>
      </c>
      <c r="F16" s="198" t="s">
        <v>308</v>
      </c>
      <c r="G16" s="178"/>
      <c r="H16" s="202"/>
      <c r="I16" s="182"/>
      <c r="J16" s="184"/>
      <c r="K16" s="184"/>
    </row>
    <row r="17" spans="1:11" ht="13.5" customHeight="1">
      <c r="A17" s="196" t="s">
        <v>310</v>
      </c>
      <c r="B17" s="196" t="s">
        <v>291</v>
      </c>
      <c r="C17" s="196" t="s">
        <v>65</v>
      </c>
      <c r="D17" s="196" t="s">
        <v>65</v>
      </c>
      <c r="E17" s="200" t="s">
        <v>311</v>
      </c>
      <c r="F17" s="199" t="s">
        <v>301</v>
      </c>
      <c r="G17" s="202"/>
      <c r="H17" s="202"/>
      <c r="I17" s="182"/>
      <c r="J17" s="184"/>
      <c r="K17" s="184"/>
    </row>
    <row r="18" spans="1:11" ht="13.5" customHeight="1">
      <c r="A18" s="196" t="s">
        <v>311</v>
      </c>
      <c r="B18" s="196" t="s">
        <v>291</v>
      </c>
      <c r="C18" s="196" t="s">
        <v>87</v>
      </c>
      <c r="D18" s="196" t="s">
        <v>302</v>
      </c>
      <c r="E18" s="201" t="s">
        <v>303</v>
      </c>
      <c r="F18" s="178"/>
      <c r="G18" s="200" t="s">
        <v>308</v>
      </c>
      <c r="H18" s="202"/>
      <c r="I18" s="182"/>
      <c r="J18" s="184"/>
      <c r="K18" s="184"/>
    </row>
    <row r="19" spans="1:11" ht="13.5" customHeight="1">
      <c r="A19" s="197" t="s">
        <v>312</v>
      </c>
      <c r="B19" s="197" t="s">
        <v>291</v>
      </c>
      <c r="C19" s="197" t="s">
        <v>32</v>
      </c>
      <c r="D19" s="197" t="s">
        <v>313</v>
      </c>
      <c r="E19" s="198" t="s">
        <v>312</v>
      </c>
      <c r="F19" s="178"/>
      <c r="G19" s="201" t="s">
        <v>301</v>
      </c>
      <c r="H19" s="178"/>
      <c r="I19" s="182"/>
      <c r="J19" s="184"/>
      <c r="K19" s="184"/>
    </row>
    <row r="20" spans="1:11" ht="13.5" customHeight="1">
      <c r="A20" s="197" t="s">
        <v>314</v>
      </c>
      <c r="B20" s="197" t="s">
        <v>291</v>
      </c>
      <c r="C20" s="197" t="s">
        <v>73</v>
      </c>
      <c r="D20" s="197" t="s">
        <v>315</v>
      </c>
      <c r="E20" s="199" t="s">
        <v>301</v>
      </c>
      <c r="F20" s="200" t="s">
        <v>316</v>
      </c>
      <c r="G20" s="182"/>
      <c r="H20" s="178"/>
      <c r="I20" s="182"/>
      <c r="J20" s="184"/>
      <c r="K20" s="184"/>
    </row>
    <row r="21" spans="1:11" ht="13.5" customHeight="1">
      <c r="A21" s="196" t="s">
        <v>317</v>
      </c>
      <c r="B21" s="196"/>
      <c r="C21" s="196"/>
      <c r="D21" s="196"/>
      <c r="E21" s="200"/>
      <c r="F21" s="201" t="s">
        <v>301</v>
      </c>
      <c r="G21" s="183"/>
      <c r="H21" s="178"/>
      <c r="I21" s="182"/>
      <c r="J21" s="184"/>
      <c r="K21" s="184"/>
    </row>
    <row r="22" spans="1:11" ht="13.5" customHeight="1">
      <c r="A22" s="196" t="s">
        <v>316</v>
      </c>
      <c r="B22" s="196" t="s">
        <v>291</v>
      </c>
      <c r="C22" s="196" t="s">
        <v>74</v>
      </c>
      <c r="D22" s="196" t="s">
        <v>318</v>
      </c>
      <c r="E22" s="201"/>
      <c r="F22" s="183"/>
      <c r="G22" s="183"/>
      <c r="H22" s="178"/>
      <c r="I22" s="182"/>
      <c r="J22" s="184"/>
      <c r="K22" s="184"/>
    </row>
    <row r="23" spans="1:11" ht="15" customHeight="1">
      <c r="A23" s="193"/>
      <c r="B23" s="193"/>
      <c r="C23" s="193"/>
      <c r="D23" s="193"/>
      <c r="E23" s="183"/>
      <c r="F23" s="183"/>
      <c r="G23" s="183"/>
      <c r="H23" s="178"/>
      <c r="I23" s="198" t="s">
        <v>173</v>
      </c>
      <c r="J23" s="184"/>
      <c r="K23" s="184"/>
    </row>
    <row r="24" spans="1:11" ht="13.5" customHeight="1">
      <c r="A24" s="197" t="s">
        <v>319</v>
      </c>
      <c r="B24" s="197" t="s">
        <v>291</v>
      </c>
      <c r="C24" s="197" t="s">
        <v>320</v>
      </c>
      <c r="D24" s="197" t="s">
        <v>315</v>
      </c>
      <c r="E24" s="198"/>
      <c r="F24" s="183"/>
      <c r="G24" s="183"/>
      <c r="H24" s="178"/>
      <c r="I24" s="199" t="s">
        <v>303</v>
      </c>
      <c r="J24" s="203"/>
      <c r="K24" s="184"/>
    </row>
    <row r="25" spans="1:11" ht="13.5" customHeight="1">
      <c r="A25" s="197" t="s">
        <v>321</v>
      </c>
      <c r="B25" s="197"/>
      <c r="C25" s="197"/>
      <c r="D25" s="197"/>
      <c r="E25" s="199"/>
      <c r="F25" s="198" t="s">
        <v>319</v>
      </c>
      <c r="G25" s="183"/>
      <c r="H25" s="178"/>
      <c r="I25" s="202"/>
      <c r="J25" s="203"/>
      <c r="K25" s="184"/>
    </row>
    <row r="26" spans="1:11" ht="13.5" customHeight="1">
      <c r="A26" s="196" t="s">
        <v>322</v>
      </c>
      <c r="B26" s="196" t="s">
        <v>291</v>
      </c>
      <c r="C26" s="196" t="s">
        <v>96</v>
      </c>
      <c r="D26" s="196" t="s">
        <v>299</v>
      </c>
      <c r="E26" s="200" t="s">
        <v>323</v>
      </c>
      <c r="F26" s="199" t="s">
        <v>303</v>
      </c>
      <c r="G26" s="182"/>
      <c r="H26" s="178"/>
      <c r="I26" s="202"/>
      <c r="J26" s="203"/>
      <c r="K26" s="184"/>
    </row>
    <row r="27" spans="1:11" ht="13.5" customHeight="1">
      <c r="A27" s="196" t="s">
        <v>323</v>
      </c>
      <c r="B27" s="196" t="s">
        <v>291</v>
      </c>
      <c r="C27" s="196" t="s">
        <v>54</v>
      </c>
      <c r="D27" s="196" t="s">
        <v>302</v>
      </c>
      <c r="E27" s="201" t="s">
        <v>301</v>
      </c>
      <c r="F27" s="178"/>
      <c r="G27" s="198" t="s">
        <v>324</v>
      </c>
      <c r="H27" s="178"/>
      <c r="I27" s="202"/>
      <c r="J27" s="203"/>
      <c r="K27" s="184"/>
    </row>
    <row r="28" spans="1:11" ht="13.5" customHeight="1">
      <c r="A28" s="197" t="s">
        <v>325</v>
      </c>
      <c r="B28" s="197" t="s">
        <v>291</v>
      </c>
      <c r="C28" s="197" t="s">
        <v>99</v>
      </c>
      <c r="D28" s="197" t="s">
        <v>326</v>
      </c>
      <c r="E28" s="198" t="s">
        <v>327</v>
      </c>
      <c r="F28" s="178"/>
      <c r="G28" s="199" t="s">
        <v>301</v>
      </c>
      <c r="H28" s="202"/>
      <c r="I28" s="202"/>
      <c r="J28" s="203"/>
      <c r="K28" s="184"/>
    </row>
    <row r="29" spans="1:11" ht="13.5" customHeight="1">
      <c r="A29" s="197" t="s">
        <v>327</v>
      </c>
      <c r="B29" s="197" t="s">
        <v>291</v>
      </c>
      <c r="C29" s="197" t="s">
        <v>100</v>
      </c>
      <c r="D29" s="197" t="s">
        <v>100</v>
      </c>
      <c r="E29" s="199" t="s">
        <v>301</v>
      </c>
      <c r="F29" s="200" t="s">
        <v>324</v>
      </c>
      <c r="G29" s="202"/>
      <c r="H29" s="202"/>
      <c r="I29" s="202"/>
      <c r="J29" s="203"/>
      <c r="K29" s="184"/>
    </row>
    <row r="30" spans="1:11" ht="13.5" customHeight="1">
      <c r="A30" s="196" t="s">
        <v>324</v>
      </c>
      <c r="B30" s="196" t="s">
        <v>291</v>
      </c>
      <c r="C30" s="196" t="s">
        <v>105</v>
      </c>
      <c r="D30" s="196" t="s">
        <v>326</v>
      </c>
      <c r="E30" s="200" t="s">
        <v>324</v>
      </c>
      <c r="F30" s="201" t="s">
        <v>303</v>
      </c>
      <c r="G30" s="178"/>
      <c r="H30" s="202"/>
      <c r="I30" s="202"/>
      <c r="J30" s="203"/>
      <c r="K30" s="184"/>
    </row>
    <row r="31" spans="1:11" ht="13.5" customHeight="1">
      <c r="A31" s="196" t="s">
        <v>328</v>
      </c>
      <c r="B31" s="196" t="s">
        <v>291</v>
      </c>
      <c r="C31" s="196" t="s">
        <v>106</v>
      </c>
      <c r="D31" s="196" t="s">
        <v>329</v>
      </c>
      <c r="E31" s="201" t="s">
        <v>303</v>
      </c>
      <c r="F31" s="183"/>
      <c r="G31" s="178"/>
      <c r="H31" s="200" t="s">
        <v>324</v>
      </c>
      <c r="I31" s="202"/>
      <c r="J31" s="203"/>
      <c r="K31" s="184"/>
    </row>
    <row r="32" spans="1:11" ht="15" customHeight="1">
      <c r="A32" s="193"/>
      <c r="B32" s="193"/>
      <c r="C32" s="193"/>
      <c r="D32" s="193"/>
      <c r="E32" s="183"/>
      <c r="F32" s="183"/>
      <c r="G32" s="178"/>
      <c r="H32" s="201" t="s">
        <v>303</v>
      </c>
      <c r="I32" s="178"/>
      <c r="J32" s="203"/>
      <c r="K32" s="184"/>
    </row>
    <row r="33" spans="1:11" ht="13.5" customHeight="1">
      <c r="A33" s="197" t="s">
        <v>330</v>
      </c>
      <c r="B33" s="197" t="s">
        <v>291</v>
      </c>
      <c r="C33" s="197" t="s">
        <v>51</v>
      </c>
      <c r="D33" s="197" t="s">
        <v>331</v>
      </c>
      <c r="E33" s="198" t="s">
        <v>332</v>
      </c>
      <c r="F33" s="183"/>
      <c r="G33" s="178"/>
      <c r="H33" s="182"/>
      <c r="I33" s="178"/>
      <c r="J33" s="203"/>
      <c r="K33" s="184"/>
    </row>
    <row r="34" spans="1:11" ht="13.5" customHeight="1">
      <c r="A34" s="197" t="s">
        <v>332</v>
      </c>
      <c r="B34" s="197" t="s">
        <v>291</v>
      </c>
      <c r="C34" s="197" t="s">
        <v>111</v>
      </c>
      <c r="D34" s="197" t="s">
        <v>299</v>
      </c>
      <c r="E34" s="199" t="s">
        <v>333</v>
      </c>
      <c r="F34" s="198" t="s">
        <v>332</v>
      </c>
      <c r="G34" s="178"/>
      <c r="H34" s="182"/>
      <c r="I34" s="178"/>
      <c r="J34" s="203"/>
      <c r="K34" s="184"/>
    </row>
    <row r="35" spans="1:11" ht="13.5" customHeight="1">
      <c r="A35" s="196" t="s">
        <v>334</v>
      </c>
      <c r="B35" s="196" t="s">
        <v>291</v>
      </c>
      <c r="C35" s="196" t="s">
        <v>58</v>
      </c>
      <c r="D35" s="196" t="s">
        <v>313</v>
      </c>
      <c r="E35" s="200" t="s">
        <v>334</v>
      </c>
      <c r="F35" s="199" t="s">
        <v>333</v>
      </c>
      <c r="G35" s="202"/>
      <c r="H35" s="182"/>
      <c r="I35" s="178"/>
      <c r="J35" s="203"/>
      <c r="K35" s="184"/>
    </row>
    <row r="36" spans="1:11" ht="13.5" customHeight="1">
      <c r="A36" s="196" t="s">
        <v>335</v>
      </c>
      <c r="B36" s="196" t="s">
        <v>291</v>
      </c>
      <c r="C36" s="196" t="s">
        <v>62</v>
      </c>
      <c r="D36" s="196" t="s">
        <v>302</v>
      </c>
      <c r="E36" s="201" t="s">
        <v>303</v>
      </c>
      <c r="F36" s="178"/>
      <c r="G36" s="200" t="s">
        <v>336</v>
      </c>
      <c r="H36" s="182"/>
      <c r="I36" s="178"/>
      <c r="J36" s="203"/>
      <c r="K36" s="184"/>
    </row>
    <row r="37" spans="1:11" ht="13.5" customHeight="1">
      <c r="A37" s="197" t="s">
        <v>337</v>
      </c>
      <c r="B37" s="197" t="s">
        <v>291</v>
      </c>
      <c r="C37" s="197"/>
      <c r="D37" s="197" t="s">
        <v>296</v>
      </c>
      <c r="E37" s="198"/>
      <c r="F37" s="178"/>
      <c r="G37" s="201" t="s">
        <v>301</v>
      </c>
      <c r="H37" s="183"/>
      <c r="I37" s="178"/>
      <c r="J37" s="203"/>
      <c r="K37" s="184"/>
    </row>
    <row r="38" spans="1:11" ht="13.5" customHeight="1">
      <c r="A38" s="197" t="s">
        <v>338</v>
      </c>
      <c r="B38" s="197" t="s">
        <v>291</v>
      </c>
      <c r="C38" s="197"/>
      <c r="D38" s="197" t="s">
        <v>296</v>
      </c>
      <c r="E38" s="199"/>
      <c r="F38" s="200" t="s">
        <v>336</v>
      </c>
      <c r="G38" s="182"/>
      <c r="H38" s="183"/>
      <c r="I38" s="178"/>
      <c r="J38" s="203"/>
      <c r="K38" s="184"/>
    </row>
    <row r="39" spans="1:11" ht="13.5" customHeight="1">
      <c r="A39" s="196" t="s">
        <v>339</v>
      </c>
      <c r="B39" s="196"/>
      <c r="C39" s="196"/>
      <c r="D39" s="196"/>
      <c r="E39" s="200"/>
      <c r="F39" s="201"/>
      <c r="G39" s="183"/>
      <c r="H39" s="183"/>
      <c r="I39" s="178"/>
      <c r="J39" s="203"/>
      <c r="K39" s="184"/>
    </row>
    <row r="40" spans="1:11" ht="13.5" customHeight="1">
      <c r="A40" s="196" t="s">
        <v>336</v>
      </c>
      <c r="B40" s="196" t="s">
        <v>291</v>
      </c>
      <c r="C40" s="196" t="s">
        <v>176</v>
      </c>
      <c r="D40" s="196" t="s">
        <v>176</v>
      </c>
      <c r="E40" s="201"/>
      <c r="F40" s="183"/>
      <c r="G40" s="183"/>
      <c r="H40" s="183"/>
      <c r="I40" s="178"/>
      <c r="J40" s="198" t="s">
        <v>173</v>
      </c>
      <c r="K40" s="184"/>
    </row>
    <row r="41" spans="1:11" ht="13.5" customHeight="1">
      <c r="A41" s="193"/>
      <c r="B41" s="193"/>
      <c r="C41" s="193"/>
      <c r="D41" s="193"/>
      <c r="E41" s="204"/>
      <c r="F41" s="183"/>
      <c r="G41" s="183"/>
      <c r="H41" s="183"/>
      <c r="I41" s="178"/>
      <c r="J41" s="205" t="s">
        <v>333</v>
      </c>
      <c r="K41" s="184"/>
    </row>
    <row r="42" spans="1:11" ht="15" customHeight="1">
      <c r="A42" s="206"/>
      <c r="B42" s="206"/>
      <c r="C42" s="206"/>
      <c r="D42" s="206"/>
      <c r="E42" s="184"/>
      <c r="F42" s="184"/>
      <c r="G42" s="184"/>
      <c r="H42" s="184"/>
      <c r="I42" s="207"/>
      <c r="J42" s="201"/>
      <c r="K42" s="184"/>
    </row>
    <row r="43" spans="1:11" ht="15" customHeight="1">
      <c r="A43" s="197" t="s">
        <v>340</v>
      </c>
      <c r="B43" s="197" t="s">
        <v>291</v>
      </c>
      <c r="C43" s="197" t="s">
        <v>179</v>
      </c>
      <c r="D43" s="197" t="s">
        <v>179</v>
      </c>
      <c r="E43" s="198"/>
      <c r="F43" s="183"/>
      <c r="G43" s="183"/>
      <c r="H43" s="183"/>
      <c r="I43" s="178"/>
      <c r="J43" s="203"/>
      <c r="K43" s="184"/>
    </row>
    <row r="44" spans="1:11" ht="15" customHeight="1">
      <c r="A44" s="197" t="s">
        <v>341</v>
      </c>
      <c r="B44" s="197"/>
      <c r="C44" s="197"/>
      <c r="D44" s="197"/>
      <c r="E44" s="199"/>
      <c r="F44" s="198" t="s">
        <v>340</v>
      </c>
      <c r="G44" s="183"/>
      <c r="H44" s="183"/>
      <c r="I44" s="178"/>
      <c r="J44" s="203"/>
      <c r="K44" s="184"/>
    </row>
    <row r="45" spans="1:11" ht="15" customHeight="1">
      <c r="A45" s="196" t="s">
        <v>342</v>
      </c>
      <c r="B45" s="196" t="s">
        <v>291</v>
      </c>
      <c r="C45" s="196"/>
      <c r="D45" s="196" t="s">
        <v>296</v>
      </c>
      <c r="E45" s="200"/>
      <c r="F45" s="199"/>
      <c r="G45" s="182"/>
      <c r="H45" s="183"/>
      <c r="I45" s="178"/>
      <c r="J45" s="203"/>
      <c r="K45" s="184"/>
    </row>
    <row r="46" spans="1:11" ht="15" customHeight="1">
      <c r="A46" s="196" t="s">
        <v>343</v>
      </c>
      <c r="B46" s="196" t="s">
        <v>291</v>
      </c>
      <c r="C46" s="196"/>
      <c r="D46" s="196" t="s">
        <v>296</v>
      </c>
      <c r="E46" s="201"/>
      <c r="F46" s="178"/>
      <c r="G46" s="198" t="s">
        <v>340</v>
      </c>
      <c r="H46" s="183"/>
      <c r="I46" s="178"/>
      <c r="J46" s="203"/>
      <c r="K46" s="184"/>
    </row>
    <row r="47" spans="1:11" ht="15" customHeight="1">
      <c r="A47" s="197" t="s">
        <v>344</v>
      </c>
      <c r="B47" s="197" t="s">
        <v>291</v>
      </c>
      <c r="C47" s="197" t="s">
        <v>60</v>
      </c>
      <c r="D47" s="197" t="s">
        <v>331</v>
      </c>
      <c r="E47" s="198" t="s">
        <v>344</v>
      </c>
      <c r="F47" s="178"/>
      <c r="G47" s="199" t="s">
        <v>303</v>
      </c>
      <c r="H47" s="182"/>
      <c r="I47" s="178"/>
      <c r="J47" s="203"/>
      <c r="K47" s="184"/>
    </row>
    <row r="48" spans="1:11" ht="15" customHeight="1">
      <c r="A48" s="197" t="s">
        <v>345</v>
      </c>
      <c r="B48" s="197" t="s">
        <v>291</v>
      </c>
      <c r="C48" s="197" t="s">
        <v>119</v>
      </c>
      <c r="D48" s="197" t="s">
        <v>329</v>
      </c>
      <c r="E48" s="199" t="s">
        <v>303</v>
      </c>
      <c r="F48" s="200" t="s">
        <v>346</v>
      </c>
      <c r="G48" s="202"/>
      <c r="H48" s="182"/>
      <c r="I48" s="178"/>
      <c r="J48" s="203"/>
      <c r="K48" s="184"/>
    </row>
    <row r="49" spans="1:11" ht="15" customHeight="1">
      <c r="A49" s="196" t="s">
        <v>347</v>
      </c>
      <c r="B49" s="196" t="s">
        <v>291</v>
      </c>
      <c r="C49" s="196"/>
      <c r="D49" s="196"/>
      <c r="E49" s="200"/>
      <c r="F49" s="201" t="s">
        <v>301</v>
      </c>
      <c r="G49" s="178"/>
      <c r="H49" s="182"/>
      <c r="I49" s="178"/>
      <c r="J49" s="203"/>
      <c r="K49" s="184"/>
    </row>
    <row r="50" spans="1:11" ht="15" customHeight="1">
      <c r="A50" s="196" t="s">
        <v>346</v>
      </c>
      <c r="B50" s="196" t="s">
        <v>291</v>
      </c>
      <c r="C50" s="196" t="s">
        <v>162</v>
      </c>
      <c r="D50" s="196" t="s">
        <v>162</v>
      </c>
      <c r="E50" s="201"/>
      <c r="F50" s="183"/>
      <c r="G50" s="178"/>
      <c r="H50" s="198" t="s">
        <v>340</v>
      </c>
      <c r="I50" s="178"/>
      <c r="J50" s="203"/>
      <c r="K50" s="184"/>
    </row>
    <row r="51" spans="1:11" ht="15" customHeight="1">
      <c r="A51" s="193"/>
      <c r="B51" s="193"/>
      <c r="C51" s="193"/>
      <c r="D51" s="193"/>
      <c r="E51" s="183"/>
      <c r="F51" s="183"/>
      <c r="G51" s="178"/>
      <c r="H51" s="199" t="s">
        <v>333</v>
      </c>
      <c r="I51" s="202"/>
      <c r="J51" s="203"/>
      <c r="K51" s="184"/>
    </row>
    <row r="52" spans="1:11" ht="15" customHeight="1">
      <c r="A52" s="197" t="s">
        <v>348</v>
      </c>
      <c r="B52" s="197" t="s">
        <v>291</v>
      </c>
      <c r="C52" s="197" t="s">
        <v>125</v>
      </c>
      <c r="D52" s="197" t="s">
        <v>326</v>
      </c>
      <c r="E52" s="198" t="s">
        <v>348</v>
      </c>
      <c r="F52" s="183"/>
      <c r="G52" s="178"/>
      <c r="H52" s="202"/>
      <c r="I52" s="202"/>
      <c r="J52" s="203"/>
      <c r="K52" s="184"/>
    </row>
    <row r="53" spans="1:11" ht="15" customHeight="1">
      <c r="A53" s="197" t="s">
        <v>349</v>
      </c>
      <c r="B53" s="197" t="s">
        <v>291</v>
      </c>
      <c r="C53" s="197" t="s">
        <v>124</v>
      </c>
      <c r="D53" s="197" t="s">
        <v>326</v>
      </c>
      <c r="E53" s="199" t="s">
        <v>333</v>
      </c>
      <c r="F53" s="198" t="s">
        <v>348</v>
      </c>
      <c r="G53" s="178"/>
      <c r="H53" s="202"/>
      <c r="I53" s="202"/>
      <c r="J53" s="203"/>
      <c r="K53" s="184"/>
    </row>
    <row r="54" spans="1:11" ht="15" customHeight="1">
      <c r="A54" s="196" t="s">
        <v>350</v>
      </c>
      <c r="B54" s="196" t="s">
        <v>291</v>
      </c>
      <c r="C54" s="196" t="s">
        <v>72</v>
      </c>
      <c r="D54" s="196" t="s">
        <v>72</v>
      </c>
      <c r="E54" s="200" t="s">
        <v>351</v>
      </c>
      <c r="F54" s="199" t="s">
        <v>303</v>
      </c>
      <c r="G54" s="202"/>
      <c r="H54" s="202"/>
      <c r="I54" s="202"/>
      <c r="J54" s="203"/>
      <c r="K54" s="184"/>
    </row>
    <row r="55" spans="1:11" ht="15" customHeight="1">
      <c r="A55" s="196" t="s">
        <v>351</v>
      </c>
      <c r="B55" s="196" t="s">
        <v>291</v>
      </c>
      <c r="C55" s="196" t="s">
        <v>49</v>
      </c>
      <c r="D55" s="196" t="s">
        <v>299</v>
      </c>
      <c r="E55" s="201" t="s">
        <v>303</v>
      </c>
      <c r="F55" s="178"/>
      <c r="G55" s="200" t="s">
        <v>352</v>
      </c>
      <c r="H55" s="202"/>
      <c r="I55" s="202"/>
      <c r="J55" s="203"/>
      <c r="K55" s="184"/>
    </row>
    <row r="56" spans="1:11" ht="15" customHeight="1">
      <c r="A56" s="197" t="s">
        <v>352</v>
      </c>
      <c r="B56" s="197" t="s">
        <v>291</v>
      </c>
      <c r="C56" s="197" t="s">
        <v>135</v>
      </c>
      <c r="D56" s="197" t="s">
        <v>309</v>
      </c>
      <c r="E56" s="198" t="s">
        <v>352</v>
      </c>
      <c r="F56" s="178"/>
      <c r="G56" s="201" t="s">
        <v>301</v>
      </c>
      <c r="H56" s="178"/>
      <c r="I56" s="202"/>
      <c r="J56" s="203"/>
      <c r="K56" s="184"/>
    </row>
    <row r="57" spans="1:11" ht="15" customHeight="1">
      <c r="A57" s="197" t="s">
        <v>353</v>
      </c>
      <c r="B57" s="197" t="s">
        <v>291</v>
      </c>
      <c r="C57" s="197" t="s">
        <v>136</v>
      </c>
      <c r="D57" s="197" t="s">
        <v>302</v>
      </c>
      <c r="E57" s="199" t="s">
        <v>301</v>
      </c>
      <c r="F57" s="200" t="s">
        <v>352</v>
      </c>
      <c r="G57" s="182"/>
      <c r="H57" s="178"/>
      <c r="I57" s="202"/>
      <c r="J57" s="203"/>
      <c r="K57" s="184"/>
    </row>
    <row r="58" spans="1:11" ht="15" customHeight="1">
      <c r="A58" s="196" t="s">
        <v>354</v>
      </c>
      <c r="B58" s="196"/>
      <c r="C58" s="196"/>
      <c r="D58" s="196"/>
      <c r="E58" s="200"/>
      <c r="F58" s="201" t="s">
        <v>301</v>
      </c>
      <c r="G58" s="183"/>
      <c r="H58" s="178"/>
      <c r="I58" s="202"/>
      <c r="J58" s="203"/>
      <c r="K58" s="184"/>
    </row>
    <row r="59" spans="1:11" ht="15" customHeight="1">
      <c r="A59" s="196" t="s">
        <v>355</v>
      </c>
      <c r="B59" s="196" t="s">
        <v>291</v>
      </c>
      <c r="C59" s="196" t="s">
        <v>356</v>
      </c>
      <c r="D59" s="196" t="s">
        <v>299</v>
      </c>
      <c r="E59" s="201"/>
      <c r="F59" s="183"/>
      <c r="G59" s="183"/>
      <c r="H59" s="178"/>
      <c r="I59" s="202"/>
      <c r="J59" s="203"/>
      <c r="K59" s="184"/>
    </row>
    <row r="60" spans="1:11" ht="15" customHeight="1">
      <c r="A60" s="206"/>
      <c r="B60" s="193"/>
      <c r="C60" s="193"/>
      <c r="D60" s="193"/>
      <c r="E60" s="183"/>
      <c r="F60" s="183"/>
      <c r="G60" s="183"/>
      <c r="H60" s="178"/>
      <c r="I60" s="200" t="s">
        <v>182</v>
      </c>
      <c r="J60" s="203"/>
      <c r="K60" s="184"/>
    </row>
    <row r="61" spans="1:11" ht="15" customHeight="1">
      <c r="A61" s="197" t="s">
        <v>358</v>
      </c>
      <c r="B61" s="197" t="s">
        <v>291</v>
      </c>
      <c r="C61" s="197" t="s">
        <v>359</v>
      </c>
      <c r="D61" s="197" t="s">
        <v>293</v>
      </c>
      <c r="E61" s="198"/>
      <c r="F61" s="183"/>
      <c r="G61" s="183"/>
      <c r="H61" s="178"/>
      <c r="I61" s="201" t="s">
        <v>301</v>
      </c>
      <c r="J61" s="184"/>
      <c r="K61" s="184"/>
    </row>
    <row r="62" spans="1:11" ht="15" customHeight="1">
      <c r="A62" s="197" t="s">
        <v>360</v>
      </c>
      <c r="B62" s="197"/>
      <c r="C62" s="197"/>
      <c r="D62" s="197"/>
      <c r="E62" s="199"/>
      <c r="F62" s="198" t="s">
        <v>361</v>
      </c>
      <c r="G62" s="183"/>
      <c r="H62" s="178"/>
      <c r="I62" s="182"/>
      <c r="J62" s="184"/>
      <c r="K62" s="184"/>
    </row>
    <row r="63" spans="1:11" ht="15" customHeight="1">
      <c r="A63" s="196" t="s">
        <v>362</v>
      </c>
      <c r="B63" s="196" t="s">
        <v>291</v>
      </c>
      <c r="C63" s="196"/>
      <c r="D63" s="196"/>
      <c r="E63" s="200"/>
      <c r="F63" s="199" t="s">
        <v>333</v>
      </c>
      <c r="G63" s="182"/>
      <c r="H63" s="178"/>
      <c r="I63" s="182"/>
      <c r="J63" s="184"/>
      <c r="K63" s="184"/>
    </row>
    <row r="64" spans="1:11" ht="15" customHeight="1">
      <c r="A64" s="196" t="s">
        <v>361</v>
      </c>
      <c r="B64" s="196" t="s">
        <v>291</v>
      </c>
      <c r="C64" s="196" t="s">
        <v>57</v>
      </c>
      <c r="D64" s="196" t="s">
        <v>318</v>
      </c>
      <c r="E64" s="201"/>
      <c r="F64" s="178"/>
      <c r="G64" s="198" t="s">
        <v>363</v>
      </c>
      <c r="H64" s="178"/>
      <c r="I64" s="182"/>
      <c r="J64" s="184"/>
      <c r="K64" s="184"/>
    </row>
    <row r="65" spans="1:11" ht="15" customHeight="1">
      <c r="A65" s="197" t="s">
        <v>364</v>
      </c>
      <c r="B65" s="197" t="s">
        <v>291</v>
      </c>
      <c r="C65" s="197" t="s">
        <v>141</v>
      </c>
      <c r="D65" s="197" t="s">
        <v>302</v>
      </c>
      <c r="E65" s="198" t="s">
        <v>363</v>
      </c>
      <c r="F65" s="178"/>
      <c r="G65" s="199" t="s">
        <v>333</v>
      </c>
      <c r="H65" s="202"/>
      <c r="I65" s="182"/>
      <c r="J65" s="184"/>
      <c r="K65" s="184"/>
    </row>
    <row r="66" spans="1:11" ht="15" customHeight="1">
      <c r="A66" s="197" t="s">
        <v>363</v>
      </c>
      <c r="B66" s="197" t="s">
        <v>291</v>
      </c>
      <c r="C66" s="197" t="s">
        <v>53</v>
      </c>
      <c r="D66" s="197" t="s">
        <v>313</v>
      </c>
      <c r="E66" s="199" t="s">
        <v>301</v>
      </c>
      <c r="F66" s="200" t="s">
        <v>363</v>
      </c>
      <c r="G66" s="202"/>
      <c r="H66" s="202"/>
      <c r="I66" s="182"/>
      <c r="J66" s="184"/>
      <c r="K66" s="184"/>
    </row>
    <row r="67" spans="1:11" ht="15" customHeight="1">
      <c r="A67" s="196" t="s">
        <v>365</v>
      </c>
      <c r="B67" s="196" t="s">
        <v>291</v>
      </c>
      <c r="C67" s="196" t="s">
        <v>70</v>
      </c>
      <c r="D67" s="196" t="s">
        <v>315</v>
      </c>
      <c r="E67" s="200" t="s">
        <v>366</v>
      </c>
      <c r="F67" s="201" t="s">
        <v>333</v>
      </c>
      <c r="G67" s="178"/>
      <c r="H67" s="202"/>
      <c r="I67" s="182"/>
      <c r="J67" s="184"/>
      <c r="K67" s="184"/>
    </row>
    <row r="68" spans="1:11" ht="15" customHeight="1">
      <c r="A68" s="196" t="s">
        <v>366</v>
      </c>
      <c r="B68" s="196" t="s">
        <v>291</v>
      </c>
      <c r="C68" s="196" t="s">
        <v>50</v>
      </c>
      <c r="D68" s="196" t="s">
        <v>299</v>
      </c>
      <c r="E68" s="201" t="s">
        <v>301</v>
      </c>
      <c r="F68" s="183"/>
      <c r="G68" s="178"/>
      <c r="H68" s="200" t="s">
        <v>357</v>
      </c>
      <c r="I68" s="182"/>
      <c r="J68" s="184"/>
      <c r="K68" s="184"/>
    </row>
    <row r="69" spans="1:11" ht="15" customHeight="1">
      <c r="A69" s="193"/>
      <c r="B69" s="193"/>
      <c r="C69" s="193"/>
      <c r="D69" s="193"/>
      <c r="E69" s="183"/>
      <c r="F69" s="183"/>
      <c r="G69" s="178"/>
      <c r="H69" s="201" t="s">
        <v>303</v>
      </c>
      <c r="I69" s="183"/>
      <c r="J69" s="184"/>
      <c r="K69" s="184"/>
    </row>
    <row r="70" spans="1:11" ht="15" customHeight="1">
      <c r="A70" s="197" t="s">
        <v>367</v>
      </c>
      <c r="B70" s="197" t="s">
        <v>291</v>
      </c>
      <c r="C70" s="197" t="s">
        <v>66</v>
      </c>
      <c r="D70" s="197" t="s">
        <v>302</v>
      </c>
      <c r="E70" s="198"/>
      <c r="F70" s="183"/>
      <c r="G70" s="178"/>
      <c r="H70" s="182"/>
      <c r="I70" s="183"/>
      <c r="J70" s="184"/>
      <c r="K70" s="184"/>
    </row>
    <row r="71" spans="1:11" ht="15" customHeight="1">
      <c r="A71" s="197" t="s">
        <v>368</v>
      </c>
      <c r="B71" s="197"/>
      <c r="C71" s="197"/>
      <c r="D71" s="197"/>
      <c r="E71" s="199"/>
      <c r="F71" s="198" t="s">
        <v>369</v>
      </c>
      <c r="G71" s="178"/>
      <c r="H71" s="182"/>
      <c r="I71" s="183"/>
      <c r="J71" s="184"/>
      <c r="K71" s="184"/>
    </row>
    <row r="72" spans="1:11" ht="15" customHeight="1">
      <c r="A72" s="196" t="s">
        <v>370</v>
      </c>
      <c r="B72" s="196" t="s">
        <v>291</v>
      </c>
      <c r="C72" s="196" t="s">
        <v>71</v>
      </c>
      <c r="D72" s="196" t="s">
        <v>299</v>
      </c>
      <c r="E72" s="200" t="s">
        <v>369</v>
      </c>
      <c r="F72" s="199" t="s">
        <v>303</v>
      </c>
      <c r="G72" s="202"/>
      <c r="H72" s="182"/>
      <c r="I72" s="183"/>
      <c r="J72" s="184"/>
      <c r="K72" s="184"/>
    </row>
    <row r="73" spans="1:11" ht="15" customHeight="1">
      <c r="A73" s="196" t="s">
        <v>369</v>
      </c>
      <c r="B73" s="196" t="s">
        <v>291</v>
      </c>
      <c r="C73" s="196" t="s">
        <v>150</v>
      </c>
      <c r="D73" s="196" t="s">
        <v>150</v>
      </c>
      <c r="E73" s="201" t="s">
        <v>301</v>
      </c>
      <c r="F73" s="178"/>
      <c r="G73" s="200" t="s">
        <v>357</v>
      </c>
      <c r="H73" s="182"/>
      <c r="I73" s="183"/>
      <c r="J73" s="184"/>
      <c r="K73" s="184"/>
    </row>
    <row r="74" spans="1:11" ht="15" customHeight="1">
      <c r="A74" s="197" t="s">
        <v>371</v>
      </c>
      <c r="B74" s="197" t="s">
        <v>291</v>
      </c>
      <c r="C74" s="197"/>
      <c r="D74" s="197" t="s">
        <v>296</v>
      </c>
      <c r="E74" s="198"/>
      <c r="F74" s="178"/>
      <c r="G74" s="201" t="s">
        <v>303</v>
      </c>
      <c r="H74" s="183"/>
      <c r="I74" s="183"/>
      <c r="J74" s="184"/>
      <c r="K74" s="184"/>
    </row>
    <row r="75" spans="1:11" ht="15" customHeight="1">
      <c r="A75" s="197" t="s">
        <v>372</v>
      </c>
      <c r="B75" s="197" t="s">
        <v>291</v>
      </c>
      <c r="C75" s="197"/>
      <c r="D75" s="197" t="s">
        <v>296</v>
      </c>
      <c r="E75" s="199"/>
      <c r="F75" s="200" t="s">
        <v>357</v>
      </c>
      <c r="G75" s="182"/>
      <c r="H75" s="183"/>
      <c r="I75" s="183"/>
      <c r="J75" s="184"/>
      <c r="K75" s="184"/>
    </row>
    <row r="76" spans="1:11" ht="15" customHeight="1">
      <c r="A76" s="196" t="s">
        <v>373</v>
      </c>
      <c r="B76" s="196"/>
      <c r="C76" s="196"/>
      <c r="D76" s="196"/>
      <c r="E76" s="200"/>
      <c r="F76" s="201"/>
      <c r="G76" s="183"/>
      <c r="H76" s="183"/>
      <c r="I76" s="183"/>
      <c r="J76" s="184"/>
      <c r="K76" s="184"/>
    </row>
    <row r="77" spans="1:11" ht="15" customHeight="1">
      <c r="A77" s="196" t="s">
        <v>357</v>
      </c>
      <c r="B77" s="196" t="s">
        <v>291</v>
      </c>
      <c r="C77" s="196" t="s">
        <v>182</v>
      </c>
      <c r="D77" s="196" t="s">
        <v>182</v>
      </c>
      <c r="E77" s="201"/>
      <c r="F77" s="183"/>
      <c r="G77" s="183"/>
      <c r="H77" s="183"/>
      <c r="I77" s="183"/>
      <c r="J77" s="184"/>
      <c r="K77" s="184"/>
    </row>
    <row r="78" spans="1:11" ht="15" customHeight="1">
      <c r="A78" s="208"/>
      <c r="B78" s="208"/>
      <c r="C78" s="208"/>
      <c r="D78" s="208"/>
      <c r="E78" s="184"/>
      <c r="F78" s="184"/>
      <c r="G78" s="184"/>
      <c r="H78" s="184"/>
      <c r="I78" s="184"/>
      <c r="J78" s="184"/>
      <c r="K78" s="184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87"/>
  <sheetViews>
    <sheetView zoomScalePageLayoutView="0" workbookViewId="0" topLeftCell="A1">
      <selection activeCell="AE658" sqref="AE658:AG663"/>
    </sheetView>
  </sheetViews>
  <sheetFormatPr defaultColWidth="8.88671875" defaultRowHeight="15"/>
  <cols>
    <col min="1" max="1" width="1.4375" style="34" customWidth="1"/>
    <col min="2" max="2" width="5.99609375" style="34" customWidth="1"/>
    <col min="3" max="3" width="18.21484375" style="34" customWidth="1"/>
    <col min="4" max="4" width="19.5546875" style="34" customWidth="1"/>
    <col min="5" max="5" width="1.88671875" style="34" customWidth="1"/>
    <col min="6" max="6" width="6.8867187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" width="8.88671875" style="34" customWidth="1"/>
    <col min="17" max="30" width="0" style="34" hidden="1" customWidth="1"/>
    <col min="31" max="31" width="8.88671875" style="34" customWidth="1"/>
    <col min="32" max="32" width="14.21484375" style="34" customWidth="1"/>
    <col min="33" max="33" width="13.88671875" style="34" customWidth="1"/>
    <col min="34" max="34" width="7.88671875" style="34" customWidth="1"/>
    <col min="35" max="35" width="6.77734375" style="34" customWidth="1"/>
    <col min="36" max="36" width="8.88671875" style="34" customWidth="1"/>
    <col min="37" max="37" width="4.21484375" style="34" bestFit="1" customWidth="1"/>
    <col min="38" max="38" width="4.21484375" style="34" customWidth="1"/>
    <col min="39" max="39" width="5.6640625" style="34" bestFit="1" customWidth="1"/>
    <col min="40" max="40" width="3.3359375" style="34" customWidth="1"/>
    <col min="41" max="41" width="3.4453125" style="34" customWidth="1"/>
    <col min="42" max="16384" width="8.88671875" style="34" customWidth="1"/>
  </cols>
  <sheetData>
    <row r="1" spans="1:15" ht="18" customHeight="1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170">
        <v>41977</v>
      </c>
      <c r="K1" s="171"/>
      <c r="L1" s="171"/>
      <c r="M1" s="171"/>
      <c r="N1" s="172"/>
      <c r="O1" s="39"/>
    </row>
    <row r="2" spans="1:15" ht="12.75">
      <c r="A2" s="35"/>
      <c r="B2" s="12"/>
      <c r="C2" s="12" t="s">
        <v>75</v>
      </c>
      <c r="D2" s="27"/>
      <c r="E2" s="27"/>
      <c r="F2" s="9"/>
      <c r="G2" s="36" t="s">
        <v>18</v>
      </c>
      <c r="H2" s="37"/>
      <c r="I2" s="38"/>
      <c r="J2" s="173" t="s">
        <v>30</v>
      </c>
      <c r="K2" s="171"/>
      <c r="L2" s="171"/>
      <c r="M2" s="171"/>
      <c r="N2" s="172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174" t="s">
        <v>76</v>
      </c>
      <c r="D4" s="175"/>
      <c r="E4" s="42"/>
      <c r="F4" s="41" t="s">
        <v>19</v>
      </c>
      <c r="G4" s="66" t="s">
        <v>77</v>
      </c>
      <c r="H4" s="67"/>
      <c r="I4" s="67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161" t="s">
        <v>78</v>
      </c>
      <c r="D5" s="162"/>
      <c r="E5" s="11"/>
      <c r="F5" s="44" t="s">
        <v>1</v>
      </c>
      <c r="G5" s="92" t="s">
        <v>79</v>
      </c>
      <c r="H5" s="70"/>
      <c r="I5" s="70"/>
      <c r="J5" s="70"/>
      <c r="K5" s="70"/>
      <c r="L5" s="70"/>
      <c r="M5" s="70"/>
      <c r="N5" s="71"/>
      <c r="O5" s="39"/>
    </row>
    <row r="6" spans="1:15" ht="12.75">
      <c r="A6" s="39"/>
      <c r="B6" s="45" t="s">
        <v>2</v>
      </c>
      <c r="C6" s="161" t="s">
        <v>80</v>
      </c>
      <c r="D6" s="162"/>
      <c r="E6" s="11"/>
      <c r="F6" s="46" t="s">
        <v>3</v>
      </c>
      <c r="G6" s="93" t="s">
        <v>81</v>
      </c>
      <c r="H6" s="72"/>
      <c r="I6" s="72"/>
      <c r="J6" s="72"/>
      <c r="K6" s="72"/>
      <c r="L6" s="72"/>
      <c r="M6" s="72"/>
      <c r="N6" s="73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161" t="s">
        <v>78</v>
      </c>
      <c r="D8" s="162"/>
      <c r="E8" s="11"/>
      <c r="F8" s="20"/>
      <c r="G8" s="129" t="s">
        <v>79</v>
      </c>
      <c r="H8" s="130"/>
      <c r="I8" s="130"/>
      <c r="J8" s="130"/>
      <c r="K8" s="130"/>
      <c r="L8" s="130"/>
      <c r="M8" s="130"/>
      <c r="N8" s="131"/>
      <c r="O8" s="39"/>
    </row>
    <row r="9" spans="1:15" ht="12.75">
      <c r="A9" s="39"/>
      <c r="B9" s="17"/>
      <c r="C9" s="161" t="s">
        <v>80</v>
      </c>
      <c r="D9" s="162"/>
      <c r="E9" s="11"/>
      <c r="F9" s="18"/>
      <c r="G9" s="165" t="s">
        <v>81</v>
      </c>
      <c r="H9" s="132"/>
      <c r="I9" s="132"/>
      <c r="J9" s="132"/>
      <c r="K9" s="132"/>
      <c r="L9" s="132"/>
      <c r="M9" s="132"/>
      <c r="N9" s="133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168" t="s">
        <v>21</v>
      </c>
      <c r="L11" s="169"/>
      <c r="M11" s="2" t="s">
        <v>22</v>
      </c>
      <c r="N11" s="3" t="s">
        <v>16</v>
      </c>
      <c r="O11" s="39"/>
    </row>
    <row r="12" spans="1:41" ht="15.75">
      <c r="A12" s="39"/>
      <c r="B12" s="53" t="s">
        <v>7</v>
      </c>
      <c r="C12" s="22" t="str">
        <f>IF(C5&gt;"",C5,"")</f>
        <v>Abusev Artur</v>
      </c>
      <c r="D12" s="22" t="str">
        <f>IF(G5&gt;"",G5,"")</f>
        <v>VEDRIEL Carlos</v>
      </c>
      <c r="E12" s="22">
        <f>IF(E5&gt;"",E5&amp;" - "&amp;I5,"")</f>
      </c>
      <c r="F12" s="4">
        <v>7</v>
      </c>
      <c r="G12" s="4">
        <v>-2</v>
      </c>
      <c r="H12" s="10">
        <v>11</v>
      </c>
      <c r="I12" s="4">
        <v>-8</v>
      </c>
      <c r="J12" s="4">
        <v>8</v>
      </c>
      <c r="K12" s="13">
        <f>IF(ISBLANK(F12),"",COUNTIF(F12:J12,"&gt;=0"))</f>
        <v>3</v>
      </c>
      <c r="L12" s="14">
        <f>IF(ISBLANK(F12),"",(IF(LEFT(F12,1)="-",1,0)+IF(LEFT(G12,1)="-",1,0)+IF(LEFT(H12,1)="-",1,0)+IF(LEFT(I12,1)="-",1,0)+IF(LEFT(J12,1)="-",1,0)))</f>
        <v>2</v>
      </c>
      <c r="M12" s="16">
        <f aca="true" t="shared" si="0" ref="M12:N16">IF(K12=3,1,"")</f>
        <v>1</v>
      </c>
      <c r="N12" s="15">
        <f t="shared" si="0"/>
      </c>
      <c r="O12" s="39"/>
      <c r="AE12" s="74">
        <v>139</v>
      </c>
      <c r="AF12" s="75"/>
      <c r="AG12" s="74" t="s">
        <v>33</v>
      </c>
      <c r="AH12" s="76" t="str">
        <f>J2</f>
        <v>Men</v>
      </c>
      <c r="AI12" s="77" t="s">
        <v>34</v>
      </c>
      <c r="AJ12" s="78">
        <f>J1</f>
        <v>41977</v>
      </c>
      <c r="AK12" s="79" t="s">
        <v>35</v>
      </c>
      <c r="AL12" s="80"/>
      <c r="AM12" s="79" t="s">
        <v>36</v>
      </c>
      <c r="AN12" s="76">
        <f>SUM(AN14:AN19)</f>
        <v>1</v>
      </c>
      <c r="AO12" s="76">
        <f>SUM(AO14:AO19)</f>
        <v>4</v>
      </c>
    </row>
    <row r="13" spans="1:41" ht="15.75">
      <c r="A13" s="39"/>
      <c r="B13" s="53" t="s">
        <v>8</v>
      </c>
      <c r="C13" s="22" t="str">
        <f>IF(C6&gt;"",C6,"")</f>
        <v>Isakov Ilya</v>
      </c>
      <c r="D13" s="22" t="str">
        <f>IF(G6&gt;"",G6,"")</f>
        <v>DIEZ Endika</v>
      </c>
      <c r="E13" s="22">
        <f>IF(E6&gt;"",E6&amp;" - "&amp;I6,"")</f>
      </c>
      <c r="F13" s="4">
        <v>-3</v>
      </c>
      <c r="G13" s="4">
        <v>-5</v>
      </c>
      <c r="H13" s="4">
        <v>-5</v>
      </c>
      <c r="I13" s="4"/>
      <c r="J13" s="4"/>
      <c r="K13" s="13">
        <f>IF(ISBLANK(F13),"",COUNTIF(F13:J13,"&gt;=0"))</f>
        <v>0</v>
      </c>
      <c r="L13" s="14">
        <f>IF(ISBLANK(F13),"",(IF(LEFT(F13,1)="-",1,0)+IF(LEFT(G13,1)="-",1,0)+IF(LEFT(H13,1)="-",1,0)+IF(LEFT(I13,1)="-",1,0)+IF(LEFT(J13,1)="-",1,0)))</f>
        <v>3</v>
      </c>
      <c r="M13" s="16">
        <f t="shared" si="0"/>
      </c>
      <c r="N13" s="15">
        <f t="shared" si="0"/>
        <v>1</v>
      </c>
      <c r="O13" s="39"/>
      <c r="AE13" s="81" t="s">
        <v>37</v>
      </c>
      <c r="AF13" s="82" t="str">
        <f>C4</f>
        <v>RUS6</v>
      </c>
      <c r="AG13" s="82" t="str">
        <f>G4</f>
        <v>ESP 5</v>
      </c>
      <c r="AH13" s="81" t="s">
        <v>38</v>
      </c>
      <c r="AI13" s="81" t="s">
        <v>39</v>
      </c>
      <c r="AJ13" s="81" t="s">
        <v>40</v>
      </c>
      <c r="AK13" s="81" t="s">
        <v>41</v>
      </c>
      <c r="AL13" s="81" t="s">
        <v>42</v>
      </c>
      <c r="AM13" s="81" t="s">
        <v>43</v>
      </c>
      <c r="AN13" s="81" t="s">
        <v>44</v>
      </c>
      <c r="AO13" s="81" t="s">
        <v>45</v>
      </c>
    </row>
    <row r="14" spans="1:41" ht="15">
      <c r="A14" s="39"/>
      <c r="B14" s="54" t="s">
        <v>25</v>
      </c>
      <c r="C14" s="22" t="str">
        <f>IF(C8&gt;"",C8&amp;" / "&amp;C9,"")</f>
        <v>Abusev Artur / Isakov Ilya</v>
      </c>
      <c r="D14" s="22" t="str">
        <f>IF(G8&gt;"",G8&amp;" / "&amp;G9,"")</f>
        <v>VEDRIEL Carlos / DIEZ Endika</v>
      </c>
      <c r="E14" s="23"/>
      <c r="F14" s="8">
        <v>-7</v>
      </c>
      <c r="G14" s="4">
        <v>4</v>
      </c>
      <c r="H14" s="4">
        <v>9</v>
      </c>
      <c r="I14" s="7">
        <v>-8</v>
      </c>
      <c r="J14" s="7">
        <v>-2</v>
      </c>
      <c r="K14" s="13">
        <f>IF(ISBLANK(F14),"",COUNTIF(F14:J14,"&gt;=0"))</f>
        <v>2</v>
      </c>
      <c r="L14" s="14">
        <f>IF(ISBLANK(F14),"",(IF(LEFT(F14,1)="-",1,0)+IF(LEFT(G14,1)="-",1,0)+IF(LEFT(H14,1)="-",1,0)+IF(LEFT(I14,1)="-",1,0)+IF(LEFT(J14,1)="-",1,0)))</f>
        <v>3</v>
      </c>
      <c r="M14" s="16">
        <f t="shared" si="0"/>
      </c>
      <c r="N14" s="15">
        <f t="shared" si="0"/>
        <v>1</v>
      </c>
      <c r="O14" s="39"/>
      <c r="AE14" s="79" t="s">
        <v>7</v>
      </c>
      <c r="AF14" s="79" t="str">
        <f>C5</f>
        <v>Abusev Artur</v>
      </c>
      <c r="AG14" s="79" t="str">
        <f>G5</f>
        <v>VEDRIEL Carlos</v>
      </c>
      <c r="AH14" s="83">
        <f aca="true" t="shared" si="1" ref="AH14:AL16">F12</f>
        <v>7</v>
      </c>
      <c r="AI14" s="83">
        <f t="shared" si="1"/>
        <v>-2</v>
      </c>
      <c r="AJ14" s="83">
        <f t="shared" si="1"/>
        <v>11</v>
      </c>
      <c r="AK14" s="83">
        <f t="shared" si="1"/>
        <v>-8</v>
      </c>
      <c r="AL14" s="83">
        <f t="shared" si="1"/>
        <v>8</v>
      </c>
      <c r="AM14" s="84"/>
      <c r="AN14" s="84">
        <f aca="true" t="shared" si="2" ref="AN14:AO16">M12</f>
        <v>1</v>
      </c>
      <c r="AO14" s="84">
        <f t="shared" si="2"/>
      </c>
    </row>
    <row r="15" spans="1:41" ht="15">
      <c r="A15" s="39"/>
      <c r="B15" s="53" t="s">
        <v>9</v>
      </c>
      <c r="C15" s="22" t="str">
        <f>IF(C5&gt;"",C5,"")</f>
        <v>Abusev Artur</v>
      </c>
      <c r="D15" s="22" t="str">
        <f>IF(G6&gt;"",G6,"")</f>
        <v>DIEZ Endika</v>
      </c>
      <c r="E15" s="24"/>
      <c r="F15" s="5">
        <v>-2</v>
      </c>
      <c r="G15" s="6">
        <v>-9</v>
      </c>
      <c r="H15" s="7">
        <v>-5</v>
      </c>
      <c r="I15" s="4"/>
      <c r="J15" s="4"/>
      <c r="K15" s="13">
        <f>IF(ISBLANK(F15),"",COUNTIF(F15:J15,"&gt;=0"))</f>
        <v>0</v>
      </c>
      <c r="L15" s="14">
        <f>IF(ISBLANK(F15),"",(IF(LEFT(F15,1)="-",1,0)+IF(LEFT(G15,1)="-",1,0)+IF(LEFT(H15,1)="-",1,0)+IF(LEFT(I15,1)="-",1,0)+IF(LEFT(J15,1)="-",1,0)))</f>
        <v>3</v>
      </c>
      <c r="M15" s="16">
        <f t="shared" si="0"/>
      </c>
      <c r="N15" s="15">
        <f t="shared" si="0"/>
        <v>1</v>
      </c>
      <c r="O15" s="39"/>
      <c r="AE15" s="79" t="s">
        <v>8</v>
      </c>
      <c r="AF15" s="79" t="str">
        <f>C6</f>
        <v>Isakov Ilya</v>
      </c>
      <c r="AG15" s="85" t="str">
        <f>G6</f>
        <v>DIEZ Endika</v>
      </c>
      <c r="AH15" s="83">
        <f t="shared" si="1"/>
        <v>-3</v>
      </c>
      <c r="AI15" s="83">
        <f t="shared" si="1"/>
        <v>-5</v>
      </c>
      <c r="AJ15" s="83">
        <f t="shared" si="1"/>
        <v>-5</v>
      </c>
      <c r="AK15" s="83">
        <f t="shared" si="1"/>
        <v>0</v>
      </c>
      <c r="AL15" s="83">
        <f t="shared" si="1"/>
        <v>0</v>
      </c>
      <c r="AM15" s="84"/>
      <c r="AN15" s="84">
        <f t="shared" si="2"/>
      </c>
      <c r="AO15" s="84">
        <f t="shared" si="2"/>
        <v>1</v>
      </c>
    </row>
    <row r="16" spans="1:41" ht="15.75" thickBot="1">
      <c r="A16" s="39"/>
      <c r="B16" s="53" t="s">
        <v>10</v>
      </c>
      <c r="C16" s="22" t="str">
        <f>IF(C6&gt;"",C6,"")</f>
        <v>Isakov Ilya</v>
      </c>
      <c r="D16" s="22" t="str">
        <f>IF(G5&gt;"",G5,"")</f>
        <v>VEDRIEL Carlos</v>
      </c>
      <c r="E16" s="24"/>
      <c r="F16" s="8"/>
      <c r="G16" s="4"/>
      <c r="H16" s="4"/>
      <c r="I16" s="4"/>
      <c r="J16" s="4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  <c r="AE16" s="79" t="s">
        <v>46</v>
      </c>
      <c r="AF16" s="79" t="str">
        <f>C8</f>
        <v>Abusev Artur</v>
      </c>
      <c r="AG16" s="85" t="str">
        <f>G8</f>
        <v>VEDRIEL Carlos</v>
      </c>
      <c r="AH16" s="83">
        <f t="shared" si="1"/>
        <v>-7</v>
      </c>
      <c r="AI16" s="83">
        <f t="shared" si="1"/>
        <v>4</v>
      </c>
      <c r="AJ16" s="83">
        <f t="shared" si="1"/>
        <v>9</v>
      </c>
      <c r="AK16" s="83">
        <f t="shared" si="1"/>
        <v>-8</v>
      </c>
      <c r="AL16" s="83">
        <f t="shared" si="1"/>
        <v>-2</v>
      </c>
      <c r="AM16" s="84"/>
      <c r="AN16" s="84">
        <f t="shared" si="2"/>
      </c>
      <c r="AO16" s="84">
        <f t="shared" si="2"/>
        <v>1</v>
      </c>
    </row>
    <row r="17" spans="1:41" ht="15.7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5</v>
      </c>
      <c r="L17" s="26">
        <f>IF(ISBLANK(G5),"",SUM(L12:L16))</f>
        <v>11</v>
      </c>
      <c r="M17" s="56">
        <f>IF(ISBLANK(F12),"",SUM(M12:M16))</f>
        <v>1</v>
      </c>
      <c r="N17" s="57">
        <f>IF(ISBLANK(F12),"",SUM(N12:N16))</f>
        <v>3</v>
      </c>
      <c r="O17" s="39"/>
      <c r="AE17" s="86" t="s">
        <v>47</v>
      </c>
      <c r="AF17" s="122" t="str">
        <f>C9</f>
        <v>Isakov Ilya</v>
      </c>
      <c r="AG17" s="123" t="str">
        <f>G9</f>
        <v>DIEZ Endika</v>
      </c>
      <c r="AH17" s="86" t="s">
        <v>48</v>
      </c>
      <c r="AI17" s="86" t="s">
        <v>48</v>
      </c>
      <c r="AJ17" s="86" t="s">
        <v>48</v>
      </c>
      <c r="AK17" s="86" t="s">
        <v>48</v>
      </c>
      <c r="AL17" s="86" t="s">
        <v>48</v>
      </c>
      <c r="AM17" s="86"/>
      <c r="AN17" s="84"/>
      <c r="AO17" s="84">
        <f>N15</f>
        <v>1</v>
      </c>
    </row>
    <row r="18" spans="1:41" ht="1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  <c r="AE18" s="79" t="s">
        <v>9</v>
      </c>
      <c r="AF18" s="79" t="str">
        <f>C5</f>
        <v>Abusev Artur</v>
      </c>
      <c r="AG18" s="85" t="str">
        <f>G6</f>
        <v>DIEZ Endika</v>
      </c>
      <c r="AH18" s="83">
        <f aca="true" t="shared" si="3" ref="AH18:AL19">F15</f>
        <v>-2</v>
      </c>
      <c r="AI18" s="83">
        <f t="shared" si="3"/>
        <v>-9</v>
      </c>
      <c r="AJ18" s="83">
        <f t="shared" si="3"/>
        <v>-5</v>
      </c>
      <c r="AK18" s="83">
        <f t="shared" si="3"/>
        <v>0</v>
      </c>
      <c r="AL18" s="83">
        <f t="shared" si="3"/>
        <v>0</v>
      </c>
      <c r="AM18" s="84"/>
      <c r="AN18" s="84">
        <f>M15</f>
      </c>
      <c r="AO18" s="84">
        <f>N15</f>
        <v>1</v>
      </c>
    </row>
    <row r="19" spans="1:41" ht="1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  <c r="AE19" s="79" t="s">
        <v>10</v>
      </c>
      <c r="AF19" s="79" t="str">
        <f>C6</f>
        <v>Isakov Ilya</v>
      </c>
      <c r="AG19" s="79" t="str">
        <f>G5</f>
        <v>VEDRIEL Carlos</v>
      </c>
      <c r="AH19" s="83">
        <f t="shared" si="3"/>
        <v>0</v>
      </c>
      <c r="AI19" s="83">
        <f t="shared" si="3"/>
        <v>0</v>
      </c>
      <c r="AJ19" s="83">
        <f t="shared" si="3"/>
        <v>0</v>
      </c>
      <c r="AK19" s="83">
        <f t="shared" si="3"/>
        <v>0</v>
      </c>
      <c r="AL19" s="83">
        <f t="shared" si="3"/>
        <v>0</v>
      </c>
      <c r="AM19" s="84"/>
      <c r="AN19" s="84">
        <f>M16</f>
      </c>
      <c r="AO19" s="84">
        <f>N16</f>
      </c>
    </row>
    <row r="20" spans="1:15" ht="13.5" thickBot="1">
      <c r="A20" s="35"/>
      <c r="B20" s="62"/>
      <c r="C20" s="63" t="str">
        <f>C4</f>
        <v>RUS6</v>
      </c>
      <c r="D20" s="27" t="str">
        <f>G4</f>
        <v>ESP 5</v>
      </c>
      <c r="E20" s="27"/>
      <c r="F20" s="27"/>
      <c r="G20" s="27"/>
      <c r="H20" s="27"/>
      <c r="I20" s="27"/>
      <c r="J20" s="158" t="str">
        <f>IF(M17=3,C4,IF(N17=3,G4,IF(M17=5,IF(N17=5,"tasan",""),"")))</f>
        <v>ESP 5</v>
      </c>
      <c r="K20" s="159"/>
      <c r="L20" s="159"/>
      <c r="M20" s="159"/>
      <c r="N20" s="160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4" spans="1:15" ht="12.75">
      <c r="A24" s="35"/>
      <c r="B24" s="9"/>
      <c r="C24" s="28" t="s">
        <v>29</v>
      </c>
      <c r="D24" s="27"/>
      <c r="E24" s="27"/>
      <c r="F24" s="9"/>
      <c r="G24" s="36" t="s">
        <v>17</v>
      </c>
      <c r="H24" s="37"/>
      <c r="I24" s="38"/>
      <c r="J24" s="170">
        <v>41977</v>
      </c>
      <c r="K24" s="171"/>
      <c r="L24" s="171"/>
      <c r="M24" s="171"/>
      <c r="N24" s="172"/>
      <c r="O24" s="39"/>
    </row>
    <row r="25" spans="1:15" ht="12.75">
      <c r="A25" s="35"/>
      <c r="B25" s="12"/>
      <c r="C25" s="12" t="s">
        <v>75</v>
      </c>
      <c r="D25" s="27"/>
      <c r="E25" s="27"/>
      <c r="F25" s="9"/>
      <c r="G25" s="36" t="s">
        <v>18</v>
      </c>
      <c r="H25" s="37"/>
      <c r="I25" s="38"/>
      <c r="J25" s="173" t="s">
        <v>30</v>
      </c>
      <c r="K25" s="171"/>
      <c r="L25" s="171"/>
      <c r="M25" s="171"/>
      <c r="N25" s="172"/>
      <c r="O25" s="39"/>
    </row>
    <row r="26" spans="1:15" ht="12.75">
      <c r="A26" s="35"/>
      <c r="B26" s="9"/>
      <c r="C26" s="69"/>
      <c r="D26" s="27"/>
      <c r="E26" s="27"/>
      <c r="F26" s="27"/>
      <c r="G26" s="1"/>
      <c r="H26" s="27"/>
      <c r="I26" s="27"/>
      <c r="J26" s="27"/>
      <c r="K26" s="27"/>
      <c r="L26" s="27"/>
      <c r="M26" s="27"/>
      <c r="N26" s="27"/>
      <c r="O26" s="40"/>
    </row>
    <row r="27" spans="1:15" ht="12.75">
      <c r="A27" s="39"/>
      <c r="B27" s="41" t="s">
        <v>19</v>
      </c>
      <c r="C27" s="174" t="s">
        <v>59</v>
      </c>
      <c r="D27" s="175"/>
      <c r="E27" s="42"/>
      <c r="F27" s="41" t="s">
        <v>19</v>
      </c>
      <c r="G27" s="66" t="s">
        <v>82</v>
      </c>
      <c r="H27" s="67"/>
      <c r="I27" s="67"/>
      <c r="J27" s="67"/>
      <c r="K27" s="67"/>
      <c r="L27" s="67"/>
      <c r="M27" s="67"/>
      <c r="N27" s="68"/>
      <c r="O27" s="39"/>
    </row>
    <row r="28" spans="1:15" ht="12.75">
      <c r="A28" s="39"/>
      <c r="B28" s="43" t="s">
        <v>0</v>
      </c>
      <c r="C28" s="161" t="s">
        <v>83</v>
      </c>
      <c r="D28" s="162"/>
      <c r="E28" s="11"/>
      <c r="F28" s="44" t="s">
        <v>1</v>
      </c>
      <c r="G28" s="176" t="s">
        <v>84</v>
      </c>
      <c r="H28" s="177"/>
      <c r="I28" s="177"/>
      <c r="J28" s="177"/>
      <c r="K28" s="177"/>
      <c r="L28" s="177"/>
      <c r="M28" s="177"/>
      <c r="N28" s="128"/>
      <c r="O28" s="39"/>
    </row>
    <row r="29" spans="1:15" ht="12.75">
      <c r="A29" s="39"/>
      <c r="B29" s="45" t="s">
        <v>2</v>
      </c>
      <c r="C29" s="161" t="s">
        <v>85</v>
      </c>
      <c r="D29" s="162"/>
      <c r="E29" s="11"/>
      <c r="F29" s="46" t="s">
        <v>3</v>
      </c>
      <c r="G29" s="161" t="s">
        <v>86</v>
      </c>
      <c r="H29" s="163"/>
      <c r="I29" s="163"/>
      <c r="J29" s="163"/>
      <c r="K29" s="163"/>
      <c r="L29" s="163"/>
      <c r="M29" s="163"/>
      <c r="N29" s="164"/>
      <c r="O29" s="39"/>
    </row>
    <row r="30" spans="1:15" ht="12.75">
      <c r="A30" s="35"/>
      <c r="B30" s="47" t="s">
        <v>20</v>
      </c>
      <c r="C30" s="48"/>
      <c r="D30" s="49"/>
      <c r="E30" s="50"/>
      <c r="F30" s="47" t="s">
        <v>20</v>
      </c>
      <c r="G30" s="48"/>
      <c r="H30" s="51"/>
      <c r="I30" s="51"/>
      <c r="J30" s="51"/>
      <c r="K30" s="51"/>
      <c r="L30" s="51"/>
      <c r="M30" s="51"/>
      <c r="N30" s="51"/>
      <c r="O30" s="40"/>
    </row>
    <row r="31" spans="1:15" ht="12.75">
      <c r="A31" s="39"/>
      <c r="B31" s="19"/>
      <c r="C31" s="161" t="s">
        <v>85</v>
      </c>
      <c r="D31" s="162"/>
      <c r="E31" s="11"/>
      <c r="F31" s="20"/>
      <c r="G31" s="176" t="s">
        <v>84</v>
      </c>
      <c r="H31" s="177"/>
      <c r="I31" s="177"/>
      <c r="J31" s="177"/>
      <c r="K31" s="177"/>
      <c r="L31" s="177"/>
      <c r="M31" s="177"/>
      <c r="N31" s="128"/>
      <c r="O31" s="39"/>
    </row>
    <row r="32" spans="1:15" ht="12.75">
      <c r="A32" s="39"/>
      <c r="B32" s="17"/>
      <c r="C32" s="161" t="s">
        <v>83</v>
      </c>
      <c r="D32" s="162"/>
      <c r="E32" s="11"/>
      <c r="F32" s="18"/>
      <c r="G32" s="161" t="s">
        <v>86</v>
      </c>
      <c r="H32" s="163"/>
      <c r="I32" s="163"/>
      <c r="J32" s="163"/>
      <c r="K32" s="163"/>
      <c r="L32" s="163"/>
      <c r="M32" s="163"/>
      <c r="N32" s="164"/>
      <c r="O32" s="39"/>
    </row>
    <row r="33" spans="1:15" ht="12.75">
      <c r="A33" s="35"/>
      <c r="B33" s="27"/>
      <c r="C33" s="27"/>
      <c r="D33" s="27"/>
      <c r="E33" s="27"/>
      <c r="F33" s="1" t="s">
        <v>24</v>
      </c>
      <c r="G33" s="1"/>
      <c r="H33" s="1"/>
      <c r="I33" s="1"/>
      <c r="J33" s="27"/>
      <c r="K33" s="27"/>
      <c r="L33" s="27"/>
      <c r="M33" s="52"/>
      <c r="N33" s="9"/>
      <c r="O33" s="40"/>
    </row>
    <row r="34" spans="1:15" ht="12.75">
      <c r="A34" s="35"/>
      <c r="B34" s="12" t="s">
        <v>23</v>
      </c>
      <c r="C34" s="27"/>
      <c r="D34" s="27"/>
      <c r="E34" s="27"/>
      <c r="F34" s="2" t="s">
        <v>11</v>
      </c>
      <c r="G34" s="2" t="s">
        <v>12</v>
      </c>
      <c r="H34" s="2" t="s">
        <v>13</v>
      </c>
      <c r="I34" s="2" t="s">
        <v>14</v>
      </c>
      <c r="J34" s="2" t="s">
        <v>15</v>
      </c>
      <c r="K34" s="168" t="s">
        <v>21</v>
      </c>
      <c r="L34" s="169"/>
      <c r="M34" s="2" t="s">
        <v>22</v>
      </c>
      <c r="N34" s="3" t="s">
        <v>16</v>
      </c>
      <c r="O34" s="39"/>
    </row>
    <row r="35" spans="1:41" ht="15.75">
      <c r="A35" s="39"/>
      <c r="B35" s="53" t="s">
        <v>7</v>
      </c>
      <c r="C35" s="22" t="str">
        <f>IF(C28&gt;"",C28,"")</f>
        <v>Gusev Arseniy</v>
      </c>
      <c r="D35" s="22" t="str">
        <f>IF(G28&gt;"",G28,"")</f>
        <v>Sadamatsu Yusuke</v>
      </c>
      <c r="E35" s="22">
        <f>IF(E28&gt;"",E28&amp;" - "&amp;I28,"")</f>
      </c>
      <c r="F35" s="4">
        <v>5</v>
      </c>
      <c r="G35" s="4">
        <v>-6</v>
      </c>
      <c r="H35" s="10">
        <v>-10</v>
      </c>
      <c r="I35" s="4">
        <v>-5</v>
      </c>
      <c r="J35" s="4"/>
      <c r="K35" s="13">
        <f>IF(ISBLANK(F35),"",COUNTIF(F35:J35,"&gt;=0"))</f>
        <v>1</v>
      </c>
      <c r="L35" s="14">
        <f>IF(ISBLANK(F35),"",(IF(LEFT(F35,1)="-",1,0)+IF(LEFT(G35,1)="-",1,0)+IF(LEFT(H35,1)="-",1,0)+IF(LEFT(I35,1)="-",1,0)+IF(LEFT(J35,1)="-",1,0)))</f>
        <v>3</v>
      </c>
      <c r="M35" s="16">
        <f aca="true" t="shared" si="4" ref="M35:N39">IF(K35=3,1,"")</f>
      </c>
      <c r="N35" s="15">
        <f t="shared" si="4"/>
        <v>1</v>
      </c>
      <c r="O35" s="39"/>
      <c r="AE35" s="74">
        <v>139</v>
      </c>
      <c r="AF35" s="75"/>
      <c r="AG35" s="74" t="s">
        <v>33</v>
      </c>
      <c r="AH35" s="76" t="str">
        <f>J25</f>
        <v>Men</v>
      </c>
      <c r="AI35" s="77" t="s">
        <v>34</v>
      </c>
      <c r="AJ35" s="78">
        <f>J24</f>
        <v>41977</v>
      </c>
      <c r="AK35" s="79" t="s">
        <v>35</v>
      </c>
      <c r="AL35" s="80"/>
      <c r="AM35" s="79" t="s">
        <v>36</v>
      </c>
      <c r="AN35" s="76">
        <f>SUM(AN37:AN42)</f>
        <v>0</v>
      </c>
      <c r="AO35" s="76">
        <f>SUM(AO37:AO42)</f>
        <v>3</v>
      </c>
    </row>
    <row r="36" spans="1:41" ht="15.75">
      <c r="A36" s="39"/>
      <c r="B36" s="53" t="s">
        <v>8</v>
      </c>
      <c r="C36" s="22" t="str">
        <f>IF(C29&gt;"",C29,"")</f>
        <v>Kuimov Phillip</v>
      </c>
      <c r="D36" s="22" t="str">
        <f>IF(G29&gt;"",G29,"")</f>
        <v>Goto Takuya</v>
      </c>
      <c r="E36" s="22">
        <f>IF(E29&gt;"",E29&amp;" - "&amp;I29,"")</f>
      </c>
      <c r="F36" s="4">
        <v>-9</v>
      </c>
      <c r="G36" s="4">
        <v>-9</v>
      </c>
      <c r="H36" s="4">
        <v>-6</v>
      </c>
      <c r="I36" s="4"/>
      <c r="J36" s="4"/>
      <c r="K36" s="13">
        <f>IF(ISBLANK(F36),"",COUNTIF(F36:J36,"&gt;=0"))</f>
        <v>0</v>
      </c>
      <c r="L36" s="14">
        <f>IF(ISBLANK(F36),"",(IF(LEFT(F36,1)="-",1,0)+IF(LEFT(G36,1)="-",1,0)+IF(LEFT(H36,1)="-",1,0)+IF(LEFT(I36,1)="-",1,0)+IF(LEFT(J36,1)="-",1,0)))</f>
        <v>3</v>
      </c>
      <c r="M36" s="16">
        <f t="shared" si="4"/>
      </c>
      <c r="N36" s="15">
        <f t="shared" si="4"/>
        <v>1</v>
      </c>
      <c r="O36" s="39"/>
      <c r="AE36" s="81" t="s">
        <v>37</v>
      </c>
      <c r="AF36" s="82" t="str">
        <f>C27</f>
        <v>RUS 2</v>
      </c>
      <c r="AG36" s="82" t="str">
        <f>G27</f>
        <v>JPN 2</v>
      </c>
      <c r="AH36" s="81" t="s">
        <v>38</v>
      </c>
      <c r="AI36" s="81" t="s">
        <v>39</v>
      </c>
      <c r="AJ36" s="81" t="s">
        <v>40</v>
      </c>
      <c r="AK36" s="81" t="s">
        <v>41</v>
      </c>
      <c r="AL36" s="81" t="s">
        <v>42</v>
      </c>
      <c r="AM36" s="81" t="s">
        <v>43</v>
      </c>
      <c r="AN36" s="81" t="s">
        <v>44</v>
      </c>
      <c r="AO36" s="81" t="s">
        <v>45</v>
      </c>
    </row>
    <row r="37" spans="1:41" ht="15">
      <c r="A37" s="39"/>
      <c r="B37" s="54" t="s">
        <v>25</v>
      </c>
      <c r="C37" s="22" t="str">
        <f>IF(C31&gt;"",C31&amp;" / "&amp;C32,"")</f>
        <v>Kuimov Phillip / Gusev Arseniy</v>
      </c>
      <c r="D37" s="22" t="str">
        <f>IF(G31&gt;"",G31&amp;" / "&amp;G32,"")</f>
        <v>Sadamatsu Yusuke / Goto Takuya</v>
      </c>
      <c r="E37" s="23"/>
      <c r="F37" s="8">
        <v>-12</v>
      </c>
      <c r="G37" s="4">
        <v>-13</v>
      </c>
      <c r="H37" s="4">
        <v>-4</v>
      </c>
      <c r="I37" s="7"/>
      <c r="J37" s="7"/>
      <c r="K37" s="13">
        <f>IF(ISBLANK(F37),"",COUNTIF(F37:J37,"&gt;=0"))</f>
        <v>0</v>
      </c>
      <c r="L37" s="14">
        <f>IF(ISBLANK(F37),"",(IF(LEFT(F37,1)="-",1,0)+IF(LEFT(G37,1)="-",1,0)+IF(LEFT(H37,1)="-",1,0)+IF(LEFT(I37,1)="-",1,0)+IF(LEFT(J37,1)="-",1,0)))</f>
        <v>3</v>
      </c>
      <c r="M37" s="16">
        <f t="shared" si="4"/>
      </c>
      <c r="N37" s="15">
        <f t="shared" si="4"/>
        <v>1</v>
      </c>
      <c r="O37" s="39"/>
      <c r="AE37" s="79" t="s">
        <v>7</v>
      </c>
      <c r="AF37" s="79" t="str">
        <f>C28</f>
        <v>Gusev Arseniy</v>
      </c>
      <c r="AG37" s="79" t="str">
        <f>G28</f>
        <v>Sadamatsu Yusuke</v>
      </c>
      <c r="AH37" s="83">
        <f aca="true" t="shared" si="5" ref="AH37:AL39">F35</f>
        <v>5</v>
      </c>
      <c r="AI37" s="83">
        <f t="shared" si="5"/>
        <v>-6</v>
      </c>
      <c r="AJ37" s="83">
        <f t="shared" si="5"/>
        <v>-10</v>
      </c>
      <c r="AK37" s="83">
        <f t="shared" si="5"/>
        <v>-5</v>
      </c>
      <c r="AL37" s="83">
        <f t="shared" si="5"/>
        <v>0</v>
      </c>
      <c r="AM37" s="84"/>
      <c r="AN37" s="84">
        <f aca="true" t="shared" si="6" ref="AN37:AO39">M35</f>
      </c>
      <c r="AO37" s="84">
        <f t="shared" si="6"/>
        <v>1</v>
      </c>
    </row>
    <row r="38" spans="1:41" ht="15">
      <c r="A38" s="39"/>
      <c r="B38" s="53" t="s">
        <v>9</v>
      </c>
      <c r="C38" s="22" t="str">
        <f>IF(C28&gt;"",C28,"")</f>
        <v>Gusev Arseniy</v>
      </c>
      <c r="D38" s="22" t="str">
        <f>IF(G29&gt;"",G29,"")</f>
        <v>Goto Takuya</v>
      </c>
      <c r="E38" s="24"/>
      <c r="F38" s="5"/>
      <c r="G38" s="6"/>
      <c r="H38" s="7"/>
      <c r="I38" s="4"/>
      <c r="J38" s="4"/>
      <c r="K38" s="13">
        <f>IF(ISBLANK(F38),"",COUNTIF(F38:J38,"&gt;=0"))</f>
      </c>
      <c r="L38" s="14">
        <f>IF(ISBLANK(F38),"",(IF(LEFT(F38,1)="-",1,0)+IF(LEFT(G38,1)="-",1,0)+IF(LEFT(H38,1)="-",1,0)+IF(LEFT(I38,1)="-",1,0)+IF(LEFT(J38,1)="-",1,0)))</f>
      </c>
      <c r="M38" s="16">
        <f t="shared" si="4"/>
      </c>
      <c r="N38" s="15">
        <f t="shared" si="4"/>
      </c>
      <c r="O38" s="39"/>
      <c r="AE38" s="79" t="s">
        <v>8</v>
      </c>
      <c r="AF38" s="79" t="str">
        <f>C29</f>
        <v>Kuimov Phillip</v>
      </c>
      <c r="AG38" s="85" t="str">
        <f>G29</f>
        <v>Goto Takuya</v>
      </c>
      <c r="AH38" s="83">
        <f t="shared" si="5"/>
        <v>-9</v>
      </c>
      <c r="AI38" s="83">
        <f t="shared" si="5"/>
        <v>-9</v>
      </c>
      <c r="AJ38" s="83">
        <f t="shared" si="5"/>
        <v>-6</v>
      </c>
      <c r="AK38" s="83">
        <f t="shared" si="5"/>
        <v>0</v>
      </c>
      <c r="AL38" s="83">
        <f t="shared" si="5"/>
        <v>0</v>
      </c>
      <c r="AM38" s="84"/>
      <c r="AN38" s="84">
        <f t="shared" si="6"/>
      </c>
      <c r="AO38" s="84">
        <f t="shared" si="6"/>
        <v>1</v>
      </c>
    </row>
    <row r="39" spans="1:41" ht="15.75" thickBot="1">
      <c r="A39" s="39"/>
      <c r="B39" s="53" t="s">
        <v>10</v>
      </c>
      <c r="C39" s="22" t="str">
        <f>IF(C29&gt;"",C29,"")</f>
        <v>Kuimov Phillip</v>
      </c>
      <c r="D39" s="22" t="str">
        <f>IF(G28&gt;"",G28,"")</f>
        <v>Sadamatsu Yusuke</v>
      </c>
      <c r="E39" s="24"/>
      <c r="F39" s="8"/>
      <c r="G39" s="4"/>
      <c r="H39" s="4"/>
      <c r="I39" s="4"/>
      <c r="J39" s="4"/>
      <c r="K39" s="13">
        <f>IF(ISBLANK(F39),"",COUNTIF(F39:J39,"&gt;=0"))</f>
      </c>
      <c r="L39" s="14">
        <f>IF(ISBLANK(F39),"",(IF(LEFT(F39,1)="-",1,0)+IF(LEFT(G39,1)="-",1,0)+IF(LEFT(H39,1)="-",1,0)+IF(LEFT(I39,1)="-",1,0)+IF(LEFT(J39,1)="-",1,0)))</f>
      </c>
      <c r="M39" s="16">
        <f t="shared" si="4"/>
      </c>
      <c r="N39" s="15">
        <f t="shared" si="4"/>
      </c>
      <c r="O39" s="39"/>
      <c r="AE39" s="79" t="s">
        <v>46</v>
      </c>
      <c r="AF39" s="79" t="str">
        <f>C31</f>
        <v>Kuimov Phillip</v>
      </c>
      <c r="AG39" s="85" t="str">
        <f>G31</f>
        <v>Sadamatsu Yusuke</v>
      </c>
      <c r="AH39" s="83">
        <f t="shared" si="5"/>
        <v>-12</v>
      </c>
      <c r="AI39" s="83">
        <f t="shared" si="5"/>
        <v>-13</v>
      </c>
      <c r="AJ39" s="83">
        <f t="shared" si="5"/>
        <v>-4</v>
      </c>
      <c r="AK39" s="83">
        <f t="shared" si="5"/>
        <v>0</v>
      </c>
      <c r="AL39" s="83">
        <f t="shared" si="5"/>
        <v>0</v>
      </c>
      <c r="AM39" s="84"/>
      <c r="AN39" s="84">
        <f t="shared" si="6"/>
      </c>
      <c r="AO39" s="84">
        <f t="shared" si="6"/>
        <v>1</v>
      </c>
    </row>
    <row r="40" spans="1:41" ht="15.75" thickBot="1">
      <c r="A40" s="35"/>
      <c r="B40" s="27"/>
      <c r="C40" s="27"/>
      <c r="D40" s="27"/>
      <c r="E40" s="27"/>
      <c r="F40" s="27"/>
      <c r="G40" s="27"/>
      <c r="H40" s="27"/>
      <c r="I40" s="21" t="s">
        <v>28</v>
      </c>
      <c r="J40" s="55"/>
      <c r="K40" s="25">
        <f>IF(ISBLANK(C28),"",SUM(K35:K39))</f>
        <v>1</v>
      </c>
      <c r="L40" s="26">
        <f>IF(ISBLANK(G28),"",SUM(L35:L39))</f>
        <v>9</v>
      </c>
      <c r="M40" s="56">
        <f>IF(ISBLANK(F35),"",SUM(M35:M39))</f>
        <v>0</v>
      </c>
      <c r="N40" s="57">
        <f>IF(ISBLANK(F35),"",SUM(N35:N39))</f>
        <v>3</v>
      </c>
      <c r="O40" s="39"/>
      <c r="AE40" s="86" t="s">
        <v>47</v>
      </c>
      <c r="AF40" s="124" t="str">
        <f>C32</f>
        <v>Gusev Arseniy</v>
      </c>
      <c r="AG40" s="125" t="str">
        <f>G32</f>
        <v>Goto Takuya</v>
      </c>
      <c r="AH40" s="86" t="s">
        <v>48</v>
      </c>
      <c r="AI40" s="86" t="s">
        <v>48</v>
      </c>
      <c r="AJ40" s="86" t="s">
        <v>48</v>
      </c>
      <c r="AK40" s="86" t="s">
        <v>48</v>
      </c>
      <c r="AL40" s="86" t="s">
        <v>48</v>
      </c>
      <c r="AM40" s="86"/>
      <c r="AN40" s="84"/>
      <c r="AO40" s="84">
        <f>N38</f>
      </c>
    </row>
    <row r="41" spans="1:41" ht="15">
      <c r="A41" s="35"/>
      <c r="B41" s="27" t="s">
        <v>26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40"/>
      <c r="AE41" s="79" t="s">
        <v>9</v>
      </c>
      <c r="AF41" s="79" t="str">
        <f>C28</f>
        <v>Gusev Arseniy</v>
      </c>
      <c r="AG41" s="85" t="str">
        <f>G29</f>
        <v>Goto Takuya</v>
      </c>
      <c r="AH41" s="83">
        <f aca="true" t="shared" si="7" ref="AH41:AL42">F38</f>
        <v>0</v>
      </c>
      <c r="AI41" s="83">
        <f t="shared" si="7"/>
        <v>0</v>
      </c>
      <c r="AJ41" s="83">
        <f t="shared" si="7"/>
        <v>0</v>
      </c>
      <c r="AK41" s="83">
        <f t="shared" si="7"/>
        <v>0</v>
      </c>
      <c r="AL41" s="83">
        <f t="shared" si="7"/>
        <v>0</v>
      </c>
      <c r="AM41" s="84"/>
      <c r="AN41" s="84">
        <f>M38</f>
      </c>
      <c r="AO41" s="84">
        <f>N38</f>
      </c>
    </row>
    <row r="42" spans="1:41" ht="15">
      <c r="A42" s="35"/>
      <c r="C42" s="27" t="s">
        <v>4</v>
      </c>
      <c r="D42" s="27" t="s">
        <v>5</v>
      </c>
      <c r="E42" s="9"/>
      <c r="F42" s="27"/>
      <c r="G42" s="27" t="s">
        <v>6</v>
      </c>
      <c r="H42" s="9"/>
      <c r="I42" s="27"/>
      <c r="J42" s="9" t="s">
        <v>27</v>
      </c>
      <c r="K42" s="9"/>
      <c r="L42" s="27"/>
      <c r="M42" s="27"/>
      <c r="N42" s="27"/>
      <c r="O42" s="40"/>
      <c r="AE42" s="79" t="s">
        <v>10</v>
      </c>
      <c r="AF42" s="79" t="str">
        <f>C29</f>
        <v>Kuimov Phillip</v>
      </c>
      <c r="AG42" s="79" t="str">
        <f>G28</f>
        <v>Sadamatsu Yusuke</v>
      </c>
      <c r="AH42" s="83">
        <f t="shared" si="7"/>
        <v>0</v>
      </c>
      <c r="AI42" s="83">
        <f t="shared" si="7"/>
        <v>0</v>
      </c>
      <c r="AJ42" s="83">
        <f t="shared" si="7"/>
        <v>0</v>
      </c>
      <c r="AK42" s="83">
        <f t="shared" si="7"/>
        <v>0</v>
      </c>
      <c r="AL42" s="83">
        <f t="shared" si="7"/>
        <v>0</v>
      </c>
      <c r="AM42" s="84"/>
      <c r="AN42" s="84">
        <f>M39</f>
      </c>
      <c r="AO42" s="84">
        <f>N39</f>
      </c>
    </row>
    <row r="43" spans="1:15" ht="13.5" thickBot="1">
      <c r="A43" s="35"/>
      <c r="B43" s="62"/>
      <c r="C43" s="63" t="str">
        <f>C27</f>
        <v>RUS 2</v>
      </c>
      <c r="D43" s="27" t="str">
        <f>G27</f>
        <v>JPN 2</v>
      </c>
      <c r="E43" s="27"/>
      <c r="F43" s="27"/>
      <c r="G43" s="27"/>
      <c r="H43" s="27"/>
      <c r="I43" s="27"/>
      <c r="J43" s="158" t="str">
        <f>IF(M40=3,C27,IF(N40=3,G27,IF(M40=5,IF(N40=5,"tasan",""),"")))</f>
        <v>JPN 2</v>
      </c>
      <c r="K43" s="159"/>
      <c r="L43" s="159"/>
      <c r="M43" s="159"/>
      <c r="N43" s="160"/>
      <c r="O43" s="39"/>
    </row>
    <row r="44" spans="1:15" ht="12.75">
      <c r="A44" s="58"/>
      <c r="B44" s="59"/>
      <c r="C44" s="59"/>
      <c r="D44" s="59"/>
      <c r="E44" s="59"/>
      <c r="F44" s="59"/>
      <c r="G44" s="59"/>
      <c r="H44" s="59"/>
      <c r="I44" s="59"/>
      <c r="J44" s="60"/>
      <c r="K44" s="60"/>
      <c r="L44" s="60"/>
      <c r="M44" s="60"/>
      <c r="N44" s="60"/>
      <c r="O44" s="61"/>
    </row>
    <row r="47" spans="1:17" ht="15">
      <c r="A47" s="35"/>
      <c r="B47" s="9"/>
      <c r="C47" s="28" t="s">
        <v>29</v>
      </c>
      <c r="D47" s="27"/>
      <c r="E47" s="27"/>
      <c r="F47" s="9"/>
      <c r="G47" s="36" t="s">
        <v>17</v>
      </c>
      <c r="H47" s="37"/>
      <c r="I47" s="38"/>
      <c r="J47" s="170">
        <v>41977</v>
      </c>
      <c r="K47" s="171"/>
      <c r="L47" s="171"/>
      <c r="M47" s="171"/>
      <c r="N47" s="172"/>
      <c r="O47" s="39"/>
      <c r="Q47"/>
    </row>
    <row r="48" spans="1:17" ht="15">
      <c r="A48" s="35"/>
      <c r="B48" s="12"/>
      <c r="C48" s="12" t="s">
        <v>75</v>
      </c>
      <c r="D48" s="27"/>
      <c r="E48" s="27"/>
      <c r="F48" s="9"/>
      <c r="G48" s="36" t="s">
        <v>18</v>
      </c>
      <c r="H48" s="37"/>
      <c r="I48" s="38"/>
      <c r="J48" s="173" t="s">
        <v>30</v>
      </c>
      <c r="K48" s="171"/>
      <c r="L48" s="171"/>
      <c r="M48" s="171"/>
      <c r="N48" s="172"/>
      <c r="O48" s="39"/>
      <c r="Q48"/>
    </row>
    <row r="49" spans="1:15" ht="12.75">
      <c r="A49" s="35"/>
      <c r="B49" s="9"/>
      <c r="C49" s="69"/>
      <c r="D49" s="27"/>
      <c r="E49" s="27"/>
      <c r="F49" s="27"/>
      <c r="G49" s="1"/>
      <c r="H49" s="27"/>
      <c r="I49" s="27"/>
      <c r="J49" s="27"/>
      <c r="K49" s="27"/>
      <c r="L49" s="27"/>
      <c r="M49" s="27"/>
      <c r="N49" s="27"/>
      <c r="O49" s="40"/>
    </row>
    <row r="50" spans="1:17" ht="15">
      <c r="A50" s="39"/>
      <c r="B50" s="41" t="s">
        <v>19</v>
      </c>
      <c r="C50" s="174" t="s">
        <v>87</v>
      </c>
      <c r="D50" s="175"/>
      <c r="E50" s="42"/>
      <c r="F50" s="41" t="s">
        <v>19</v>
      </c>
      <c r="G50" s="66" t="s">
        <v>65</v>
      </c>
      <c r="H50" s="67"/>
      <c r="I50" s="67"/>
      <c r="J50" s="67"/>
      <c r="K50" s="67"/>
      <c r="L50" s="67"/>
      <c r="M50" s="67"/>
      <c r="N50" s="68"/>
      <c r="O50" s="39"/>
      <c r="Q50"/>
    </row>
    <row r="51" spans="1:17" ht="15">
      <c r="A51" s="39"/>
      <c r="B51" s="43" t="s">
        <v>0</v>
      </c>
      <c r="C51" s="161" t="s">
        <v>88</v>
      </c>
      <c r="D51" s="162"/>
      <c r="E51" s="11"/>
      <c r="F51" s="44" t="s">
        <v>1</v>
      </c>
      <c r="G51" s="176" t="s">
        <v>89</v>
      </c>
      <c r="H51" s="177"/>
      <c r="I51" s="177"/>
      <c r="J51" s="177"/>
      <c r="K51" s="177"/>
      <c r="L51" s="177"/>
      <c r="M51" s="177"/>
      <c r="N51" s="128"/>
      <c r="O51" s="39"/>
      <c r="Q51"/>
    </row>
    <row r="52" spans="1:15" ht="12.75">
      <c r="A52" s="39"/>
      <c r="B52" s="45" t="s">
        <v>2</v>
      </c>
      <c r="C52" s="161" t="s">
        <v>90</v>
      </c>
      <c r="D52" s="162"/>
      <c r="E52" s="11"/>
      <c r="F52" s="46" t="s">
        <v>3</v>
      </c>
      <c r="G52" s="161" t="s">
        <v>91</v>
      </c>
      <c r="H52" s="163"/>
      <c r="I52" s="163"/>
      <c r="J52" s="163"/>
      <c r="K52" s="163"/>
      <c r="L52" s="163"/>
      <c r="M52" s="163"/>
      <c r="N52" s="164"/>
      <c r="O52" s="39"/>
    </row>
    <row r="53" spans="1:15" ht="12.75">
      <c r="A53" s="35"/>
      <c r="B53" s="47" t="s">
        <v>20</v>
      </c>
      <c r="C53" s="48"/>
      <c r="D53" s="49"/>
      <c r="E53" s="50"/>
      <c r="F53" s="47" t="s">
        <v>20</v>
      </c>
      <c r="G53" s="48"/>
      <c r="H53" s="51"/>
      <c r="I53" s="51"/>
      <c r="J53" s="51"/>
      <c r="K53" s="51"/>
      <c r="L53" s="51"/>
      <c r="M53" s="51"/>
      <c r="N53" s="51"/>
      <c r="O53" s="40"/>
    </row>
    <row r="54" spans="1:15" ht="12.75">
      <c r="A54" s="39"/>
      <c r="B54" s="19"/>
      <c r="C54" s="161" t="s">
        <v>88</v>
      </c>
      <c r="D54" s="162"/>
      <c r="E54" s="11"/>
      <c r="F54" s="20"/>
      <c r="G54" s="176" t="s">
        <v>89</v>
      </c>
      <c r="H54" s="177"/>
      <c r="I54" s="177"/>
      <c r="J54" s="177"/>
      <c r="K54" s="177"/>
      <c r="L54" s="177"/>
      <c r="M54" s="177"/>
      <c r="N54" s="128"/>
      <c r="O54" s="39"/>
    </row>
    <row r="55" spans="1:15" ht="12.75">
      <c r="A55" s="39"/>
      <c r="B55" s="17"/>
      <c r="C55" s="161" t="s">
        <v>90</v>
      </c>
      <c r="D55" s="162"/>
      <c r="E55" s="11"/>
      <c r="F55" s="18"/>
      <c r="G55" s="161" t="s">
        <v>91</v>
      </c>
      <c r="H55" s="163"/>
      <c r="I55" s="163"/>
      <c r="J55" s="163"/>
      <c r="K55" s="163"/>
      <c r="L55" s="163"/>
      <c r="M55" s="163"/>
      <c r="N55" s="164"/>
      <c r="O55" s="39"/>
    </row>
    <row r="56" spans="1:15" ht="12.75">
      <c r="A56" s="35"/>
      <c r="B56" s="27"/>
      <c r="C56" s="27"/>
      <c r="D56" s="27"/>
      <c r="E56" s="27"/>
      <c r="F56" s="1" t="s">
        <v>24</v>
      </c>
      <c r="G56" s="1"/>
      <c r="H56" s="1"/>
      <c r="I56" s="1"/>
      <c r="J56" s="27"/>
      <c r="K56" s="27"/>
      <c r="L56" s="27"/>
      <c r="M56" s="52"/>
      <c r="N56" s="9"/>
      <c r="O56" s="40"/>
    </row>
    <row r="57" spans="1:15" ht="12.75">
      <c r="A57" s="35"/>
      <c r="B57" s="12" t="s">
        <v>23</v>
      </c>
      <c r="C57" s="27"/>
      <c r="D57" s="27"/>
      <c r="E57" s="27"/>
      <c r="F57" s="2" t="s">
        <v>11</v>
      </c>
      <c r="G57" s="2" t="s">
        <v>12</v>
      </c>
      <c r="H57" s="2" t="s">
        <v>13</v>
      </c>
      <c r="I57" s="2" t="s">
        <v>14</v>
      </c>
      <c r="J57" s="2" t="s">
        <v>15</v>
      </c>
      <c r="K57" s="168" t="s">
        <v>21</v>
      </c>
      <c r="L57" s="169"/>
      <c r="M57" s="2" t="s">
        <v>22</v>
      </c>
      <c r="N57" s="3" t="s">
        <v>16</v>
      </c>
      <c r="O57" s="39"/>
    </row>
    <row r="58" spans="1:41" ht="15.75">
      <c r="A58" s="39"/>
      <c r="B58" s="53" t="s">
        <v>7</v>
      </c>
      <c r="C58" s="22" t="str">
        <f>IF(C51&gt;"",C51,"")</f>
        <v>SANCHEZ Borja</v>
      </c>
      <c r="D58" s="22" t="str">
        <f>IF(G51&gt;"",G51,"")</f>
        <v>Laane Lauri</v>
      </c>
      <c r="E58" s="22">
        <f>IF(E51&gt;"",E51&amp;" - "&amp;I51,"")</f>
      </c>
      <c r="F58" s="4">
        <v>-11</v>
      </c>
      <c r="G58" s="4">
        <v>9</v>
      </c>
      <c r="H58" s="10">
        <v>-9</v>
      </c>
      <c r="I58" s="4">
        <v>8</v>
      </c>
      <c r="J58" s="4">
        <v>9</v>
      </c>
      <c r="K58" s="13">
        <f>IF(ISBLANK(F58),"",COUNTIF(F58:J58,"&gt;=0"))</f>
        <v>3</v>
      </c>
      <c r="L58" s="14">
        <f>IF(ISBLANK(F58),"",(IF(LEFT(F58,1)="-",1,0)+IF(LEFT(G58,1)="-",1,0)+IF(LEFT(H58,1)="-",1,0)+IF(LEFT(I58,1)="-",1,0)+IF(LEFT(J58,1)="-",1,0)))</f>
        <v>2</v>
      </c>
      <c r="M58" s="16">
        <f aca="true" t="shared" si="8" ref="M58:N62">IF(K58=3,1,"")</f>
        <v>1</v>
      </c>
      <c r="N58" s="15">
        <f t="shared" si="8"/>
      </c>
      <c r="O58" s="39"/>
      <c r="AE58" s="74">
        <v>139</v>
      </c>
      <c r="AF58" s="75"/>
      <c r="AG58" s="74" t="s">
        <v>33</v>
      </c>
      <c r="AH58" s="76" t="str">
        <f>J48</f>
        <v>Men</v>
      </c>
      <c r="AI58" s="77" t="s">
        <v>34</v>
      </c>
      <c r="AJ58" s="78">
        <f>J47</f>
        <v>41977</v>
      </c>
      <c r="AK58" s="79" t="s">
        <v>35</v>
      </c>
      <c r="AL58" s="80"/>
      <c r="AM58" s="79" t="s">
        <v>36</v>
      </c>
      <c r="AN58" s="76">
        <f>SUM(AN60:AN65)</f>
        <v>3</v>
      </c>
      <c r="AO58" s="76">
        <f>SUM(AO60:AO65)</f>
        <v>1</v>
      </c>
    </row>
    <row r="59" spans="1:41" ht="15.75">
      <c r="A59" s="39"/>
      <c r="B59" s="53" t="s">
        <v>8</v>
      </c>
      <c r="C59" s="22" t="str">
        <f>IF(C52&gt;"",C52,"")</f>
        <v>GONZALEZ Eduardo</v>
      </c>
      <c r="D59" s="22" t="str">
        <f>IF(G52&gt;"",G52,"")</f>
        <v>Saaremäe Rivo</v>
      </c>
      <c r="E59" s="22">
        <f>IF(E52&gt;"",E52&amp;" - "&amp;I52,"")</f>
      </c>
      <c r="F59" s="4">
        <v>-10</v>
      </c>
      <c r="G59" s="4">
        <v>9</v>
      </c>
      <c r="H59" s="4">
        <v>7</v>
      </c>
      <c r="I59" s="4">
        <v>-8</v>
      </c>
      <c r="J59" s="4">
        <v>7</v>
      </c>
      <c r="K59" s="13">
        <f>IF(ISBLANK(F59),"",COUNTIF(F59:J59,"&gt;=0"))</f>
        <v>3</v>
      </c>
      <c r="L59" s="14">
        <f>IF(ISBLANK(F59),"",(IF(LEFT(F59,1)="-",1,0)+IF(LEFT(G59,1)="-",1,0)+IF(LEFT(H59,1)="-",1,0)+IF(LEFT(I59,1)="-",1,0)+IF(LEFT(J59,1)="-",1,0)))</f>
        <v>2</v>
      </c>
      <c r="M59" s="16">
        <f t="shared" si="8"/>
        <v>1</v>
      </c>
      <c r="N59" s="15">
        <f t="shared" si="8"/>
      </c>
      <c r="O59" s="39"/>
      <c r="AE59" s="81" t="s">
        <v>37</v>
      </c>
      <c r="AF59" s="82" t="str">
        <f>C50</f>
        <v>ESP 4</v>
      </c>
      <c r="AG59" s="82" t="str">
        <f>G50</f>
        <v>EST</v>
      </c>
      <c r="AH59" s="81" t="s">
        <v>38</v>
      </c>
      <c r="AI59" s="81" t="s">
        <v>39</v>
      </c>
      <c r="AJ59" s="81" t="s">
        <v>40</v>
      </c>
      <c r="AK59" s="81" t="s">
        <v>41</v>
      </c>
      <c r="AL59" s="81" t="s">
        <v>42</v>
      </c>
      <c r="AM59" s="81" t="s">
        <v>43</v>
      </c>
      <c r="AN59" s="81" t="s">
        <v>44</v>
      </c>
      <c r="AO59" s="81" t="s">
        <v>45</v>
      </c>
    </row>
    <row r="60" spans="1:41" ht="15">
      <c r="A60" s="39"/>
      <c r="B60" s="54" t="s">
        <v>25</v>
      </c>
      <c r="C60" s="22" t="str">
        <f>IF(C54&gt;"",C54&amp;" / "&amp;C55,"")</f>
        <v>SANCHEZ Borja / GONZALEZ Eduardo</v>
      </c>
      <c r="D60" s="22" t="str">
        <f>IF(G54&gt;"",G54&amp;" / "&amp;G55,"")</f>
        <v>Laane Lauri / Saaremäe Rivo</v>
      </c>
      <c r="E60" s="23"/>
      <c r="F60" s="8">
        <v>7</v>
      </c>
      <c r="G60" s="4">
        <v>-4</v>
      </c>
      <c r="H60" s="4">
        <v>-13</v>
      </c>
      <c r="I60" s="7">
        <v>4</v>
      </c>
      <c r="J60" s="7">
        <v>-7</v>
      </c>
      <c r="K60" s="13">
        <f>IF(ISBLANK(F60),"",COUNTIF(F60:J60,"&gt;=0"))</f>
        <v>2</v>
      </c>
      <c r="L60" s="14">
        <f>IF(ISBLANK(F60),"",(IF(LEFT(F60,1)="-",1,0)+IF(LEFT(G60,1)="-",1,0)+IF(LEFT(H60,1)="-",1,0)+IF(LEFT(I60,1)="-",1,0)+IF(LEFT(J60,1)="-",1,0)))</f>
        <v>3</v>
      </c>
      <c r="M60" s="16">
        <f t="shared" si="8"/>
      </c>
      <c r="N60" s="15">
        <f t="shared" si="8"/>
        <v>1</v>
      </c>
      <c r="O60" s="39"/>
      <c r="AE60" s="79" t="s">
        <v>7</v>
      </c>
      <c r="AF60" s="79" t="str">
        <f>C51</f>
        <v>SANCHEZ Borja</v>
      </c>
      <c r="AG60" s="79" t="str">
        <f>G51</f>
        <v>Laane Lauri</v>
      </c>
      <c r="AH60" s="83">
        <f aca="true" t="shared" si="9" ref="AH60:AL62">F58</f>
        <v>-11</v>
      </c>
      <c r="AI60" s="83">
        <f t="shared" si="9"/>
        <v>9</v>
      </c>
      <c r="AJ60" s="83">
        <f t="shared" si="9"/>
        <v>-9</v>
      </c>
      <c r="AK60" s="83">
        <f t="shared" si="9"/>
        <v>8</v>
      </c>
      <c r="AL60" s="83">
        <f t="shared" si="9"/>
        <v>9</v>
      </c>
      <c r="AM60" s="84"/>
      <c r="AN60" s="84">
        <f aca="true" t="shared" si="10" ref="AN60:AO62">M58</f>
        <v>1</v>
      </c>
      <c r="AO60" s="84">
        <f t="shared" si="10"/>
      </c>
    </row>
    <row r="61" spans="1:41" ht="15">
      <c r="A61" s="39"/>
      <c r="B61" s="53" t="s">
        <v>9</v>
      </c>
      <c r="C61" s="22" t="str">
        <f>IF(C51&gt;"",C51,"")</f>
        <v>SANCHEZ Borja</v>
      </c>
      <c r="D61" s="22" t="str">
        <f>IF(G52&gt;"",G52,"")</f>
        <v>Saaremäe Rivo</v>
      </c>
      <c r="E61" s="24"/>
      <c r="F61" s="5">
        <v>8</v>
      </c>
      <c r="G61" s="6">
        <v>5</v>
      </c>
      <c r="H61" s="7">
        <v>-6</v>
      </c>
      <c r="I61" s="4">
        <v>-8</v>
      </c>
      <c r="J61" s="4">
        <v>12</v>
      </c>
      <c r="K61" s="13">
        <f>IF(ISBLANK(F61),"",COUNTIF(F61:J61,"&gt;=0"))</f>
        <v>3</v>
      </c>
      <c r="L61" s="14">
        <f>IF(ISBLANK(F61),"",(IF(LEFT(F61,1)="-",1,0)+IF(LEFT(G61,1)="-",1,0)+IF(LEFT(H61,1)="-",1,0)+IF(LEFT(I61,1)="-",1,0)+IF(LEFT(J61,1)="-",1,0)))</f>
        <v>2</v>
      </c>
      <c r="M61" s="16">
        <f t="shared" si="8"/>
        <v>1</v>
      </c>
      <c r="N61" s="15">
        <f t="shared" si="8"/>
      </c>
      <c r="O61" s="39"/>
      <c r="AE61" s="79" t="s">
        <v>8</v>
      </c>
      <c r="AF61" s="79" t="str">
        <f>C52</f>
        <v>GONZALEZ Eduardo</v>
      </c>
      <c r="AG61" s="85" t="str">
        <f>G52</f>
        <v>Saaremäe Rivo</v>
      </c>
      <c r="AH61" s="83">
        <f t="shared" si="9"/>
        <v>-10</v>
      </c>
      <c r="AI61" s="83">
        <f t="shared" si="9"/>
        <v>9</v>
      </c>
      <c r="AJ61" s="83">
        <f t="shared" si="9"/>
        <v>7</v>
      </c>
      <c r="AK61" s="83">
        <f t="shared" si="9"/>
        <v>-8</v>
      </c>
      <c r="AL61" s="83">
        <f t="shared" si="9"/>
        <v>7</v>
      </c>
      <c r="AM61" s="84"/>
      <c r="AN61" s="84">
        <f t="shared" si="10"/>
        <v>1</v>
      </c>
      <c r="AO61" s="84">
        <f t="shared" si="10"/>
      </c>
    </row>
    <row r="62" spans="1:41" ht="15.75" thickBot="1">
      <c r="A62" s="39"/>
      <c r="B62" s="53" t="s">
        <v>10</v>
      </c>
      <c r="C62" s="22" t="str">
        <f>IF(C52&gt;"",C52,"")</f>
        <v>GONZALEZ Eduardo</v>
      </c>
      <c r="D62" s="22" t="str">
        <f>IF(G51&gt;"",G51,"")</f>
        <v>Laane Lauri</v>
      </c>
      <c r="E62" s="24"/>
      <c r="F62" s="8"/>
      <c r="G62" s="4"/>
      <c r="H62" s="4"/>
      <c r="I62" s="4"/>
      <c r="J62" s="4"/>
      <c r="K62" s="13">
        <f>IF(ISBLANK(F62),"",COUNTIF(F62:J62,"&gt;=0"))</f>
      </c>
      <c r="L62" s="14">
        <f>IF(ISBLANK(F62),"",(IF(LEFT(F62,1)="-",1,0)+IF(LEFT(G62,1)="-",1,0)+IF(LEFT(H62,1)="-",1,0)+IF(LEFT(I62,1)="-",1,0)+IF(LEFT(J62,1)="-",1,0)))</f>
      </c>
      <c r="M62" s="16">
        <f t="shared" si="8"/>
      </c>
      <c r="N62" s="15">
        <f t="shared" si="8"/>
      </c>
      <c r="O62" s="39"/>
      <c r="AE62" s="79" t="s">
        <v>46</v>
      </c>
      <c r="AF62" s="79" t="str">
        <f>C54</f>
        <v>SANCHEZ Borja</v>
      </c>
      <c r="AG62" s="85" t="str">
        <f>G54</f>
        <v>Laane Lauri</v>
      </c>
      <c r="AH62" s="83">
        <f t="shared" si="9"/>
        <v>7</v>
      </c>
      <c r="AI62" s="83">
        <f t="shared" si="9"/>
        <v>-4</v>
      </c>
      <c r="AJ62" s="83">
        <f t="shared" si="9"/>
        <v>-13</v>
      </c>
      <c r="AK62" s="83">
        <f t="shared" si="9"/>
        <v>4</v>
      </c>
      <c r="AL62" s="83">
        <f t="shared" si="9"/>
        <v>-7</v>
      </c>
      <c r="AM62" s="84"/>
      <c r="AN62" s="84">
        <f t="shared" si="10"/>
      </c>
      <c r="AO62" s="84">
        <f t="shared" si="10"/>
        <v>1</v>
      </c>
    </row>
    <row r="63" spans="1:41" ht="15" customHeight="1" thickBot="1">
      <c r="A63" s="35"/>
      <c r="B63" s="27"/>
      <c r="C63" s="27"/>
      <c r="D63" s="27"/>
      <c r="E63" s="27"/>
      <c r="F63" s="27"/>
      <c r="G63" s="27"/>
      <c r="H63" s="27"/>
      <c r="I63" s="21" t="s">
        <v>28</v>
      </c>
      <c r="J63" s="55"/>
      <c r="K63" s="25">
        <f>IF(ISBLANK(C51),"",SUM(K58:K62))</f>
        <v>11</v>
      </c>
      <c r="L63" s="26">
        <f>IF(ISBLANK(G51),"",SUM(L58:L62))</f>
        <v>9</v>
      </c>
      <c r="M63" s="56">
        <f>IF(ISBLANK(F58),"",SUM(M58:M62))</f>
        <v>3</v>
      </c>
      <c r="N63" s="57">
        <f>IF(ISBLANK(F58),"",SUM(N58:N62))</f>
        <v>1</v>
      </c>
      <c r="O63" s="39"/>
      <c r="AE63" s="86" t="s">
        <v>47</v>
      </c>
      <c r="AF63" s="122" t="str">
        <f>C55</f>
        <v>GONZALEZ Eduardo</v>
      </c>
      <c r="AG63" s="123" t="str">
        <f>G55</f>
        <v>Saaremäe Rivo</v>
      </c>
      <c r="AH63" s="86" t="s">
        <v>48</v>
      </c>
      <c r="AI63" s="86" t="s">
        <v>48</v>
      </c>
      <c r="AJ63" s="86" t="s">
        <v>48</v>
      </c>
      <c r="AK63" s="86" t="s">
        <v>48</v>
      </c>
      <c r="AL63" s="86" t="s">
        <v>48</v>
      </c>
      <c r="AM63" s="86"/>
      <c r="AN63" s="84"/>
      <c r="AO63" s="84">
        <f>N61</f>
      </c>
    </row>
    <row r="64" spans="1:41" ht="15">
      <c r="A64" s="35"/>
      <c r="B64" s="27" t="s">
        <v>26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40"/>
      <c r="AE64" s="79" t="s">
        <v>9</v>
      </c>
      <c r="AF64" s="79" t="str">
        <f>C51</f>
        <v>SANCHEZ Borja</v>
      </c>
      <c r="AG64" s="85" t="str">
        <f>G52</f>
        <v>Saaremäe Rivo</v>
      </c>
      <c r="AH64" s="83">
        <f aca="true" t="shared" si="11" ref="AH64:AL65">F61</f>
        <v>8</v>
      </c>
      <c r="AI64" s="83">
        <f t="shared" si="11"/>
        <v>5</v>
      </c>
      <c r="AJ64" s="83">
        <f t="shared" si="11"/>
        <v>-6</v>
      </c>
      <c r="AK64" s="83">
        <f t="shared" si="11"/>
        <v>-8</v>
      </c>
      <c r="AL64" s="83">
        <f t="shared" si="11"/>
        <v>12</v>
      </c>
      <c r="AM64" s="84"/>
      <c r="AN64" s="84">
        <f>M61</f>
        <v>1</v>
      </c>
      <c r="AO64" s="84">
        <f>N61</f>
      </c>
    </row>
    <row r="65" spans="1:41" ht="15">
      <c r="A65" s="35"/>
      <c r="C65" s="27" t="s">
        <v>4</v>
      </c>
      <c r="D65" s="27" t="s">
        <v>5</v>
      </c>
      <c r="E65" s="9"/>
      <c r="F65" s="27"/>
      <c r="G65" s="27" t="s">
        <v>6</v>
      </c>
      <c r="H65" s="9"/>
      <c r="I65" s="27"/>
      <c r="J65" s="9" t="s">
        <v>27</v>
      </c>
      <c r="K65" s="9"/>
      <c r="L65" s="27"/>
      <c r="M65" s="27"/>
      <c r="N65" s="27"/>
      <c r="O65" s="40"/>
      <c r="AE65" s="79" t="s">
        <v>10</v>
      </c>
      <c r="AF65" s="79" t="str">
        <f>C52</f>
        <v>GONZALEZ Eduardo</v>
      </c>
      <c r="AG65" s="79" t="str">
        <f>G51</f>
        <v>Laane Lauri</v>
      </c>
      <c r="AH65" s="83">
        <f t="shared" si="11"/>
        <v>0</v>
      </c>
      <c r="AI65" s="83">
        <f t="shared" si="11"/>
        <v>0</v>
      </c>
      <c r="AJ65" s="83">
        <f t="shared" si="11"/>
        <v>0</v>
      </c>
      <c r="AK65" s="83">
        <f t="shared" si="11"/>
        <v>0</v>
      </c>
      <c r="AL65" s="83">
        <f t="shared" si="11"/>
        <v>0</v>
      </c>
      <c r="AM65" s="84"/>
      <c r="AN65" s="84">
        <f>M62</f>
      </c>
      <c r="AO65" s="84">
        <f>N62</f>
      </c>
    </row>
    <row r="66" spans="1:15" ht="13.5" thickBot="1">
      <c r="A66" s="35"/>
      <c r="B66" s="62"/>
      <c r="C66" s="63" t="str">
        <f>C50</f>
        <v>ESP 4</v>
      </c>
      <c r="D66" s="27" t="str">
        <f>G50</f>
        <v>EST</v>
      </c>
      <c r="E66" s="27"/>
      <c r="F66" s="27"/>
      <c r="G66" s="27"/>
      <c r="H66" s="27"/>
      <c r="I66" s="27"/>
      <c r="J66" s="158" t="str">
        <f>IF(M63=3,C50,IF(N63=3,G50,IF(M63=5,IF(N63=5,"tasan",""),"")))</f>
        <v>ESP 4</v>
      </c>
      <c r="K66" s="159"/>
      <c r="L66" s="159"/>
      <c r="M66" s="159"/>
      <c r="N66" s="160"/>
      <c r="O66" s="39"/>
    </row>
    <row r="67" spans="1:15" ht="12.75">
      <c r="A67" s="58"/>
      <c r="B67" s="59"/>
      <c r="C67" s="59"/>
      <c r="D67" s="59"/>
      <c r="E67" s="59"/>
      <c r="F67" s="59"/>
      <c r="G67" s="59"/>
      <c r="H67" s="59"/>
      <c r="I67" s="59"/>
      <c r="J67" s="60"/>
      <c r="K67" s="60"/>
      <c r="L67" s="60"/>
      <c r="M67" s="60"/>
      <c r="N67" s="60"/>
      <c r="O67" s="61"/>
    </row>
    <row r="70" spans="1:15" ht="12.75">
      <c r="A70" s="35"/>
      <c r="B70" s="9"/>
      <c r="C70" s="28" t="s">
        <v>29</v>
      </c>
      <c r="D70" s="27"/>
      <c r="E70" s="27"/>
      <c r="F70" s="9"/>
      <c r="G70" s="36" t="s">
        <v>17</v>
      </c>
      <c r="H70" s="37"/>
      <c r="I70" s="38"/>
      <c r="J70" s="170">
        <v>41977</v>
      </c>
      <c r="K70" s="171"/>
      <c r="L70" s="171"/>
      <c r="M70" s="171"/>
      <c r="N70" s="172"/>
      <c r="O70" s="39"/>
    </row>
    <row r="71" spans="1:15" ht="12.75">
      <c r="A71" s="35"/>
      <c r="B71" s="12"/>
      <c r="C71" s="12" t="s">
        <v>75</v>
      </c>
      <c r="D71" s="27"/>
      <c r="E71" s="27"/>
      <c r="F71" s="9"/>
      <c r="G71" s="36" t="s">
        <v>18</v>
      </c>
      <c r="H71" s="37"/>
      <c r="I71" s="38"/>
      <c r="J71" s="173" t="s">
        <v>30</v>
      </c>
      <c r="K71" s="171"/>
      <c r="L71" s="171"/>
      <c r="M71" s="171"/>
      <c r="N71" s="172"/>
      <c r="O71" s="39"/>
    </row>
    <row r="72" spans="1:15" ht="12.75">
      <c r="A72" s="35"/>
      <c r="B72" s="9"/>
      <c r="C72" s="69"/>
      <c r="D72" s="27"/>
      <c r="E72" s="27"/>
      <c r="F72" s="27"/>
      <c r="G72" s="1"/>
      <c r="H72" s="27"/>
      <c r="I72" s="27"/>
      <c r="J72" s="27"/>
      <c r="K72" s="27"/>
      <c r="L72" s="27"/>
      <c r="M72" s="27"/>
      <c r="N72" s="27"/>
      <c r="O72" s="40"/>
    </row>
    <row r="73" spans="1:15" ht="12.75">
      <c r="A73" s="39"/>
      <c r="B73" s="41" t="s">
        <v>19</v>
      </c>
      <c r="C73" s="174" t="s">
        <v>73</v>
      </c>
      <c r="D73" s="175"/>
      <c r="E73" s="42"/>
      <c r="F73" s="41" t="s">
        <v>19</v>
      </c>
      <c r="G73" s="66" t="s">
        <v>32</v>
      </c>
      <c r="H73" s="67"/>
      <c r="I73" s="67"/>
      <c r="J73" s="67"/>
      <c r="K73" s="67"/>
      <c r="L73" s="67"/>
      <c r="M73" s="67"/>
      <c r="N73" s="68"/>
      <c r="O73" s="39"/>
    </row>
    <row r="74" spans="1:15" ht="12.75">
      <c r="A74" s="39"/>
      <c r="B74" s="43" t="s">
        <v>0</v>
      </c>
      <c r="C74" s="161" t="s">
        <v>92</v>
      </c>
      <c r="D74" s="162"/>
      <c r="E74" s="11"/>
      <c r="F74" s="44" t="s">
        <v>1</v>
      </c>
      <c r="G74" s="176" t="s">
        <v>93</v>
      </c>
      <c r="H74" s="177"/>
      <c r="I74" s="177"/>
      <c r="J74" s="177"/>
      <c r="K74" s="177"/>
      <c r="L74" s="177"/>
      <c r="M74" s="177"/>
      <c r="N74" s="128"/>
      <c r="O74" s="39"/>
    </row>
    <row r="75" spans="1:15" ht="12.75">
      <c r="A75" s="39"/>
      <c r="B75" s="45" t="s">
        <v>2</v>
      </c>
      <c r="C75" s="161" t="s">
        <v>94</v>
      </c>
      <c r="D75" s="162"/>
      <c r="E75" s="11"/>
      <c r="F75" s="46" t="s">
        <v>3</v>
      </c>
      <c r="G75" s="161" t="s">
        <v>95</v>
      </c>
      <c r="H75" s="163"/>
      <c r="I75" s="163"/>
      <c r="J75" s="163"/>
      <c r="K75" s="163"/>
      <c r="L75" s="163"/>
      <c r="M75" s="163"/>
      <c r="N75" s="164"/>
      <c r="O75" s="39"/>
    </row>
    <row r="76" spans="1:15" ht="12.75">
      <c r="A76" s="35"/>
      <c r="B76" s="47" t="s">
        <v>20</v>
      </c>
      <c r="C76" s="48"/>
      <c r="D76" s="49"/>
      <c r="E76" s="50"/>
      <c r="F76" s="47" t="s">
        <v>20</v>
      </c>
      <c r="G76" s="48"/>
      <c r="H76" s="51"/>
      <c r="I76" s="51"/>
      <c r="J76" s="51"/>
      <c r="K76" s="51"/>
      <c r="L76" s="51"/>
      <c r="M76" s="51"/>
      <c r="N76" s="51"/>
      <c r="O76" s="40"/>
    </row>
    <row r="77" spans="1:15" ht="12.75">
      <c r="A77" s="39"/>
      <c r="B77" s="19"/>
      <c r="C77" s="161" t="s">
        <v>92</v>
      </c>
      <c r="D77" s="162"/>
      <c r="E77" s="11"/>
      <c r="F77" s="20"/>
      <c r="G77" s="176" t="s">
        <v>93</v>
      </c>
      <c r="H77" s="177"/>
      <c r="I77" s="177"/>
      <c r="J77" s="177"/>
      <c r="K77" s="177"/>
      <c r="L77" s="177"/>
      <c r="M77" s="177"/>
      <c r="N77" s="128"/>
      <c r="O77" s="39"/>
    </row>
    <row r="78" spans="1:15" ht="12.75">
      <c r="A78" s="39"/>
      <c r="B78" s="17"/>
      <c r="C78" s="161" t="s">
        <v>94</v>
      </c>
      <c r="D78" s="162"/>
      <c r="E78" s="11"/>
      <c r="F78" s="18"/>
      <c r="G78" s="161" t="s">
        <v>95</v>
      </c>
      <c r="H78" s="163"/>
      <c r="I78" s="163"/>
      <c r="J78" s="163"/>
      <c r="K78" s="163"/>
      <c r="L78" s="163"/>
      <c r="M78" s="163"/>
      <c r="N78" s="164"/>
      <c r="O78" s="39"/>
    </row>
    <row r="79" spans="1:15" ht="12.75">
      <c r="A79" s="35"/>
      <c r="B79" s="27"/>
      <c r="C79" s="27"/>
      <c r="D79" s="27"/>
      <c r="E79" s="27"/>
      <c r="F79" s="1" t="s">
        <v>24</v>
      </c>
      <c r="G79" s="1"/>
      <c r="H79" s="1"/>
      <c r="I79" s="1"/>
      <c r="J79" s="27"/>
      <c r="K79" s="27"/>
      <c r="L79" s="27"/>
      <c r="M79" s="52"/>
      <c r="N79" s="9"/>
      <c r="O79" s="40"/>
    </row>
    <row r="80" spans="1:15" ht="12.75">
      <c r="A80" s="35"/>
      <c r="B80" s="12" t="s">
        <v>23</v>
      </c>
      <c r="C80" s="27"/>
      <c r="D80" s="27"/>
      <c r="E80" s="27"/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68" t="s">
        <v>21</v>
      </c>
      <c r="L80" s="169"/>
      <c r="M80" s="2" t="s">
        <v>22</v>
      </c>
      <c r="N80" s="3" t="s">
        <v>16</v>
      </c>
      <c r="O80" s="39"/>
    </row>
    <row r="81" spans="1:41" ht="15.75">
      <c r="A81" s="39"/>
      <c r="B81" s="53" t="s">
        <v>7</v>
      </c>
      <c r="C81" s="22" t="str">
        <f>IF(C74&gt;"",C74,"")</f>
        <v>Soine Samuli</v>
      </c>
      <c r="D81" s="22" t="str">
        <f>IF(G74&gt;"",G74,"")</f>
        <v>Gullbo Viktor</v>
      </c>
      <c r="E81" s="22">
        <f>IF(E74&gt;"",E74&amp;" - "&amp;I74,"")</f>
      </c>
      <c r="F81" s="4">
        <v>8</v>
      </c>
      <c r="G81" s="4">
        <v>-8</v>
      </c>
      <c r="H81" s="10">
        <v>-6</v>
      </c>
      <c r="I81" s="4">
        <v>-10</v>
      </c>
      <c r="J81" s="4"/>
      <c r="K81" s="13">
        <f>IF(ISBLANK(F81),"",COUNTIF(F81:J81,"&gt;=0"))</f>
        <v>1</v>
      </c>
      <c r="L81" s="14">
        <f>IF(ISBLANK(F81),"",(IF(LEFT(F81,1)="-",1,0)+IF(LEFT(G81,1)="-",1,0)+IF(LEFT(H81,1)="-",1,0)+IF(LEFT(I81,1)="-",1,0)+IF(LEFT(J81,1)="-",1,0)))</f>
        <v>3</v>
      </c>
      <c r="M81" s="16">
        <f aca="true" t="shared" si="12" ref="M81:N85">IF(K81=3,1,"")</f>
      </c>
      <c r="N81" s="15">
        <f t="shared" si="12"/>
        <v>1</v>
      </c>
      <c r="O81" s="39"/>
      <c r="AE81" s="74">
        <v>139</v>
      </c>
      <c r="AF81" s="75"/>
      <c r="AG81" s="74" t="s">
        <v>33</v>
      </c>
      <c r="AH81" s="76" t="str">
        <f>J71</f>
        <v>Men</v>
      </c>
      <c r="AI81" s="77" t="s">
        <v>34</v>
      </c>
      <c r="AJ81" s="78">
        <f>J70</f>
        <v>41977</v>
      </c>
      <c r="AK81" s="79" t="s">
        <v>35</v>
      </c>
      <c r="AL81" s="80"/>
      <c r="AM81" s="79" t="s">
        <v>36</v>
      </c>
      <c r="AN81" s="76">
        <f>SUM(AN83:AN88)</f>
        <v>0</v>
      </c>
      <c r="AO81" s="76">
        <f>SUM(AO83:AO88)</f>
        <v>3</v>
      </c>
    </row>
    <row r="82" spans="1:41" ht="15.75">
      <c r="A82" s="39"/>
      <c r="B82" s="53" t="s">
        <v>8</v>
      </c>
      <c r="C82" s="22" t="str">
        <f>IF(C75&gt;"",C75,"")</f>
        <v>Tennilä Otto</v>
      </c>
      <c r="D82" s="22" t="str">
        <f>IF(G75&gt;"",G75,"")</f>
        <v>Perman Oscar</v>
      </c>
      <c r="E82" s="22">
        <f>IF(E75&gt;"",E75&amp;" - "&amp;I75,"")</f>
      </c>
      <c r="F82" s="4">
        <v>-5</v>
      </c>
      <c r="G82" s="4">
        <v>-7</v>
      </c>
      <c r="H82" s="4">
        <v>-8</v>
      </c>
      <c r="I82" s="4"/>
      <c r="J82" s="4"/>
      <c r="K82" s="13">
        <f>IF(ISBLANK(F82),"",COUNTIF(F82:J82,"&gt;=0"))</f>
        <v>0</v>
      </c>
      <c r="L82" s="14">
        <f>IF(ISBLANK(F82),"",(IF(LEFT(F82,1)="-",1,0)+IF(LEFT(G82,1)="-",1,0)+IF(LEFT(H82,1)="-",1,0)+IF(LEFT(I82,1)="-",1,0)+IF(LEFT(J82,1)="-",1,0)))</f>
        <v>3</v>
      </c>
      <c r="M82" s="16">
        <f t="shared" si="12"/>
      </c>
      <c r="N82" s="15">
        <f t="shared" si="12"/>
        <v>1</v>
      </c>
      <c r="O82" s="39"/>
      <c r="AE82" s="81" t="s">
        <v>37</v>
      </c>
      <c r="AF82" s="82" t="str">
        <f>C73</f>
        <v>FIN 3</v>
      </c>
      <c r="AG82" s="82" t="str">
        <f>G73</f>
        <v>SWE 1</v>
      </c>
      <c r="AH82" s="81" t="s">
        <v>38</v>
      </c>
      <c r="AI82" s="81" t="s">
        <v>39</v>
      </c>
      <c r="AJ82" s="81" t="s">
        <v>40</v>
      </c>
      <c r="AK82" s="81" t="s">
        <v>41</v>
      </c>
      <c r="AL82" s="81" t="s">
        <v>42</v>
      </c>
      <c r="AM82" s="81" t="s">
        <v>43</v>
      </c>
      <c r="AN82" s="81" t="s">
        <v>44</v>
      </c>
      <c r="AO82" s="81" t="s">
        <v>45</v>
      </c>
    </row>
    <row r="83" spans="1:41" ht="15">
      <c r="A83" s="39"/>
      <c r="B83" s="54" t="s">
        <v>25</v>
      </c>
      <c r="C83" s="22" t="str">
        <f>IF(C77&gt;"",C77&amp;" / "&amp;C78,"")</f>
        <v>Soine Samuli / Tennilä Otto</v>
      </c>
      <c r="D83" s="22" t="str">
        <f>IF(G77&gt;"",G77&amp;" / "&amp;G78,"")</f>
        <v>Gullbo Viktor / Perman Oscar</v>
      </c>
      <c r="E83" s="23"/>
      <c r="F83" s="8">
        <v>8</v>
      </c>
      <c r="G83" s="4">
        <v>-9</v>
      </c>
      <c r="H83" s="4">
        <v>-10</v>
      </c>
      <c r="I83" s="7">
        <v>-12</v>
      </c>
      <c r="J83" s="7"/>
      <c r="K83" s="13">
        <f>IF(ISBLANK(F83),"",COUNTIF(F83:J83,"&gt;=0"))</f>
        <v>1</v>
      </c>
      <c r="L83" s="14">
        <f>IF(ISBLANK(F83),"",(IF(LEFT(F83,1)="-",1,0)+IF(LEFT(G83,1)="-",1,0)+IF(LEFT(H83,1)="-",1,0)+IF(LEFT(I83,1)="-",1,0)+IF(LEFT(J83,1)="-",1,0)))</f>
        <v>3</v>
      </c>
      <c r="M83" s="16">
        <f t="shared" si="12"/>
      </c>
      <c r="N83" s="15">
        <f t="shared" si="12"/>
        <v>1</v>
      </c>
      <c r="O83" s="39"/>
      <c r="AE83" s="79" t="s">
        <v>7</v>
      </c>
      <c r="AF83" s="79" t="str">
        <f>C74</f>
        <v>Soine Samuli</v>
      </c>
      <c r="AG83" s="79" t="str">
        <f>G74</f>
        <v>Gullbo Viktor</v>
      </c>
      <c r="AH83" s="83">
        <f aca="true" t="shared" si="13" ref="AH83:AL85">F81</f>
        <v>8</v>
      </c>
      <c r="AI83" s="83">
        <f t="shared" si="13"/>
        <v>-8</v>
      </c>
      <c r="AJ83" s="83">
        <f t="shared" si="13"/>
        <v>-6</v>
      </c>
      <c r="AK83" s="83">
        <f t="shared" si="13"/>
        <v>-10</v>
      </c>
      <c r="AL83" s="83">
        <f t="shared" si="13"/>
        <v>0</v>
      </c>
      <c r="AM83" s="84"/>
      <c r="AN83" s="84">
        <f aca="true" t="shared" si="14" ref="AN83:AO85">M81</f>
      </c>
      <c r="AO83" s="84">
        <f t="shared" si="14"/>
        <v>1</v>
      </c>
    </row>
    <row r="84" spans="1:41" ht="15">
      <c r="A84" s="39"/>
      <c r="B84" s="53" t="s">
        <v>9</v>
      </c>
      <c r="C84" s="22" t="str">
        <f>IF(C74&gt;"",C74,"")</f>
        <v>Soine Samuli</v>
      </c>
      <c r="D84" s="22" t="str">
        <f>IF(G75&gt;"",G75,"")</f>
        <v>Perman Oscar</v>
      </c>
      <c r="E84" s="24"/>
      <c r="F84" s="5"/>
      <c r="G84" s="6"/>
      <c r="H84" s="7"/>
      <c r="I84" s="4"/>
      <c r="J84" s="4"/>
      <c r="K84" s="13">
        <f>IF(ISBLANK(F84),"",COUNTIF(F84:J84,"&gt;=0"))</f>
      </c>
      <c r="L84" s="14">
        <f>IF(ISBLANK(F84),"",(IF(LEFT(F84,1)="-",1,0)+IF(LEFT(G84,1)="-",1,0)+IF(LEFT(H84,1)="-",1,0)+IF(LEFT(I84,1)="-",1,0)+IF(LEFT(J84,1)="-",1,0)))</f>
      </c>
      <c r="M84" s="16">
        <f t="shared" si="12"/>
      </c>
      <c r="N84" s="15">
        <f t="shared" si="12"/>
      </c>
      <c r="O84" s="39"/>
      <c r="AE84" s="79" t="s">
        <v>8</v>
      </c>
      <c r="AF84" s="79" t="str">
        <f>C75</f>
        <v>Tennilä Otto</v>
      </c>
      <c r="AG84" s="85" t="str">
        <f>G75</f>
        <v>Perman Oscar</v>
      </c>
      <c r="AH84" s="83">
        <f t="shared" si="13"/>
        <v>-5</v>
      </c>
      <c r="AI84" s="83">
        <f t="shared" si="13"/>
        <v>-7</v>
      </c>
      <c r="AJ84" s="83">
        <f t="shared" si="13"/>
        <v>-8</v>
      </c>
      <c r="AK84" s="83">
        <f t="shared" si="13"/>
        <v>0</v>
      </c>
      <c r="AL84" s="83">
        <f t="shared" si="13"/>
        <v>0</v>
      </c>
      <c r="AM84" s="84"/>
      <c r="AN84" s="84">
        <f t="shared" si="14"/>
      </c>
      <c r="AO84" s="84">
        <f t="shared" si="14"/>
        <v>1</v>
      </c>
    </row>
    <row r="85" spans="1:41" ht="15.75" thickBot="1">
      <c r="A85" s="39"/>
      <c r="B85" s="53" t="s">
        <v>10</v>
      </c>
      <c r="C85" s="22" t="str">
        <f>IF(C75&gt;"",C75,"")</f>
        <v>Tennilä Otto</v>
      </c>
      <c r="D85" s="22" t="str">
        <f>IF(G74&gt;"",G74,"")</f>
        <v>Gullbo Viktor</v>
      </c>
      <c r="E85" s="24"/>
      <c r="F85" s="8"/>
      <c r="G85" s="4"/>
      <c r="H85" s="4"/>
      <c r="I85" s="4"/>
      <c r="J85" s="4"/>
      <c r="K85" s="13">
        <f>IF(ISBLANK(F85),"",COUNTIF(F85:J85,"&gt;=0"))</f>
      </c>
      <c r="L85" s="14">
        <f>IF(ISBLANK(F85),"",(IF(LEFT(F85,1)="-",1,0)+IF(LEFT(G85,1)="-",1,0)+IF(LEFT(H85,1)="-",1,0)+IF(LEFT(I85,1)="-",1,0)+IF(LEFT(J85,1)="-",1,0)))</f>
      </c>
      <c r="M85" s="16">
        <f t="shared" si="12"/>
      </c>
      <c r="N85" s="15">
        <f t="shared" si="12"/>
      </c>
      <c r="O85" s="39"/>
      <c r="AE85" s="79" t="s">
        <v>46</v>
      </c>
      <c r="AF85" s="79" t="str">
        <f>C77</f>
        <v>Soine Samuli</v>
      </c>
      <c r="AG85" s="85" t="str">
        <f>G77</f>
        <v>Gullbo Viktor</v>
      </c>
      <c r="AH85" s="83">
        <f t="shared" si="13"/>
        <v>8</v>
      </c>
      <c r="AI85" s="83">
        <f t="shared" si="13"/>
        <v>-9</v>
      </c>
      <c r="AJ85" s="83">
        <f t="shared" si="13"/>
        <v>-10</v>
      </c>
      <c r="AK85" s="83">
        <f t="shared" si="13"/>
        <v>-12</v>
      </c>
      <c r="AL85" s="83">
        <f t="shared" si="13"/>
        <v>0</v>
      </c>
      <c r="AM85" s="84"/>
      <c r="AN85" s="84">
        <f t="shared" si="14"/>
      </c>
      <c r="AO85" s="84">
        <f t="shared" si="14"/>
        <v>1</v>
      </c>
    </row>
    <row r="86" spans="1:41" ht="15.75" thickBot="1">
      <c r="A86" s="35"/>
      <c r="B86" s="27"/>
      <c r="C86" s="27"/>
      <c r="D86" s="27"/>
      <c r="E86" s="27"/>
      <c r="F86" s="27"/>
      <c r="G86" s="27"/>
      <c r="H86" s="27"/>
      <c r="I86" s="21" t="s">
        <v>28</v>
      </c>
      <c r="J86" s="55"/>
      <c r="K86" s="25">
        <f>IF(ISBLANK(C74),"",SUM(K81:K85))</f>
        <v>2</v>
      </c>
      <c r="L86" s="26">
        <f>IF(ISBLANK(G74),"",SUM(L81:L85))</f>
        <v>9</v>
      </c>
      <c r="M86" s="56">
        <f>IF(ISBLANK(F81),"",SUM(M81:M85))</f>
        <v>0</v>
      </c>
      <c r="N86" s="57">
        <f>IF(ISBLANK(F81),"",SUM(N81:N85))</f>
        <v>3</v>
      </c>
      <c r="O86" s="39"/>
      <c r="AE86" s="86" t="s">
        <v>47</v>
      </c>
      <c r="AF86" s="86" t="str">
        <f>C78</f>
        <v>Tennilä Otto</v>
      </c>
      <c r="AG86" s="87" t="str">
        <f>G78</f>
        <v>Perman Oscar</v>
      </c>
      <c r="AH86" s="86" t="s">
        <v>48</v>
      </c>
      <c r="AI86" s="86" t="s">
        <v>48</v>
      </c>
      <c r="AJ86" s="86" t="s">
        <v>48</v>
      </c>
      <c r="AK86" s="86" t="s">
        <v>48</v>
      </c>
      <c r="AL86" s="86" t="s">
        <v>48</v>
      </c>
      <c r="AM86" s="86"/>
      <c r="AN86" s="84"/>
      <c r="AO86" s="84">
        <f>N84</f>
      </c>
    </row>
    <row r="87" spans="1:41" ht="15">
      <c r="A87" s="35"/>
      <c r="B87" s="27" t="s">
        <v>26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40"/>
      <c r="AE87" s="79" t="s">
        <v>9</v>
      </c>
      <c r="AF87" s="79" t="str">
        <f>C74</f>
        <v>Soine Samuli</v>
      </c>
      <c r="AG87" s="85" t="str">
        <f>G75</f>
        <v>Perman Oscar</v>
      </c>
      <c r="AH87" s="83">
        <f aca="true" t="shared" si="15" ref="AH87:AL88">F84</f>
        <v>0</v>
      </c>
      <c r="AI87" s="83">
        <f t="shared" si="15"/>
        <v>0</v>
      </c>
      <c r="AJ87" s="83">
        <f t="shared" si="15"/>
        <v>0</v>
      </c>
      <c r="AK87" s="83">
        <f t="shared" si="15"/>
        <v>0</v>
      </c>
      <c r="AL87" s="83">
        <f t="shared" si="15"/>
        <v>0</v>
      </c>
      <c r="AM87" s="84"/>
      <c r="AN87" s="84">
        <f>M84</f>
      </c>
      <c r="AO87" s="84">
        <f>N84</f>
      </c>
    </row>
    <row r="88" spans="1:41" ht="15">
      <c r="A88" s="35"/>
      <c r="C88" s="27" t="s">
        <v>4</v>
      </c>
      <c r="D88" s="27" t="s">
        <v>5</v>
      </c>
      <c r="E88" s="9"/>
      <c r="F88" s="27"/>
      <c r="G88" s="27" t="s">
        <v>6</v>
      </c>
      <c r="H88" s="9"/>
      <c r="I88" s="27"/>
      <c r="J88" s="9" t="s">
        <v>27</v>
      </c>
      <c r="K88" s="9"/>
      <c r="L88" s="27"/>
      <c r="M88" s="27"/>
      <c r="N88" s="27"/>
      <c r="O88" s="40"/>
      <c r="AE88" s="79" t="s">
        <v>10</v>
      </c>
      <c r="AF88" s="79" t="str">
        <f>C75</f>
        <v>Tennilä Otto</v>
      </c>
      <c r="AG88" s="79" t="str">
        <f>G74</f>
        <v>Gullbo Viktor</v>
      </c>
      <c r="AH88" s="83">
        <f t="shared" si="15"/>
        <v>0</v>
      </c>
      <c r="AI88" s="83">
        <f t="shared" si="15"/>
        <v>0</v>
      </c>
      <c r="AJ88" s="83">
        <f t="shared" si="15"/>
        <v>0</v>
      </c>
      <c r="AK88" s="83">
        <f t="shared" si="15"/>
        <v>0</v>
      </c>
      <c r="AL88" s="83">
        <f t="shared" si="15"/>
        <v>0</v>
      </c>
      <c r="AM88" s="84"/>
      <c r="AN88" s="84">
        <f>M85</f>
      </c>
      <c r="AO88" s="84">
        <f>N85</f>
      </c>
    </row>
    <row r="89" spans="1:15" ht="13.5" thickBot="1">
      <c r="A89" s="35"/>
      <c r="B89" s="62"/>
      <c r="C89" s="63" t="str">
        <f>C73</f>
        <v>FIN 3</v>
      </c>
      <c r="D89" s="27" t="str">
        <f>G73</f>
        <v>SWE 1</v>
      </c>
      <c r="E89" s="27"/>
      <c r="F89" s="27"/>
      <c r="G89" s="27"/>
      <c r="H89" s="27"/>
      <c r="I89" s="27"/>
      <c r="J89" s="158" t="str">
        <f>IF(M86=3,C73,IF(N86=3,G73,IF(M86=5,IF(N86=5,"tasan",""),"")))</f>
        <v>SWE 1</v>
      </c>
      <c r="K89" s="159"/>
      <c r="L89" s="159"/>
      <c r="M89" s="159"/>
      <c r="N89" s="160"/>
      <c r="O89" s="39"/>
    </row>
    <row r="90" spans="1:15" ht="12.75">
      <c r="A90" s="58"/>
      <c r="B90" s="59"/>
      <c r="C90" s="59"/>
      <c r="D90" s="59"/>
      <c r="E90" s="59"/>
      <c r="F90" s="59"/>
      <c r="G90" s="59"/>
      <c r="H90" s="59"/>
      <c r="I90" s="59"/>
      <c r="J90" s="60"/>
      <c r="K90" s="60"/>
      <c r="L90" s="60"/>
      <c r="M90" s="60"/>
      <c r="N90" s="60"/>
      <c r="O90" s="61"/>
    </row>
    <row r="93" spans="1:15" ht="12.75">
      <c r="A93" s="35"/>
      <c r="B93" s="9"/>
      <c r="C93" s="28" t="s">
        <v>29</v>
      </c>
      <c r="D93" s="27"/>
      <c r="E93" s="27"/>
      <c r="F93" s="9"/>
      <c r="G93" s="36" t="s">
        <v>17</v>
      </c>
      <c r="H93" s="37"/>
      <c r="I93" s="38"/>
      <c r="J93" s="170">
        <v>41977</v>
      </c>
      <c r="K93" s="171"/>
      <c r="L93" s="171"/>
      <c r="M93" s="171"/>
      <c r="N93" s="172"/>
      <c r="O93" s="39"/>
    </row>
    <row r="94" spans="1:15" ht="12.75">
      <c r="A94" s="35"/>
      <c r="B94" s="12"/>
      <c r="C94" s="12" t="s">
        <v>75</v>
      </c>
      <c r="D94" s="27"/>
      <c r="E94" s="27"/>
      <c r="F94" s="9"/>
      <c r="G94" s="36" t="s">
        <v>18</v>
      </c>
      <c r="H94" s="37"/>
      <c r="I94" s="38"/>
      <c r="J94" s="173" t="s">
        <v>30</v>
      </c>
      <c r="K94" s="171"/>
      <c r="L94" s="171"/>
      <c r="M94" s="171"/>
      <c r="N94" s="172"/>
      <c r="O94" s="39"/>
    </row>
    <row r="95" spans="1:15" ht="12.75">
      <c r="A95" s="35"/>
      <c r="B95" s="9"/>
      <c r="C95" s="69"/>
      <c r="D95" s="27"/>
      <c r="E95" s="27"/>
      <c r="F95" s="27"/>
      <c r="G95" s="1"/>
      <c r="H95" s="27"/>
      <c r="I95" s="27"/>
      <c r="J95" s="27"/>
      <c r="K95" s="27"/>
      <c r="L95" s="27"/>
      <c r="M95" s="27"/>
      <c r="N95" s="27"/>
      <c r="O95" s="40"/>
    </row>
    <row r="96" spans="1:15" ht="12.75">
      <c r="A96" s="39"/>
      <c r="B96" s="41" t="s">
        <v>19</v>
      </c>
      <c r="C96" s="174" t="s">
        <v>96</v>
      </c>
      <c r="D96" s="175"/>
      <c r="E96" s="42"/>
      <c r="F96" s="41" t="s">
        <v>19</v>
      </c>
      <c r="G96" s="66" t="s">
        <v>54</v>
      </c>
      <c r="H96" s="67"/>
      <c r="I96" s="67"/>
      <c r="J96" s="67"/>
      <c r="K96" s="67"/>
      <c r="L96" s="67"/>
      <c r="M96" s="67"/>
      <c r="N96" s="68"/>
      <c r="O96" s="39"/>
    </row>
    <row r="97" spans="1:15" ht="12.75">
      <c r="A97" s="39"/>
      <c r="B97" s="43" t="s">
        <v>0</v>
      </c>
      <c r="C97" s="161" t="s">
        <v>97</v>
      </c>
      <c r="D97" s="162"/>
      <c r="E97" s="11"/>
      <c r="F97" s="44" t="s">
        <v>1</v>
      </c>
      <c r="G97" s="176" t="s">
        <v>55</v>
      </c>
      <c r="H97" s="177"/>
      <c r="I97" s="177"/>
      <c r="J97" s="177"/>
      <c r="K97" s="177"/>
      <c r="L97" s="177"/>
      <c r="M97" s="177"/>
      <c r="N97" s="128"/>
      <c r="O97" s="39"/>
    </row>
    <row r="98" spans="1:15" ht="12.75">
      <c r="A98" s="39"/>
      <c r="B98" s="45" t="s">
        <v>2</v>
      </c>
      <c r="C98" s="161" t="s">
        <v>98</v>
      </c>
      <c r="D98" s="162"/>
      <c r="E98" s="11"/>
      <c r="F98" s="46" t="s">
        <v>3</v>
      </c>
      <c r="G98" s="161" t="s">
        <v>68</v>
      </c>
      <c r="H98" s="163"/>
      <c r="I98" s="163"/>
      <c r="J98" s="163"/>
      <c r="K98" s="163"/>
      <c r="L98" s="163"/>
      <c r="M98" s="163"/>
      <c r="N98" s="164"/>
      <c r="O98" s="39"/>
    </row>
    <row r="99" spans="1:15" ht="12.75">
      <c r="A99" s="35"/>
      <c r="B99" s="47" t="s">
        <v>20</v>
      </c>
      <c r="C99" s="48"/>
      <c r="D99" s="49"/>
      <c r="E99" s="50"/>
      <c r="F99" s="47" t="s">
        <v>20</v>
      </c>
      <c r="G99" s="48"/>
      <c r="H99" s="51"/>
      <c r="I99" s="51"/>
      <c r="J99" s="51"/>
      <c r="K99" s="51"/>
      <c r="L99" s="51"/>
      <c r="M99" s="51"/>
      <c r="N99" s="51"/>
      <c r="O99" s="40"/>
    </row>
    <row r="100" spans="1:15" ht="12.75">
      <c r="A100" s="39"/>
      <c r="B100" s="19"/>
      <c r="C100" s="161" t="s">
        <v>97</v>
      </c>
      <c r="D100" s="162"/>
      <c r="E100" s="11"/>
      <c r="F100" s="20"/>
      <c r="G100" s="176" t="s">
        <v>55</v>
      </c>
      <c r="H100" s="177"/>
      <c r="I100" s="177"/>
      <c r="J100" s="177"/>
      <c r="K100" s="177"/>
      <c r="L100" s="177"/>
      <c r="M100" s="177"/>
      <c r="N100" s="128"/>
      <c r="O100" s="39"/>
    </row>
    <row r="101" spans="1:15" ht="12.75">
      <c r="A101" s="39"/>
      <c r="B101" s="17"/>
      <c r="C101" s="161" t="s">
        <v>98</v>
      </c>
      <c r="D101" s="162"/>
      <c r="E101" s="11"/>
      <c r="F101" s="18"/>
      <c r="G101" s="161" t="s">
        <v>68</v>
      </c>
      <c r="H101" s="163"/>
      <c r="I101" s="163"/>
      <c r="J101" s="163"/>
      <c r="K101" s="163"/>
      <c r="L101" s="163"/>
      <c r="M101" s="163"/>
      <c r="N101" s="164"/>
      <c r="O101" s="39"/>
    </row>
    <row r="102" spans="1:15" ht="12.75">
      <c r="A102" s="35"/>
      <c r="B102" s="27"/>
      <c r="C102" s="27"/>
      <c r="D102" s="27"/>
      <c r="E102" s="27"/>
      <c r="F102" s="1" t="s">
        <v>24</v>
      </c>
      <c r="G102" s="1"/>
      <c r="H102" s="1"/>
      <c r="I102" s="1"/>
      <c r="J102" s="27"/>
      <c r="K102" s="27"/>
      <c r="L102" s="27"/>
      <c r="M102" s="52"/>
      <c r="N102" s="9"/>
      <c r="O102" s="40"/>
    </row>
    <row r="103" spans="1:15" ht="12.75">
      <c r="A103" s="35"/>
      <c r="B103" s="12" t="s">
        <v>23</v>
      </c>
      <c r="C103" s="27"/>
      <c r="D103" s="27"/>
      <c r="E103" s="27"/>
      <c r="F103" s="2" t="s">
        <v>11</v>
      </c>
      <c r="G103" s="2" t="s">
        <v>12</v>
      </c>
      <c r="H103" s="2" t="s">
        <v>13</v>
      </c>
      <c r="I103" s="2" t="s">
        <v>14</v>
      </c>
      <c r="J103" s="2" t="s">
        <v>15</v>
      </c>
      <c r="K103" s="168" t="s">
        <v>21</v>
      </c>
      <c r="L103" s="169"/>
      <c r="M103" s="2" t="s">
        <v>22</v>
      </c>
      <c r="N103" s="3" t="s">
        <v>16</v>
      </c>
      <c r="O103" s="39"/>
    </row>
    <row r="104" spans="1:41" ht="15.75">
      <c r="A104" s="39"/>
      <c r="B104" s="53" t="s">
        <v>7</v>
      </c>
      <c r="C104" s="22" t="str">
        <f>IF(C97&gt;"",C97,"")</f>
        <v>Khairullin Shamil</v>
      </c>
      <c r="D104" s="22" t="str">
        <f>IF(G97&gt;"",G97,"")</f>
        <v>BENITO Javier</v>
      </c>
      <c r="E104" s="22">
        <f>IF(E97&gt;"",E97&amp;" - "&amp;I97,"")</f>
      </c>
      <c r="F104" s="4">
        <v>-5</v>
      </c>
      <c r="G104" s="4">
        <v>5</v>
      </c>
      <c r="H104" s="10">
        <v>-7</v>
      </c>
      <c r="I104" s="4">
        <v>-9</v>
      </c>
      <c r="J104" s="4"/>
      <c r="K104" s="13">
        <f>IF(ISBLANK(F104),"",COUNTIF(F104:J104,"&gt;=0"))</f>
        <v>1</v>
      </c>
      <c r="L104" s="14">
        <f>IF(ISBLANK(F104),"",(IF(LEFT(F104,1)="-",1,0)+IF(LEFT(G104,1)="-",1,0)+IF(LEFT(H104,1)="-",1,0)+IF(LEFT(I104,1)="-",1,0)+IF(LEFT(J104,1)="-",1,0)))</f>
        <v>3</v>
      </c>
      <c r="M104" s="16">
        <f aca="true" t="shared" si="16" ref="M104:N108">IF(K104=3,1,"")</f>
      </c>
      <c r="N104" s="15">
        <f t="shared" si="16"/>
        <v>1</v>
      </c>
      <c r="O104" s="39"/>
      <c r="AE104" s="74">
        <v>139</v>
      </c>
      <c r="AF104" s="75"/>
      <c r="AG104" s="74" t="s">
        <v>33</v>
      </c>
      <c r="AH104" s="76" t="str">
        <f>J94</f>
        <v>Men</v>
      </c>
      <c r="AI104" s="77" t="s">
        <v>34</v>
      </c>
      <c r="AJ104" s="78">
        <f>J93</f>
        <v>41977</v>
      </c>
      <c r="AK104" s="79" t="s">
        <v>35</v>
      </c>
      <c r="AL104" s="80"/>
      <c r="AM104" s="79" t="s">
        <v>36</v>
      </c>
      <c r="AN104" s="76">
        <f>SUM(AN106:AN111)</f>
        <v>0</v>
      </c>
      <c r="AO104" s="76">
        <f>SUM(AO106:AO111)</f>
        <v>3</v>
      </c>
    </row>
    <row r="105" spans="1:41" ht="15.75">
      <c r="A105" s="39"/>
      <c r="B105" s="53" t="s">
        <v>8</v>
      </c>
      <c r="C105" s="22" t="str">
        <f>IF(C98&gt;"",C98,"")</f>
        <v>Stepanov Ivan</v>
      </c>
      <c r="D105" s="22" t="str">
        <f>IF(G98&gt;"",G98,"")</f>
        <v>PERAL Xavier</v>
      </c>
      <c r="E105" s="22">
        <f>IF(E98&gt;"",E98&amp;" - "&amp;I98,"")</f>
      </c>
      <c r="F105" s="4">
        <v>5</v>
      </c>
      <c r="G105" s="4">
        <v>-2</v>
      </c>
      <c r="H105" s="4">
        <v>-13</v>
      </c>
      <c r="I105" s="4">
        <v>8</v>
      </c>
      <c r="J105" s="4">
        <v>-9</v>
      </c>
      <c r="K105" s="13">
        <f>IF(ISBLANK(F105),"",COUNTIF(F105:J105,"&gt;=0"))</f>
        <v>2</v>
      </c>
      <c r="L105" s="14">
        <f>IF(ISBLANK(F105),"",(IF(LEFT(F105,1)="-",1,0)+IF(LEFT(G105,1)="-",1,0)+IF(LEFT(H105,1)="-",1,0)+IF(LEFT(I105,1)="-",1,0)+IF(LEFT(J105,1)="-",1,0)))</f>
        <v>3</v>
      </c>
      <c r="M105" s="16">
        <f t="shared" si="16"/>
      </c>
      <c r="N105" s="15">
        <f t="shared" si="16"/>
        <v>1</v>
      </c>
      <c r="O105" s="39"/>
      <c r="AE105" s="81" t="s">
        <v>37</v>
      </c>
      <c r="AF105" s="82" t="str">
        <f>C96</f>
        <v>RUS 7</v>
      </c>
      <c r="AG105" s="82" t="str">
        <f>G96</f>
        <v>ESP 2</v>
      </c>
      <c r="AH105" s="81" t="s">
        <v>38</v>
      </c>
      <c r="AI105" s="81" t="s">
        <v>39</v>
      </c>
      <c r="AJ105" s="81" t="s">
        <v>40</v>
      </c>
      <c r="AK105" s="81" t="s">
        <v>41</v>
      </c>
      <c r="AL105" s="81" t="s">
        <v>42</v>
      </c>
      <c r="AM105" s="81" t="s">
        <v>43</v>
      </c>
      <c r="AN105" s="81" t="s">
        <v>44</v>
      </c>
      <c r="AO105" s="81" t="s">
        <v>45</v>
      </c>
    </row>
    <row r="106" spans="1:41" ht="15">
      <c r="A106" s="39"/>
      <c r="B106" s="54" t="s">
        <v>25</v>
      </c>
      <c r="C106" s="22" t="str">
        <f>IF(C100&gt;"",C100&amp;" / "&amp;C101,"")</f>
        <v>Khairullin Shamil / Stepanov Ivan</v>
      </c>
      <c r="D106" s="22" t="str">
        <f>IF(G100&gt;"",G100&amp;" / "&amp;G101,"")</f>
        <v>BENITO Javier / PERAL Xavier</v>
      </c>
      <c r="E106" s="23"/>
      <c r="F106" s="8">
        <v>-9</v>
      </c>
      <c r="G106" s="4">
        <v>6</v>
      </c>
      <c r="H106" s="4">
        <v>-3</v>
      </c>
      <c r="I106" s="7">
        <v>-13</v>
      </c>
      <c r="J106" s="7"/>
      <c r="K106" s="13">
        <f>IF(ISBLANK(F106),"",COUNTIF(F106:J106,"&gt;=0"))</f>
        <v>1</v>
      </c>
      <c r="L106" s="14">
        <f>IF(ISBLANK(F106),"",(IF(LEFT(F106,1)="-",1,0)+IF(LEFT(G106,1)="-",1,0)+IF(LEFT(H106,1)="-",1,0)+IF(LEFT(I106,1)="-",1,0)+IF(LEFT(J106,1)="-",1,0)))</f>
        <v>3</v>
      </c>
      <c r="M106" s="16">
        <f t="shared" si="16"/>
      </c>
      <c r="N106" s="15">
        <f t="shared" si="16"/>
        <v>1</v>
      </c>
      <c r="O106" s="39"/>
      <c r="AE106" s="79" t="s">
        <v>7</v>
      </c>
      <c r="AF106" s="79" t="str">
        <f>C97</f>
        <v>Khairullin Shamil</v>
      </c>
      <c r="AG106" s="79" t="str">
        <f>G97</f>
        <v>BENITO Javier</v>
      </c>
      <c r="AH106" s="83">
        <f aca="true" t="shared" si="17" ref="AH106:AL108">F104</f>
        <v>-5</v>
      </c>
      <c r="AI106" s="83">
        <f t="shared" si="17"/>
        <v>5</v>
      </c>
      <c r="AJ106" s="83">
        <f t="shared" si="17"/>
        <v>-7</v>
      </c>
      <c r="AK106" s="83">
        <f t="shared" si="17"/>
        <v>-9</v>
      </c>
      <c r="AL106" s="83">
        <f t="shared" si="17"/>
        <v>0</v>
      </c>
      <c r="AM106" s="84"/>
      <c r="AN106" s="84">
        <f aca="true" t="shared" si="18" ref="AN106:AO108">M104</f>
      </c>
      <c r="AO106" s="84">
        <f t="shared" si="18"/>
        <v>1</v>
      </c>
    </row>
    <row r="107" spans="1:41" ht="15">
      <c r="A107" s="39"/>
      <c r="B107" s="53" t="s">
        <v>9</v>
      </c>
      <c r="C107" s="22" t="str">
        <f>IF(C97&gt;"",C97,"")</f>
        <v>Khairullin Shamil</v>
      </c>
      <c r="D107" s="22" t="str">
        <f>IF(G98&gt;"",G98,"")</f>
        <v>PERAL Xavier</v>
      </c>
      <c r="E107" s="24"/>
      <c r="F107" s="5"/>
      <c r="G107" s="6"/>
      <c r="H107" s="7"/>
      <c r="I107" s="4"/>
      <c r="J107" s="4"/>
      <c r="K107" s="13">
        <f>IF(ISBLANK(F107),"",COUNTIF(F107:J107,"&gt;=0"))</f>
      </c>
      <c r="L107" s="14">
        <f>IF(ISBLANK(F107),"",(IF(LEFT(F107,1)="-",1,0)+IF(LEFT(G107,1)="-",1,0)+IF(LEFT(H107,1)="-",1,0)+IF(LEFT(I107,1)="-",1,0)+IF(LEFT(J107,1)="-",1,0)))</f>
      </c>
      <c r="M107" s="16">
        <f t="shared" si="16"/>
      </c>
      <c r="N107" s="15">
        <f t="shared" si="16"/>
      </c>
      <c r="O107" s="39"/>
      <c r="AE107" s="79" t="s">
        <v>8</v>
      </c>
      <c r="AF107" s="79" t="str">
        <f>C98</f>
        <v>Stepanov Ivan</v>
      </c>
      <c r="AG107" s="85" t="str">
        <f>G98</f>
        <v>PERAL Xavier</v>
      </c>
      <c r="AH107" s="83">
        <f t="shared" si="17"/>
        <v>5</v>
      </c>
      <c r="AI107" s="83">
        <f t="shared" si="17"/>
        <v>-2</v>
      </c>
      <c r="AJ107" s="83">
        <f t="shared" si="17"/>
        <v>-13</v>
      </c>
      <c r="AK107" s="83">
        <f t="shared" si="17"/>
        <v>8</v>
      </c>
      <c r="AL107" s="83">
        <f t="shared" si="17"/>
        <v>-9</v>
      </c>
      <c r="AM107" s="84"/>
      <c r="AN107" s="84">
        <f t="shared" si="18"/>
      </c>
      <c r="AO107" s="84">
        <f t="shared" si="18"/>
        <v>1</v>
      </c>
    </row>
    <row r="108" spans="1:41" ht="15.75" thickBot="1">
      <c r="A108" s="39"/>
      <c r="B108" s="53" t="s">
        <v>10</v>
      </c>
      <c r="C108" s="22" t="str">
        <f>IF(C98&gt;"",C98,"")</f>
        <v>Stepanov Ivan</v>
      </c>
      <c r="D108" s="22" t="str">
        <f>IF(G97&gt;"",G97,"")</f>
        <v>BENITO Javier</v>
      </c>
      <c r="E108" s="24"/>
      <c r="F108" s="8"/>
      <c r="G108" s="4"/>
      <c r="H108" s="4"/>
      <c r="I108" s="4"/>
      <c r="J108" s="4"/>
      <c r="K108" s="13">
        <f>IF(ISBLANK(F108),"",COUNTIF(F108:J108,"&gt;=0"))</f>
      </c>
      <c r="L108" s="14">
        <f>IF(ISBLANK(F108),"",(IF(LEFT(F108,1)="-",1,0)+IF(LEFT(G108,1)="-",1,0)+IF(LEFT(H108,1)="-",1,0)+IF(LEFT(I108,1)="-",1,0)+IF(LEFT(J108,1)="-",1,0)))</f>
      </c>
      <c r="M108" s="16">
        <f t="shared" si="16"/>
      </c>
      <c r="N108" s="15">
        <f t="shared" si="16"/>
      </c>
      <c r="O108" s="39"/>
      <c r="AE108" s="79" t="s">
        <v>46</v>
      </c>
      <c r="AF108" s="79" t="str">
        <f>C100</f>
        <v>Khairullin Shamil</v>
      </c>
      <c r="AG108" s="85" t="str">
        <f>G100</f>
        <v>BENITO Javier</v>
      </c>
      <c r="AH108" s="83">
        <f t="shared" si="17"/>
        <v>-9</v>
      </c>
      <c r="AI108" s="83">
        <f t="shared" si="17"/>
        <v>6</v>
      </c>
      <c r="AJ108" s="83">
        <f t="shared" si="17"/>
        <v>-3</v>
      </c>
      <c r="AK108" s="83">
        <f t="shared" si="17"/>
        <v>-13</v>
      </c>
      <c r="AL108" s="83">
        <f t="shared" si="17"/>
        <v>0</v>
      </c>
      <c r="AM108" s="84"/>
      <c r="AN108" s="84">
        <f t="shared" si="18"/>
      </c>
      <c r="AO108" s="84">
        <f t="shared" si="18"/>
        <v>1</v>
      </c>
    </row>
    <row r="109" spans="1:41" ht="15.75" thickBot="1">
      <c r="A109" s="35"/>
      <c r="B109" s="27"/>
      <c r="C109" s="27"/>
      <c r="D109" s="27"/>
      <c r="E109" s="27"/>
      <c r="F109" s="27"/>
      <c r="G109" s="27"/>
      <c r="H109" s="27"/>
      <c r="I109" s="21" t="s">
        <v>28</v>
      </c>
      <c r="J109" s="55"/>
      <c r="K109" s="25">
        <f>IF(ISBLANK(C97),"",SUM(K104:K108))</f>
        <v>4</v>
      </c>
      <c r="L109" s="26">
        <f>IF(ISBLANK(G97),"",SUM(L104:L108))</f>
        <v>9</v>
      </c>
      <c r="M109" s="56">
        <f>IF(ISBLANK(F104),"",SUM(M104:M108))</f>
        <v>0</v>
      </c>
      <c r="N109" s="57">
        <f>IF(ISBLANK(F104),"",SUM(N104:N108))</f>
        <v>3</v>
      </c>
      <c r="O109" s="39"/>
      <c r="AE109" s="122" t="s">
        <v>47</v>
      </c>
      <c r="AF109" s="122" t="str">
        <f>C101</f>
        <v>Stepanov Ivan</v>
      </c>
      <c r="AG109" s="123" t="str">
        <f>G101</f>
        <v>PERAL Xavier</v>
      </c>
      <c r="AH109" s="86" t="s">
        <v>48</v>
      </c>
      <c r="AI109" s="86" t="s">
        <v>48</v>
      </c>
      <c r="AJ109" s="86" t="s">
        <v>48</v>
      </c>
      <c r="AK109" s="86" t="s">
        <v>48</v>
      </c>
      <c r="AL109" s="86" t="s">
        <v>48</v>
      </c>
      <c r="AM109" s="86"/>
      <c r="AN109" s="84"/>
      <c r="AO109" s="84">
        <f>N107</f>
      </c>
    </row>
    <row r="110" spans="1:41" ht="15">
      <c r="A110" s="35"/>
      <c r="B110" s="27" t="s">
        <v>26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40"/>
      <c r="AE110" s="79" t="s">
        <v>9</v>
      </c>
      <c r="AF110" s="79" t="str">
        <f>C97</f>
        <v>Khairullin Shamil</v>
      </c>
      <c r="AG110" s="85" t="str">
        <f>G98</f>
        <v>PERAL Xavier</v>
      </c>
      <c r="AH110" s="83">
        <f aca="true" t="shared" si="19" ref="AH110:AL111">F107</f>
        <v>0</v>
      </c>
      <c r="AI110" s="83">
        <f t="shared" si="19"/>
        <v>0</v>
      </c>
      <c r="AJ110" s="83">
        <f t="shared" si="19"/>
        <v>0</v>
      </c>
      <c r="AK110" s="83">
        <f t="shared" si="19"/>
        <v>0</v>
      </c>
      <c r="AL110" s="83">
        <f t="shared" si="19"/>
        <v>0</v>
      </c>
      <c r="AM110" s="84"/>
      <c r="AN110" s="84">
        <f>M107</f>
      </c>
      <c r="AO110" s="84">
        <f>N107</f>
      </c>
    </row>
    <row r="111" spans="1:41" ht="15">
      <c r="A111" s="35"/>
      <c r="C111" s="27" t="s">
        <v>4</v>
      </c>
      <c r="D111" s="27" t="s">
        <v>5</v>
      </c>
      <c r="E111" s="9"/>
      <c r="F111" s="27"/>
      <c r="G111" s="27" t="s">
        <v>6</v>
      </c>
      <c r="H111" s="9"/>
      <c r="I111" s="27"/>
      <c r="J111" s="9" t="s">
        <v>27</v>
      </c>
      <c r="K111" s="9"/>
      <c r="L111" s="27"/>
      <c r="M111" s="27"/>
      <c r="N111" s="27"/>
      <c r="O111" s="40"/>
      <c r="AE111" s="79" t="s">
        <v>10</v>
      </c>
      <c r="AF111" s="79" t="str">
        <f>C98</f>
        <v>Stepanov Ivan</v>
      </c>
      <c r="AG111" s="79" t="str">
        <f>G97</f>
        <v>BENITO Javier</v>
      </c>
      <c r="AH111" s="83">
        <f t="shared" si="19"/>
        <v>0</v>
      </c>
      <c r="AI111" s="83">
        <f t="shared" si="19"/>
        <v>0</v>
      </c>
      <c r="AJ111" s="83">
        <f t="shared" si="19"/>
        <v>0</v>
      </c>
      <c r="AK111" s="83">
        <f t="shared" si="19"/>
        <v>0</v>
      </c>
      <c r="AL111" s="83">
        <f t="shared" si="19"/>
        <v>0</v>
      </c>
      <c r="AM111" s="84"/>
      <c r="AN111" s="84">
        <f>M108</f>
      </c>
      <c r="AO111" s="84">
        <f>N108</f>
      </c>
    </row>
    <row r="112" spans="1:15" ht="13.5" thickBot="1">
      <c r="A112" s="35"/>
      <c r="B112" s="62"/>
      <c r="C112" s="63" t="str">
        <f>C96</f>
        <v>RUS 7</v>
      </c>
      <c r="D112" s="27" t="str">
        <f>G96</f>
        <v>ESP 2</v>
      </c>
      <c r="E112" s="27"/>
      <c r="F112" s="27"/>
      <c r="G112" s="27"/>
      <c r="H112" s="27"/>
      <c r="I112" s="27"/>
      <c r="J112" s="158" t="str">
        <f>IF(M109=3,C96,IF(N109=3,G96,IF(M109=5,IF(N109=5,"tasan",""),"")))</f>
        <v>ESP 2</v>
      </c>
      <c r="K112" s="159"/>
      <c r="L112" s="159"/>
      <c r="M112" s="159"/>
      <c r="N112" s="160"/>
      <c r="O112" s="39"/>
    </row>
    <row r="113" spans="1:15" ht="12.75">
      <c r="A113" s="58"/>
      <c r="B113" s="59"/>
      <c r="C113" s="59"/>
      <c r="D113" s="59"/>
      <c r="E113" s="59"/>
      <c r="F113" s="59"/>
      <c r="G113" s="59"/>
      <c r="H113" s="59"/>
      <c r="I113" s="59"/>
      <c r="J113" s="60"/>
      <c r="K113" s="60"/>
      <c r="L113" s="60"/>
      <c r="M113" s="60"/>
      <c r="N113" s="60"/>
      <c r="O113" s="61"/>
    </row>
    <row r="116" spans="1:15" ht="12.75">
      <c r="A116" s="35"/>
      <c r="B116" s="9"/>
      <c r="C116" s="28" t="s">
        <v>29</v>
      </c>
      <c r="D116" s="27"/>
      <c r="E116" s="27"/>
      <c r="F116" s="9"/>
      <c r="G116" s="36" t="s">
        <v>17</v>
      </c>
      <c r="H116" s="37"/>
      <c r="I116" s="38"/>
      <c r="J116" s="170">
        <v>41977</v>
      </c>
      <c r="K116" s="171"/>
      <c r="L116" s="171"/>
      <c r="M116" s="171"/>
      <c r="N116" s="172"/>
      <c r="O116" s="39"/>
    </row>
    <row r="117" spans="1:15" ht="12.75">
      <c r="A117" s="35"/>
      <c r="B117" s="12"/>
      <c r="C117" s="12" t="s">
        <v>75</v>
      </c>
      <c r="D117" s="27"/>
      <c r="E117" s="27"/>
      <c r="F117" s="9"/>
      <c r="G117" s="36" t="s">
        <v>18</v>
      </c>
      <c r="H117" s="37"/>
      <c r="I117" s="38"/>
      <c r="J117" s="173" t="s">
        <v>30</v>
      </c>
      <c r="K117" s="171"/>
      <c r="L117" s="171"/>
      <c r="M117" s="171"/>
      <c r="N117" s="172"/>
      <c r="O117" s="39"/>
    </row>
    <row r="118" spans="1:15" ht="12.75">
      <c r="A118" s="35"/>
      <c r="B118" s="9"/>
      <c r="C118" s="69"/>
      <c r="D118" s="27"/>
      <c r="E118" s="27"/>
      <c r="F118" s="27"/>
      <c r="G118" s="1"/>
      <c r="H118" s="27"/>
      <c r="I118" s="27"/>
      <c r="J118" s="27"/>
      <c r="K118" s="27"/>
      <c r="L118" s="27"/>
      <c r="M118" s="27"/>
      <c r="N118" s="27"/>
      <c r="O118" s="40"/>
    </row>
    <row r="119" spans="1:15" ht="12.75">
      <c r="A119" s="39"/>
      <c r="B119" s="41" t="s">
        <v>19</v>
      </c>
      <c r="C119" s="174" t="s">
        <v>99</v>
      </c>
      <c r="D119" s="175"/>
      <c r="E119" s="42"/>
      <c r="F119" s="41" t="s">
        <v>19</v>
      </c>
      <c r="G119" s="66" t="s">
        <v>100</v>
      </c>
      <c r="H119" s="67"/>
      <c r="I119" s="67"/>
      <c r="J119" s="67"/>
      <c r="K119" s="67"/>
      <c r="L119" s="67"/>
      <c r="M119" s="67"/>
      <c r="N119" s="68"/>
      <c r="O119" s="39"/>
    </row>
    <row r="120" spans="1:15" ht="12.75">
      <c r="A120" s="39"/>
      <c r="B120" s="43" t="s">
        <v>0</v>
      </c>
      <c r="C120" s="161" t="s">
        <v>101</v>
      </c>
      <c r="D120" s="162"/>
      <c r="E120" s="11"/>
      <c r="F120" s="44" t="s">
        <v>1</v>
      </c>
      <c r="G120" s="176" t="s">
        <v>102</v>
      </c>
      <c r="H120" s="177"/>
      <c r="I120" s="177"/>
      <c r="J120" s="177"/>
      <c r="K120" s="177"/>
      <c r="L120" s="177"/>
      <c r="M120" s="177"/>
      <c r="N120" s="128"/>
      <c r="O120" s="39"/>
    </row>
    <row r="121" spans="1:15" ht="12.75">
      <c r="A121" s="39"/>
      <c r="B121" s="45" t="s">
        <v>2</v>
      </c>
      <c r="C121" s="161" t="s">
        <v>103</v>
      </c>
      <c r="D121" s="162"/>
      <c r="E121" s="11"/>
      <c r="F121" s="46" t="s">
        <v>3</v>
      </c>
      <c r="G121" s="161" t="s">
        <v>104</v>
      </c>
      <c r="H121" s="163"/>
      <c r="I121" s="163"/>
      <c r="J121" s="163"/>
      <c r="K121" s="163"/>
      <c r="L121" s="163"/>
      <c r="M121" s="163"/>
      <c r="N121" s="164"/>
      <c r="O121" s="39"/>
    </row>
    <row r="122" spans="1:15" ht="12.75">
      <c r="A122" s="35"/>
      <c r="B122" s="47" t="s">
        <v>20</v>
      </c>
      <c r="C122" s="48"/>
      <c r="D122" s="49"/>
      <c r="E122" s="50"/>
      <c r="F122" s="47" t="s">
        <v>20</v>
      </c>
      <c r="G122" s="48"/>
      <c r="H122" s="51"/>
      <c r="I122" s="51"/>
      <c r="J122" s="51"/>
      <c r="K122" s="51"/>
      <c r="L122" s="51"/>
      <c r="M122" s="51"/>
      <c r="N122" s="51"/>
      <c r="O122" s="40"/>
    </row>
    <row r="123" spans="1:15" ht="12.75">
      <c r="A123" s="39"/>
      <c r="B123" s="19"/>
      <c r="C123" s="161" t="s">
        <v>101</v>
      </c>
      <c r="D123" s="162"/>
      <c r="E123" s="11"/>
      <c r="F123" s="20"/>
      <c r="G123" s="176" t="s">
        <v>102</v>
      </c>
      <c r="H123" s="177"/>
      <c r="I123" s="177"/>
      <c r="J123" s="177"/>
      <c r="K123" s="177"/>
      <c r="L123" s="177"/>
      <c r="M123" s="177"/>
      <c r="N123" s="128"/>
      <c r="O123" s="39"/>
    </row>
    <row r="124" spans="1:15" ht="12.75">
      <c r="A124" s="39"/>
      <c r="B124" s="17"/>
      <c r="C124" s="161" t="s">
        <v>103</v>
      </c>
      <c r="D124" s="162"/>
      <c r="E124" s="11"/>
      <c r="F124" s="18"/>
      <c r="G124" s="161" t="s">
        <v>104</v>
      </c>
      <c r="H124" s="163"/>
      <c r="I124" s="163"/>
      <c r="J124" s="163"/>
      <c r="K124" s="163"/>
      <c r="L124" s="163"/>
      <c r="M124" s="163"/>
      <c r="N124" s="164"/>
      <c r="O124" s="39"/>
    </row>
    <row r="125" spans="1:15" ht="12.75">
      <c r="A125" s="35"/>
      <c r="B125" s="27"/>
      <c r="C125" s="27"/>
      <c r="D125" s="27"/>
      <c r="E125" s="27"/>
      <c r="F125" s="1" t="s">
        <v>24</v>
      </c>
      <c r="G125" s="1"/>
      <c r="H125" s="1"/>
      <c r="I125" s="1"/>
      <c r="J125" s="27"/>
      <c r="K125" s="27"/>
      <c r="L125" s="27"/>
      <c r="M125" s="52"/>
      <c r="N125" s="9"/>
      <c r="O125" s="40"/>
    </row>
    <row r="126" spans="1:15" ht="12.75">
      <c r="A126" s="35"/>
      <c r="B126" s="12" t="s">
        <v>23</v>
      </c>
      <c r="C126" s="27"/>
      <c r="D126" s="27"/>
      <c r="E126" s="27"/>
      <c r="F126" s="2" t="s">
        <v>11</v>
      </c>
      <c r="G126" s="2" t="s">
        <v>12</v>
      </c>
      <c r="H126" s="2" t="s">
        <v>13</v>
      </c>
      <c r="I126" s="2" t="s">
        <v>14</v>
      </c>
      <c r="J126" s="2" t="s">
        <v>15</v>
      </c>
      <c r="K126" s="168" t="s">
        <v>21</v>
      </c>
      <c r="L126" s="169"/>
      <c r="M126" s="2" t="s">
        <v>22</v>
      </c>
      <c r="N126" s="3" t="s">
        <v>16</v>
      </c>
      <c r="O126" s="39"/>
    </row>
    <row r="127" spans="1:41" ht="15.75">
      <c r="A127" s="39"/>
      <c r="B127" s="53" t="s">
        <v>7</v>
      </c>
      <c r="C127" s="22" t="str">
        <f>IF(C120&gt;"",C120,"")</f>
        <v>Pohjolainen Magnus</v>
      </c>
      <c r="D127" s="22" t="str">
        <f>IF(G120&gt;"",G120,"")</f>
        <v>Mohr Julian</v>
      </c>
      <c r="E127" s="22">
        <f>IF(E120&gt;"",E120&amp;" - "&amp;I120,"")</f>
      </c>
      <c r="F127" s="4">
        <v>6</v>
      </c>
      <c r="G127" s="4">
        <v>-5</v>
      </c>
      <c r="H127" s="10">
        <v>-5</v>
      </c>
      <c r="I127" s="4">
        <v>-6</v>
      </c>
      <c r="J127" s="4"/>
      <c r="K127" s="13">
        <f>IF(ISBLANK(F127),"",COUNTIF(F127:J127,"&gt;=0"))</f>
        <v>1</v>
      </c>
      <c r="L127" s="14">
        <f>IF(ISBLANK(F127),"",(IF(LEFT(F127,1)="-",1,0)+IF(LEFT(G127,1)="-",1,0)+IF(LEFT(H127,1)="-",1,0)+IF(LEFT(I127,1)="-",1,0)+IF(LEFT(J127,1)="-",1,0)))</f>
        <v>3</v>
      </c>
      <c r="M127" s="16">
        <f aca="true" t="shared" si="20" ref="M127:N131">IF(K127=3,1,"")</f>
      </c>
      <c r="N127" s="15">
        <f t="shared" si="20"/>
        <v>1</v>
      </c>
      <c r="O127" s="39"/>
      <c r="AE127" s="74">
        <v>139</v>
      </c>
      <c r="AF127" s="75"/>
      <c r="AG127" s="74" t="s">
        <v>33</v>
      </c>
      <c r="AH127" s="76" t="str">
        <f>J117</f>
        <v>Men</v>
      </c>
      <c r="AI127" s="77" t="s">
        <v>34</v>
      </c>
      <c r="AJ127" s="78">
        <f>J116</f>
        <v>41977</v>
      </c>
      <c r="AK127" s="79" t="s">
        <v>35</v>
      </c>
      <c r="AL127" s="80"/>
      <c r="AM127" s="79" t="s">
        <v>36</v>
      </c>
      <c r="AN127" s="76">
        <f>SUM(AN129:AN134)</f>
        <v>0</v>
      </c>
      <c r="AO127" s="76">
        <f>SUM(AO129:AO134)</f>
        <v>3</v>
      </c>
    </row>
    <row r="128" spans="1:41" ht="15.75">
      <c r="A128" s="39"/>
      <c r="B128" s="53" t="s">
        <v>8</v>
      </c>
      <c r="C128" s="22" t="str">
        <f>IF(C121&gt;"",C121,"")</f>
        <v>Villanueva Nelson</v>
      </c>
      <c r="D128" s="22" t="str">
        <f>IF(G121&gt;"",G121,"")</f>
        <v>Scheja Dominik</v>
      </c>
      <c r="E128" s="22">
        <f>IF(E121&gt;"",E121&amp;" - "&amp;I121,"")</f>
      </c>
      <c r="F128" s="4">
        <v>15</v>
      </c>
      <c r="G128" s="4">
        <v>-6</v>
      </c>
      <c r="H128" s="4">
        <v>-2</v>
      </c>
      <c r="I128" s="4">
        <v>-10</v>
      </c>
      <c r="J128" s="4"/>
      <c r="K128" s="13">
        <f>IF(ISBLANK(F128),"",COUNTIF(F128:J128,"&gt;=0"))</f>
        <v>1</v>
      </c>
      <c r="L128" s="14">
        <f>IF(ISBLANK(F128),"",(IF(LEFT(F128,1)="-",1,0)+IF(LEFT(G128,1)="-",1,0)+IF(LEFT(H128,1)="-",1,0)+IF(LEFT(I128,1)="-",1,0)+IF(LEFT(J128,1)="-",1,0)))</f>
        <v>3</v>
      </c>
      <c r="M128" s="16">
        <f t="shared" si="20"/>
      </c>
      <c r="N128" s="15">
        <f t="shared" si="20"/>
        <v>1</v>
      </c>
      <c r="O128" s="39"/>
      <c r="AE128" s="81" t="s">
        <v>37</v>
      </c>
      <c r="AF128" s="82" t="str">
        <f>C119</f>
        <v>SWE/VEN</v>
      </c>
      <c r="AG128" s="82" t="str">
        <f>G119</f>
        <v>GER</v>
      </c>
      <c r="AH128" s="81" t="s">
        <v>38</v>
      </c>
      <c r="AI128" s="81" t="s">
        <v>39</v>
      </c>
      <c r="AJ128" s="81" t="s">
        <v>40</v>
      </c>
      <c r="AK128" s="81" t="s">
        <v>41</v>
      </c>
      <c r="AL128" s="81" t="s">
        <v>42</v>
      </c>
      <c r="AM128" s="81" t="s">
        <v>43</v>
      </c>
      <c r="AN128" s="81" t="s">
        <v>44</v>
      </c>
      <c r="AO128" s="81" t="s">
        <v>45</v>
      </c>
    </row>
    <row r="129" spans="1:41" ht="15">
      <c r="A129" s="39"/>
      <c r="B129" s="54" t="s">
        <v>25</v>
      </c>
      <c r="C129" s="22" t="str">
        <f>IF(C123&gt;"",C123&amp;" / "&amp;C124,"")</f>
        <v>Pohjolainen Magnus / Villanueva Nelson</v>
      </c>
      <c r="D129" s="22" t="str">
        <f>IF(G123&gt;"",G123&amp;" / "&amp;G124,"")</f>
        <v>Mohr Julian / Scheja Dominik</v>
      </c>
      <c r="E129" s="23"/>
      <c r="F129" s="8">
        <v>-9</v>
      </c>
      <c r="G129" s="4">
        <v>-7</v>
      </c>
      <c r="H129" s="4">
        <v>-8</v>
      </c>
      <c r="I129" s="7"/>
      <c r="J129" s="7"/>
      <c r="K129" s="13">
        <f>IF(ISBLANK(F129),"",COUNTIF(F129:J129,"&gt;=0"))</f>
        <v>0</v>
      </c>
      <c r="L129" s="14">
        <f>IF(ISBLANK(F129),"",(IF(LEFT(F129,1)="-",1,0)+IF(LEFT(G129,1)="-",1,0)+IF(LEFT(H129,1)="-",1,0)+IF(LEFT(I129,1)="-",1,0)+IF(LEFT(J129,1)="-",1,0)))</f>
        <v>3</v>
      </c>
      <c r="M129" s="16">
        <f t="shared" si="20"/>
      </c>
      <c r="N129" s="15">
        <f t="shared" si="20"/>
        <v>1</v>
      </c>
      <c r="O129" s="39"/>
      <c r="AE129" s="79" t="s">
        <v>7</v>
      </c>
      <c r="AF129" s="79" t="str">
        <f>C120</f>
        <v>Pohjolainen Magnus</v>
      </c>
      <c r="AG129" s="79" t="str">
        <f>G120</f>
        <v>Mohr Julian</v>
      </c>
      <c r="AH129" s="83">
        <f aca="true" t="shared" si="21" ref="AH129:AL131">F127</f>
        <v>6</v>
      </c>
      <c r="AI129" s="83">
        <f t="shared" si="21"/>
        <v>-5</v>
      </c>
      <c r="AJ129" s="83">
        <f t="shared" si="21"/>
        <v>-5</v>
      </c>
      <c r="AK129" s="83">
        <f t="shared" si="21"/>
        <v>-6</v>
      </c>
      <c r="AL129" s="83">
        <f t="shared" si="21"/>
        <v>0</v>
      </c>
      <c r="AM129" s="84"/>
      <c r="AN129" s="84">
        <f aca="true" t="shared" si="22" ref="AN129:AO131">M127</f>
      </c>
      <c r="AO129" s="84">
        <f t="shared" si="22"/>
        <v>1</v>
      </c>
    </row>
    <row r="130" spans="1:41" ht="15">
      <c r="A130" s="39"/>
      <c r="B130" s="53" t="s">
        <v>9</v>
      </c>
      <c r="C130" s="22" t="str">
        <f>IF(C120&gt;"",C120,"")</f>
        <v>Pohjolainen Magnus</v>
      </c>
      <c r="D130" s="22" t="str">
        <f>IF(G121&gt;"",G121,"")</f>
        <v>Scheja Dominik</v>
      </c>
      <c r="E130" s="24"/>
      <c r="F130" s="5"/>
      <c r="G130" s="6"/>
      <c r="H130" s="7"/>
      <c r="I130" s="4"/>
      <c r="J130" s="4"/>
      <c r="K130" s="13">
        <f>IF(ISBLANK(F130),"",COUNTIF(F130:J130,"&gt;=0"))</f>
      </c>
      <c r="L130" s="14">
        <f>IF(ISBLANK(F130),"",(IF(LEFT(F130,1)="-",1,0)+IF(LEFT(G130,1)="-",1,0)+IF(LEFT(H130,1)="-",1,0)+IF(LEFT(I130,1)="-",1,0)+IF(LEFT(J130,1)="-",1,0)))</f>
      </c>
      <c r="M130" s="16">
        <f t="shared" si="20"/>
      </c>
      <c r="N130" s="15">
        <f t="shared" si="20"/>
      </c>
      <c r="O130" s="39"/>
      <c r="AE130" s="79" t="s">
        <v>8</v>
      </c>
      <c r="AF130" s="79" t="str">
        <f>C121</f>
        <v>Villanueva Nelson</v>
      </c>
      <c r="AG130" s="85" t="str">
        <f>G121</f>
        <v>Scheja Dominik</v>
      </c>
      <c r="AH130" s="83">
        <f t="shared" si="21"/>
        <v>15</v>
      </c>
      <c r="AI130" s="83">
        <f t="shared" si="21"/>
        <v>-6</v>
      </c>
      <c r="AJ130" s="83">
        <f t="shared" si="21"/>
        <v>-2</v>
      </c>
      <c r="AK130" s="83">
        <f t="shared" si="21"/>
        <v>-10</v>
      </c>
      <c r="AL130" s="83">
        <f t="shared" si="21"/>
        <v>0</v>
      </c>
      <c r="AM130" s="84"/>
      <c r="AN130" s="84">
        <f t="shared" si="22"/>
      </c>
      <c r="AO130" s="84">
        <f t="shared" si="22"/>
        <v>1</v>
      </c>
    </row>
    <row r="131" spans="1:41" ht="15.75" thickBot="1">
      <c r="A131" s="39"/>
      <c r="B131" s="53" t="s">
        <v>10</v>
      </c>
      <c r="C131" s="22" t="str">
        <f>IF(C121&gt;"",C121,"")</f>
        <v>Villanueva Nelson</v>
      </c>
      <c r="D131" s="22" t="str">
        <f>IF(G120&gt;"",G120,"")</f>
        <v>Mohr Julian</v>
      </c>
      <c r="E131" s="24"/>
      <c r="F131" s="8"/>
      <c r="G131" s="4"/>
      <c r="H131" s="4"/>
      <c r="I131" s="4"/>
      <c r="J131" s="4"/>
      <c r="K131" s="13">
        <f>IF(ISBLANK(F131),"",COUNTIF(F131:J131,"&gt;=0"))</f>
      </c>
      <c r="L131" s="14">
        <f>IF(ISBLANK(F131),"",(IF(LEFT(F131,1)="-",1,0)+IF(LEFT(G131,1)="-",1,0)+IF(LEFT(H131,1)="-",1,0)+IF(LEFT(I131,1)="-",1,0)+IF(LEFT(J131,1)="-",1,0)))</f>
      </c>
      <c r="M131" s="16">
        <f t="shared" si="20"/>
      </c>
      <c r="N131" s="15">
        <f t="shared" si="20"/>
      </c>
      <c r="O131" s="39"/>
      <c r="AE131" s="79" t="s">
        <v>46</v>
      </c>
      <c r="AF131" s="79" t="str">
        <f>C123</f>
        <v>Pohjolainen Magnus</v>
      </c>
      <c r="AG131" s="85" t="str">
        <f>G123</f>
        <v>Mohr Julian</v>
      </c>
      <c r="AH131" s="83">
        <f t="shared" si="21"/>
        <v>-9</v>
      </c>
      <c r="AI131" s="83">
        <f t="shared" si="21"/>
        <v>-7</v>
      </c>
      <c r="AJ131" s="83">
        <f t="shared" si="21"/>
        <v>-8</v>
      </c>
      <c r="AK131" s="83">
        <f t="shared" si="21"/>
        <v>0</v>
      </c>
      <c r="AL131" s="83">
        <f t="shared" si="21"/>
        <v>0</v>
      </c>
      <c r="AM131" s="84"/>
      <c r="AN131" s="84">
        <f t="shared" si="22"/>
      </c>
      <c r="AO131" s="84">
        <f t="shared" si="22"/>
        <v>1</v>
      </c>
    </row>
    <row r="132" spans="1:41" ht="15.75" thickBot="1">
      <c r="A132" s="35"/>
      <c r="B132" s="27"/>
      <c r="C132" s="27"/>
      <c r="D132" s="27"/>
      <c r="E132" s="27"/>
      <c r="F132" s="27"/>
      <c r="G132" s="27"/>
      <c r="H132" s="27"/>
      <c r="I132" s="21" t="s">
        <v>28</v>
      </c>
      <c r="J132" s="55"/>
      <c r="K132" s="25">
        <f>IF(ISBLANK(C120),"",SUM(K127:K131))</f>
        <v>2</v>
      </c>
      <c r="L132" s="26">
        <f>IF(ISBLANK(G120),"",SUM(L127:L131))</f>
        <v>9</v>
      </c>
      <c r="M132" s="56">
        <f>IF(ISBLANK(F127),"",SUM(M127:M131))</f>
        <v>0</v>
      </c>
      <c r="N132" s="57">
        <f>IF(ISBLANK(F127),"",SUM(N127:N131))</f>
        <v>3</v>
      </c>
      <c r="O132" s="39"/>
      <c r="AE132" s="122" t="s">
        <v>47</v>
      </c>
      <c r="AF132" s="122" t="str">
        <f>C124</f>
        <v>Villanueva Nelson</v>
      </c>
      <c r="AG132" s="123" t="str">
        <f>G124</f>
        <v>Scheja Dominik</v>
      </c>
      <c r="AH132" s="86" t="s">
        <v>48</v>
      </c>
      <c r="AI132" s="86" t="s">
        <v>48</v>
      </c>
      <c r="AJ132" s="86" t="s">
        <v>48</v>
      </c>
      <c r="AK132" s="86" t="s">
        <v>48</v>
      </c>
      <c r="AL132" s="86" t="s">
        <v>48</v>
      </c>
      <c r="AM132" s="86"/>
      <c r="AN132" s="84"/>
      <c r="AO132" s="84">
        <f>N130</f>
      </c>
    </row>
    <row r="133" spans="1:41" ht="15">
      <c r="A133" s="35"/>
      <c r="B133" s="27" t="s">
        <v>26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40"/>
      <c r="AE133" s="79" t="s">
        <v>9</v>
      </c>
      <c r="AF133" s="79" t="str">
        <f>C120</f>
        <v>Pohjolainen Magnus</v>
      </c>
      <c r="AG133" s="85" t="str">
        <f>G121</f>
        <v>Scheja Dominik</v>
      </c>
      <c r="AH133" s="83">
        <f aca="true" t="shared" si="23" ref="AH133:AL134">F130</f>
        <v>0</v>
      </c>
      <c r="AI133" s="83">
        <f t="shared" si="23"/>
        <v>0</v>
      </c>
      <c r="AJ133" s="83">
        <f t="shared" si="23"/>
        <v>0</v>
      </c>
      <c r="AK133" s="83">
        <f t="shared" si="23"/>
        <v>0</v>
      </c>
      <c r="AL133" s="83">
        <f t="shared" si="23"/>
        <v>0</v>
      </c>
      <c r="AM133" s="84"/>
      <c r="AN133" s="84">
        <f>M130</f>
      </c>
      <c r="AO133" s="84">
        <f>N130</f>
      </c>
    </row>
    <row r="134" spans="1:41" ht="15">
      <c r="A134" s="35"/>
      <c r="C134" s="27" t="s">
        <v>4</v>
      </c>
      <c r="D134" s="27" t="s">
        <v>5</v>
      </c>
      <c r="E134" s="9"/>
      <c r="F134" s="27"/>
      <c r="G134" s="27" t="s">
        <v>6</v>
      </c>
      <c r="H134" s="9"/>
      <c r="I134" s="27"/>
      <c r="J134" s="9" t="s">
        <v>27</v>
      </c>
      <c r="K134" s="9"/>
      <c r="L134" s="27"/>
      <c r="M134" s="27"/>
      <c r="N134" s="27"/>
      <c r="O134" s="40"/>
      <c r="AE134" s="79" t="s">
        <v>10</v>
      </c>
      <c r="AF134" s="79" t="str">
        <f>C121</f>
        <v>Villanueva Nelson</v>
      </c>
      <c r="AG134" s="79" t="str">
        <f>G120</f>
        <v>Mohr Julian</v>
      </c>
      <c r="AH134" s="83">
        <f t="shared" si="23"/>
        <v>0</v>
      </c>
      <c r="AI134" s="83">
        <f t="shared" si="23"/>
        <v>0</v>
      </c>
      <c r="AJ134" s="83">
        <f t="shared" si="23"/>
        <v>0</v>
      </c>
      <c r="AK134" s="83">
        <f t="shared" si="23"/>
        <v>0</v>
      </c>
      <c r="AL134" s="83">
        <f t="shared" si="23"/>
        <v>0</v>
      </c>
      <c r="AM134" s="84"/>
      <c r="AN134" s="84">
        <f>M131</f>
      </c>
      <c r="AO134" s="84">
        <f>N131</f>
      </c>
    </row>
    <row r="135" spans="1:15" ht="13.5" thickBot="1">
      <c r="A135" s="35"/>
      <c r="B135" s="62"/>
      <c r="C135" s="63" t="str">
        <f>C119</f>
        <v>SWE/VEN</v>
      </c>
      <c r="D135" s="27" t="str">
        <f>G119</f>
        <v>GER</v>
      </c>
      <c r="E135" s="27"/>
      <c r="F135" s="27"/>
      <c r="G135" s="27"/>
      <c r="H135" s="27"/>
      <c r="I135" s="27"/>
      <c r="J135" s="158" t="str">
        <f>IF(M132=3,C119,IF(N132=3,G119,IF(M132=5,IF(N132=5,"tasan",""),"")))</f>
        <v>GER</v>
      </c>
      <c r="K135" s="159"/>
      <c r="L135" s="159"/>
      <c r="M135" s="159"/>
      <c r="N135" s="160"/>
      <c r="O135" s="39"/>
    </row>
    <row r="136" spans="1:15" ht="12.75">
      <c r="A136" s="58"/>
      <c r="B136" s="59"/>
      <c r="C136" s="59"/>
      <c r="D136" s="59"/>
      <c r="E136" s="59"/>
      <c r="F136" s="59"/>
      <c r="G136" s="59"/>
      <c r="H136" s="59"/>
      <c r="I136" s="59"/>
      <c r="J136" s="60"/>
      <c r="K136" s="60"/>
      <c r="L136" s="60"/>
      <c r="M136" s="60"/>
      <c r="N136" s="60"/>
      <c r="O136" s="61"/>
    </row>
    <row r="139" spans="1:15" ht="12.75">
      <c r="A139" s="35"/>
      <c r="B139" s="9"/>
      <c r="C139" s="28" t="s">
        <v>29</v>
      </c>
      <c r="D139" s="27"/>
      <c r="E139" s="27"/>
      <c r="F139" s="9"/>
      <c r="G139" s="36" t="s">
        <v>17</v>
      </c>
      <c r="H139" s="37"/>
      <c r="I139" s="38"/>
      <c r="J139" s="170">
        <v>41977</v>
      </c>
      <c r="K139" s="171"/>
      <c r="L139" s="171"/>
      <c r="M139" s="171"/>
      <c r="N139" s="172"/>
      <c r="O139" s="39"/>
    </row>
    <row r="140" spans="1:15" ht="12.75">
      <c r="A140" s="35"/>
      <c r="B140" s="12"/>
      <c r="C140" s="12" t="s">
        <v>75</v>
      </c>
      <c r="D140" s="27"/>
      <c r="E140" s="27"/>
      <c r="F140" s="9"/>
      <c r="G140" s="36" t="s">
        <v>18</v>
      </c>
      <c r="H140" s="37"/>
      <c r="I140" s="38"/>
      <c r="J140" s="173" t="s">
        <v>30</v>
      </c>
      <c r="K140" s="171"/>
      <c r="L140" s="171"/>
      <c r="M140" s="171"/>
      <c r="N140" s="172"/>
      <c r="O140" s="39"/>
    </row>
    <row r="141" spans="1:15" ht="12.75">
      <c r="A141" s="35"/>
      <c r="B141" s="9"/>
      <c r="C141" s="69"/>
      <c r="D141" s="27"/>
      <c r="E141" s="27"/>
      <c r="F141" s="27"/>
      <c r="G141" s="1"/>
      <c r="H141" s="27"/>
      <c r="I141" s="27"/>
      <c r="J141" s="27"/>
      <c r="K141" s="27"/>
      <c r="L141" s="27"/>
      <c r="M141" s="27"/>
      <c r="N141" s="27"/>
      <c r="O141" s="40"/>
    </row>
    <row r="142" spans="1:15" ht="12.75">
      <c r="A142" s="39"/>
      <c r="B142" s="41" t="s">
        <v>19</v>
      </c>
      <c r="C142" s="174" t="s">
        <v>105</v>
      </c>
      <c r="D142" s="175"/>
      <c r="E142" s="42"/>
      <c r="F142" s="41" t="s">
        <v>19</v>
      </c>
      <c r="G142" s="66" t="s">
        <v>106</v>
      </c>
      <c r="H142" s="67"/>
      <c r="I142" s="67"/>
      <c r="J142" s="67"/>
      <c r="K142" s="67"/>
      <c r="L142" s="67"/>
      <c r="M142" s="67"/>
      <c r="N142" s="68"/>
      <c r="O142" s="39"/>
    </row>
    <row r="143" spans="1:15" ht="12.75">
      <c r="A143" s="39"/>
      <c r="B143" s="43" t="s">
        <v>0</v>
      </c>
      <c r="C143" s="161" t="s">
        <v>107</v>
      </c>
      <c r="D143" s="162"/>
      <c r="E143" s="11"/>
      <c r="F143" s="44" t="s">
        <v>1</v>
      </c>
      <c r="G143" s="176" t="s">
        <v>108</v>
      </c>
      <c r="H143" s="177"/>
      <c r="I143" s="177"/>
      <c r="J143" s="177"/>
      <c r="K143" s="177"/>
      <c r="L143" s="177"/>
      <c r="M143" s="177"/>
      <c r="N143" s="128"/>
      <c r="O143" s="39"/>
    </row>
    <row r="144" spans="1:15" ht="12.75">
      <c r="A144" s="39"/>
      <c r="B144" s="45" t="s">
        <v>2</v>
      </c>
      <c r="C144" s="161" t="s">
        <v>109</v>
      </c>
      <c r="D144" s="162"/>
      <c r="E144" s="11"/>
      <c r="F144" s="46" t="s">
        <v>3</v>
      </c>
      <c r="G144" s="161" t="s">
        <v>110</v>
      </c>
      <c r="H144" s="163"/>
      <c r="I144" s="163"/>
      <c r="J144" s="163"/>
      <c r="K144" s="163"/>
      <c r="L144" s="163"/>
      <c r="M144" s="163"/>
      <c r="N144" s="164"/>
      <c r="O144" s="39"/>
    </row>
    <row r="145" spans="1:15" ht="12.75">
      <c r="A145" s="35"/>
      <c r="B145" s="47" t="s">
        <v>20</v>
      </c>
      <c r="C145" s="48"/>
      <c r="D145" s="49"/>
      <c r="E145" s="50"/>
      <c r="F145" s="47" t="s">
        <v>20</v>
      </c>
      <c r="G145" s="48"/>
      <c r="H145" s="51"/>
      <c r="I145" s="51"/>
      <c r="J145" s="51"/>
      <c r="K145" s="51"/>
      <c r="L145" s="51"/>
      <c r="M145" s="51"/>
      <c r="N145" s="51"/>
      <c r="O145" s="40"/>
    </row>
    <row r="146" spans="1:15" ht="12.75">
      <c r="A146" s="39"/>
      <c r="B146" s="19"/>
      <c r="C146" s="161" t="s">
        <v>107</v>
      </c>
      <c r="D146" s="162"/>
      <c r="E146" s="11"/>
      <c r="F146" s="20"/>
      <c r="G146" s="176" t="s">
        <v>108</v>
      </c>
      <c r="H146" s="177"/>
      <c r="I146" s="177"/>
      <c r="J146" s="177"/>
      <c r="K146" s="177"/>
      <c r="L146" s="177"/>
      <c r="M146" s="177"/>
      <c r="N146" s="128"/>
      <c r="O146" s="39"/>
    </row>
    <row r="147" spans="1:15" ht="12.75">
      <c r="A147" s="39"/>
      <c r="B147" s="17"/>
      <c r="C147" s="161" t="s">
        <v>109</v>
      </c>
      <c r="D147" s="162"/>
      <c r="E147" s="11"/>
      <c r="F147" s="18"/>
      <c r="G147" s="161" t="s">
        <v>110</v>
      </c>
      <c r="H147" s="163"/>
      <c r="I147" s="163"/>
      <c r="J147" s="163"/>
      <c r="K147" s="163"/>
      <c r="L147" s="163"/>
      <c r="M147" s="163"/>
      <c r="N147" s="164"/>
      <c r="O147" s="39"/>
    </row>
    <row r="148" spans="1:15" ht="12.75">
      <c r="A148" s="35"/>
      <c r="B148" s="27"/>
      <c r="C148" s="27"/>
      <c r="D148" s="27"/>
      <c r="E148" s="27"/>
      <c r="F148" s="1" t="s">
        <v>24</v>
      </c>
      <c r="G148" s="1"/>
      <c r="H148" s="1"/>
      <c r="I148" s="1"/>
      <c r="J148" s="27"/>
      <c r="K148" s="27"/>
      <c r="L148" s="27"/>
      <c r="M148" s="52"/>
      <c r="N148" s="9"/>
      <c r="O148" s="40"/>
    </row>
    <row r="149" spans="1:15" ht="12.75">
      <c r="A149" s="35"/>
      <c r="B149" s="12" t="s">
        <v>23</v>
      </c>
      <c r="C149" s="27"/>
      <c r="D149" s="27"/>
      <c r="E149" s="27"/>
      <c r="F149" s="2" t="s">
        <v>11</v>
      </c>
      <c r="G149" s="2" t="s">
        <v>12</v>
      </c>
      <c r="H149" s="2" t="s">
        <v>13</v>
      </c>
      <c r="I149" s="2" t="s">
        <v>14</v>
      </c>
      <c r="J149" s="2" t="s">
        <v>15</v>
      </c>
      <c r="K149" s="168" t="s">
        <v>21</v>
      </c>
      <c r="L149" s="169"/>
      <c r="M149" s="2" t="s">
        <v>22</v>
      </c>
      <c r="N149" s="3" t="s">
        <v>16</v>
      </c>
      <c r="O149" s="39"/>
    </row>
    <row r="150" spans="1:41" ht="15.75">
      <c r="A150" s="39"/>
      <c r="B150" s="53" t="s">
        <v>7</v>
      </c>
      <c r="C150" s="22" t="str">
        <f>IF(C143&gt;"",C143,"")</f>
        <v>Jin Takuya</v>
      </c>
      <c r="D150" s="22" t="str">
        <f>IF(G143&gt;"",G143,"")</f>
        <v>Swartenbrouckx Gaetan</v>
      </c>
      <c r="E150" s="22">
        <f>IF(E143&gt;"",E143&amp;" - "&amp;I143,"")</f>
      </c>
      <c r="F150" s="4">
        <v>3</v>
      </c>
      <c r="G150" s="4">
        <v>6</v>
      </c>
      <c r="H150" s="10">
        <v>7</v>
      </c>
      <c r="I150" s="4"/>
      <c r="J150" s="4"/>
      <c r="K150" s="13">
        <f>IF(ISBLANK(F150),"",COUNTIF(F150:J150,"&gt;=0"))</f>
        <v>3</v>
      </c>
      <c r="L150" s="14">
        <f>IF(ISBLANK(F150),"",(IF(LEFT(F150,1)="-",1,0)+IF(LEFT(G150,1)="-",1,0)+IF(LEFT(H150,1)="-",1,0)+IF(LEFT(I150,1)="-",1,0)+IF(LEFT(J150,1)="-",1,0)))</f>
        <v>0</v>
      </c>
      <c r="M150" s="16">
        <f aca="true" t="shared" si="24" ref="M150:N154">IF(K150=3,1,"")</f>
        <v>1</v>
      </c>
      <c r="N150" s="15">
        <f t="shared" si="24"/>
      </c>
      <c r="O150" s="39"/>
      <c r="AE150" s="74">
        <v>139</v>
      </c>
      <c r="AF150" s="75"/>
      <c r="AG150" s="74" t="s">
        <v>33</v>
      </c>
      <c r="AH150" s="76" t="str">
        <f>J140</f>
        <v>Men</v>
      </c>
      <c r="AI150" s="77" t="s">
        <v>34</v>
      </c>
      <c r="AJ150" s="78">
        <f>J139</f>
        <v>41977</v>
      </c>
      <c r="AK150" s="79" t="s">
        <v>35</v>
      </c>
      <c r="AL150" s="80"/>
      <c r="AM150" s="79" t="s">
        <v>36</v>
      </c>
      <c r="AN150" s="76">
        <f>SUM(AN152:AN157)</f>
        <v>3</v>
      </c>
      <c r="AO150" s="76">
        <f>SUM(AO152:AO157)</f>
        <v>1</v>
      </c>
    </row>
    <row r="151" spans="1:41" ht="15.75">
      <c r="A151" s="39"/>
      <c r="B151" s="53" t="s">
        <v>8</v>
      </c>
      <c r="C151" s="22" t="str">
        <f>IF(C144&gt;"",C144,"")</f>
        <v>Stener Jonas</v>
      </c>
      <c r="D151" s="22" t="str">
        <f>IF(G144&gt;"",G144,"")</f>
        <v>Jean Lauric</v>
      </c>
      <c r="E151" s="22">
        <f>IF(E144&gt;"",E144&amp;" - "&amp;I144,"")</f>
      </c>
      <c r="F151" s="4">
        <v>-6</v>
      </c>
      <c r="G151" s="4">
        <v>-5</v>
      </c>
      <c r="H151" s="4">
        <v>-2</v>
      </c>
      <c r="I151" s="4"/>
      <c r="J151" s="4"/>
      <c r="K151" s="13">
        <f>IF(ISBLANK(F151),"",COUNTIF(F151:J151,"&gt;=0"))</f>
        <v>0</v>
      </c>
      <c r="L151" s="14">
        <f>IF(ISBLANK(F151),"",(IF(LEFT(F151,1)="-",1,0)+IF(LEFT(G151,1)="-",1,0)+IF(LEFT(H151,1)="-",1,0)+IF(LEFT(I151,1)="-",1,0)+IF(LEFT(J151,1)="-",1,0)))</f>
        <v>3</v>
      </c>
      <c r="M151" s="16">
        <f t="shared" si="24"/>
      </c>
      <c r="N151" s="15">
        <f t="shared" si="24"/>
        <v>1</v>
      </c>
      <c r="O151" s="39"/>
      <c r="AE151" s="81" t="s">
        <v>37</v>
      </c>
      <c r="AF151" s="82" t="str">
        <f>C142</f>
        <v>SWE/JPN</v>
      </c>
      <c r="AG151" s="82" t="str">
        <f>G142</f>
        <v>BEL 1</v>
      </c>
      <c r="AH151" s="81" t="s">
        <v>38</v>
      </c>
      <c r="AI151" s="81" t="s">
        <v>39</v>
      </c>
      <c r="AJ151" s="81" t="s">
        <v>40</v>
      </c>
      <c r="AK151" s="81" t="s">
        <v>41</v>
      </c>
      <c r="AL151" s="81" t="s">
        <v>42</v>
      </c>
      <c r="AM151" s="81" t="s">
        <v>43</v>
      </c>
      <c r="AN151" s="81" t="s">
        <v>44</v>
      </c>
      <c r="AO151" s="81" t="s">
        <v>45</v>
      </c>
    </row>
    <row r="152" spans="1:41" ht="15">
      <c r="A152" s="39"/>
      <c r="B152" s="54" t="s">
        <v>25</v>
      </c>
      <c r="C152" s="22" t="str">
        <f>IF(C146&gt;"",C146&amp;" / "&amp;C147,"")</f>
        <v>Jin Takuya / Stener Jonas</v>
      </c>
      <c r="D152" s="22" t="str">
        <f>IF(G146&gt;"",G146&amp;" / "&amp;G147,"")</f>
        <v>Swartenbrouckx Gaetan / Jean Lauric</v>
      </c>
      <c r="E152" s="23"/>
      <c r="F152" s="8">
        <v>10</v>
      </c>
      <c r="G152" s="4">
        <v>-9</v>
      </c>
      <c r="H152" s="4">
        <v>5</v>
      </c>
      <c r="I152" s="7">
        <v>8</v>
      </c>
      <c r="J152" s="7"/>
      <c r="K152" s="13">
        <f>IF(ISBLANK(F152),"",COUNTIF(F152:J152,"&gt;=0"))</f>
        <v>3</v>
      </c>
      <c r="L152" s="14">
        <f>IF(ISBLANK(F152),"",(IF(LEFT(F152,1)="-",1,0)+IF(LEFT(G152,1)="-",1,0)+IF(LEFT(H152,1)="-",1,0)+IF(LEFT(I152,1)="-",1,0)+IF(LEFT(J152,1)="-",1,0)))</f>
        <v>1</v>
      </c>
      <c r="M152" s="16">
        <f t="shared" si="24"/>
        <v>1</v>
      </c>
      <c r="N152" s="15">
        <f t="shared" si="24"/>
      </c>
      <c r="O152" s="39"/>
      <c r="AE152" s="79" t="s">
        <v>7</v>
      </c>
      <c r="AF152" s="79" t="str">
        <f>C143</f>
        <v>Jin Takuya</v>
      </c>
      <c r="AG152" s="79" t="str">
        <f>G143</f>
        <v>Swartenbrouckx Gaetan</v>
      </c>
      <c r="AH152" s="83">
        <f aca="true" t="shared" si="25" ref="AH152:AL154">F150</f>
        <v>3</v>
      </c>
      <c r="AI152" s="83">
        <f t="shared" si="25"/>
        <v>6</v>
      </c>
      <c r="AJ152" s="83">
        <f t="shared" si="25"/>
        <v>7</v>
      </c>
      <c r="AK152" s="83">
        <f t="shared" si="25"/>
        <v>0</v>
      </c>
      <c r="AL152" s="83">
        <f t="shared" si="25"/>
        <v>0</v>
      </c>
      <c r="AM152" s="84"/>
      <c r="AN152" s="84">
        <f aca="true" t="shared" si="26" ref="AN152:AO154">M150</f>
        <v>1</v>
      </c>
      <c r="AO152" s="84">
        <f t="shared" si="26"/>
      </c>
    </row>
    <row r="153" spans="1:41" ht="15">
      <c r="A153" s="39"/>
      <c r="B153" s="53" t="s">
        <v>9</v>
      </c>
      <c r="C153" s="22" t="str">
        <f>IF(C143&gt;"",C143,"")</f>
        <v>Jin Takuya</v>
      </c>
      <c r="D153" s="22" t="str">
        <f>IF(G144&gt;"",G144,"")</f>
        <v>Jean Lauric</v>
      </c>
      <c r="E153" s="24"/>
      <c r="F153" s="5">
        <v>5</v>
      </c>
      <c r="G153" s="6">
        <v>5</v>
      </c>
      <c r="H153" s="7">
        <v>9</v>
      </c>
      <c r="I153" s="4"/>
      <c r="J153" s="4"/>
      <c r="K153" s="13">
        <f>IF(ISBLANK(F153),"",COUNTIF(F153:J153,"&gt;=0"))</f>
        <v>3</v>
      </c>
      <c r="L153" s="14">
        <f>IF(ISBLANK(F153),"",(IF(LEFT(F153,1)="-",1,0)+IF(LEFT(G153,1)="-",1,0)+IF(LEFT(H153,1)="-",1,0)+IF(LEFT(I153,1)="-",1,0)+IF(LEFT(J153,1)="-",1,0)))</f>
        <v>0</v>
      </c>
      <c r="M153" s="16">
        <f t="shared" si="24"/>
        <v>1</v>
      </c>
      <c r="N153" s="15">
        <f t="shared" si="24"/>
      </c>
      <c r="O153" s="39"/>
      <c r="AE153" s="79" t="s">
        <v>8</v>
      </c>
      <c r="AF153" s="79" t="str">
        <f>C144</f>
        <v>Stener Jonas</v>
      </c>
      <c r="AG153" s="85" t="str">
        <f>G144</f>
        <v>Jean Lauric</v>
      </c>
      <c r="AH153" s="83">
        <f t="shared" si="25"/>
        <v>-6</v>
      </c>
      <c r="AI153" s="83">
        <f t="shared" si="25"/>
        <v>-5</v>
      </c>
      <c r="AJ153" s="83">
        <f t="shared" si="25"/>
        <v>-2</v>
      </c>
      <c r="AK153" s="83">
        <f t="shared" si="25"/>
        <v>0</v>
      </c>
      <c r="AL153" s="83">
        <f t="shared" si="25"/>
        <v>0</v>
      </c>
      <c r="AM153" s="84"/>
      <c r="AN153" s="84">
        <f t="shared" si="26"/>
      </c>
      <c r="AO153" s="84">
        <f t="shared" si="26"/>
        <v>1</v>
      </c>
    </row>
    <row r="154" spans="1:41" ht="15.75" thickBot="1">
      <c r="A154" s="39"/>
      <c r="B154" s="53" t="s">
        <v>10</v>
      </c>
      <c r="C154" s="22" t="str">
        <f>IF(C144&gt;"",C144,"")</f>
        <v>Stener Jonas</v>
      </c>
      <c r="D154" s="22" t="str">
        <f>IF(G143&gt;"",G143,"")</f>
        <v>Swartenbrouckx Gaetan</v>
      </c>
      <c r="E154" s="24"/>
      <c r="F154" s="8"/>
      <c r="G154" s="4"/>
      <c r="H154" s="4"/>
      <c r="I154" s="4"/>
      <c r="J154" s="4"/>
      <c r="K154" s="13">
        <f>IF(ISBLANK(F154),"",COUNTIF(F154:J154,"&gt;=0"))</f>
      </c>
      <c r="L154" s="14">
        <f>IF(ISBLANK(F154),"",(IF(LEFT(F154,1)="-",1,0)+IF(LEFT(G154,1)="-",1,0)+IF(LEFT(H154,1)="-",1,0)+IF(LEFT(I154,1)="-",1,0)+IF(LEFT(J154,1)="-",1,0)))</f>
      </c>
      <c r="M154" s="16">
        <f t="shared" si="24"/>
      </c>
      <c r="N154" s="15">
        <f t="shared" si="24"/>
      </c>
      <c r="O154" s="39"/>
      <c r="AE154" s="79" t="s">
        <v>46</v>
      </c>
      <c r="AF154" s="79" t="str">
        <f>C146</f>
        <v>Jin Takuya</v>
      </c>
      <c r="AG154" s="85" t="str">
        <f>G146</f>
        <v>Swartenbrouckx Gaetan</v>
      </c>
      <c r="AH154" s="83">
        <f t="shared" si="25"/>
        <v>10</v>
      </c>
      <c r="AI154" s="83">
        <f t="shared" si="25"/>
        <v>-9</v>
      </c>
      <c r="AJ154" s="83">
        <f t="shared" si="25"/>
        <v>5</v>
      </c>
      <c r="AK154" s="83">
        <f t="shared" si="25"/>
        <v>8</v>
      </c>
      <c r="AL154" s="83">
        <f t="shared" si="25"/>
        <v>0</v>
      </c>
      <c r="AM154" s="84"/>
      <c r="AN154" s="84">
        <f t="shared" si="26"/>
        <v>1</v>
      </c>
      <c r="AO154" s="84">
        <f t="shared" si="26"/>
      </c>
    </row>
    <row r="155" spans="1:41" ht="15.75" thickBot="1">
      <c r="A155" s="35"/>
      <c r="B155" s="27"/>
      <c r="C155" s="27"/>
      <c r="D155" s="27"/>
      <c r="E155" s="27"/>
      <c r="F155" s="27"/>
      <c r="G155" s="27"/>
      <c r="H155" s="27"/>
      <c r="I155" s="21" t="s">
        <v>28</v>
      </c>
      <c r="J155" s="55"/>
      <c r="K155" s="25">
        <f>IF(ISBLANK(C143),"",SUM(K150:K154))</f>
        <v>9</v>
      </c>
      <c r="L155" s="26">
        <f>IF(ISBLANK(G143),"",SUM(L150:L154))</f>
        <v>4</v>
      </c>
      <c r="M155" s="56">
        <f>IF(ISBLANK(F150),"",SUM(M150:M154))</f>
        <v>3</v>
      </c>
      <c r="N155" s="57">
        <f>IF(ISBLANK(F150),"",SUM(N150:N154))</f>
        <v>1</v>
      </c>
      <c r="O155" s="39"/>
      <c r="AE155" s="122" t="s">
        <v>47</v>
      </c>
      <c r="AF155" s="122" t="str">
        <f>C147</f>
        <v>Stener Jonas</v>
      </c>
      <c r="AG155" s="123" t="str">
        <f>G147</f>
        <v>Jean Lauric</v>
      </c>
      <c r="AH155" s="86" t="s">
        <v>48</v>
      </c>
      <c r="AI155" s="86" t="s">
        <v>48</v>
      </c>
      <c r="AJ155" s="86" t="s">
        <v>48</v>
      </c>
      <c r="AK155" s="86" t="s">
        <v>48</v>
      </c>
      <c r="AL155" s="86" t="s">
        <v>48</v>
      </c>
      <c r="AM155" s="86"/>
      <c r="AN155" s="84"/>
      <c r="AO155" s="84">
        <f>N153</f>
      </c>
    </row>
    <row r="156" spans="1:41" ht="15">
      <c r="A156" s="35"/>
      <c r="B156" s="27" t="s">
        <v>26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40"/>
      <c r="AE156" s="79" t="s">
        <v>9</v>
      </c>
      <c r="AF156" s="79" t="str">
        <f>C143</f>
        <v>Jin Takuya</v>
      </c>
      <c r="AG156" s="85" t="str">
        <f>G144</f>
        <v>Jean Lauric</v>
      </c>
      <c r="AH156" s="83">
        <f>F153</f>
        <v>5</v>
      </c>
      <c r="AI156" s="83">
        <f>G153</f>
        <v>5</v>
      </c>
      <c r="AJ156" s="83">
        <f>H153</f>
        <v>9</v>
      </c>
      <c r="AK156" s="83">
        <f>I153</f>
        <v>0</v>
      </c>
      <c r="AL156" s="83">
        <f>J153</f>
        <v>0</v>
      </c>
      <c r="AM156" s="84"/>
      <c r="AN156" s="84">
        <f>M153</f>
        <v>1</v>
      </c>
      <c r="AO156" s="84">
        <f>N153</f>
      </c>
    </row>
    <row r="157" spans="1:41" ht="15">
      <c r="A157" s="35"/>
      <c r="C157" s="27" t="s">
        <v>4</v>
      </c>
      <c r="D157" s="27" t="s">
        <v>5</v>
      </c>
      <c r="E157" s="9"/>
      <c r="F157" s="27"/>
      <c r="G157" s="27" t="s">
        <v>6</v>
      </c>
      <c r="H157" s="9"/>
      <c r="I157" s="27"/>
      <c r="J157" s="9" t="s">
        <v>27</v>
      </c>
      <c r="K157" s="9"/>
      <c r="L157" s="27"/>
      <c r="M157" s="27"/>
      <c r="N157" s="27"/>
      <c r="O157" s="40"/>
      <c r="AE157" s="79" t="s">
        <v>10</v>
      </c>
      <c r="AF157" s="79" t="str">
        <f>C144</f>
        <v>Stener Jonas</v>
      </c>
      <c r="AG157" s="79" t="str">
        <f>G143</f>
        <v>Swartenbrouckx Gaetan</v>
      </c>
      <c r="AH157" s="83"/>
      <c r="AI157" s="83"/>
      <c r="AJ157" s="83"/>
      <c r="AK157" s="83"/>
      <c r="AL157" s="83"/>
      <c r="AM157" s="84"/>
      <c r="AN157" s="84">
        <f>M154</f>
      </c>
      <c r="AO157" s="84">
        <f>N154</f>
      </c>
    </row>
    <row r="158" spans="1:15" ht="13.5" thickBot="1">
      <c r="A158" s="35"/>
      <c r="B158" s="62"/>
      <c r="C158" s="63" t="str">
        <f>C142</f>
        <v>SWE/JPN</v>
      </c>
      <c r="D158" s="27" t="str">
        <f>G142</f>
        <v>BEL 1</v>
      </c>
      <c r="E158" s="27"/>
      <c r="F158" s="27"/>
      <c r="G158" s="27"/>
      <c r="H158" s="27"/>
      <c r="I158" s="27"/>
      <c r="J158" s="158" t="str">
        <f>IF(M155=3,C142,IF(N155=3,G142,IF(M155=5,IF(N155=5,"tasan",""),"")))</f>
        <v>SWE/JPN</v>
      </c>
      <c r="K158" s="159"/>
      <c r="L158" s="159"/>
      <c r="M158" s="159"/>
      <c r="N158" s="160"/>
      <c r="O158" s="39"/>
    </row>
    <row r="159" spans="1:15" ht="12.75">
      <c r="A159" s="58"/>
      <c r="B159" s="59"/>
      <c r="C159" s="59"/>
      <c r="D159" s="59"/>
      <c r="E159" s="59"/>
      <c r="F159" s="59"/>
      <c r="G159" s="59"/>
      <c r="H159" s="59"/>
      <c r="I159" s="59"/>
      <c r="J159" s="60"/>
      <c r="K159" s="60"/>
      <c r="L159" s="60"/>
      <c r="M159" s="60"/>
      <c r="N159" s="60"/>
      <c r="O159" s="61"/>
    </row>
    <row r="162" spans="1:15" ht="12.75">
      <c r="A162" s="35"/>
      <c r="B162" s="9"/>
      <c r="C162" s="28" t="s">
        <v>29</v>
      </c>
      <c r="D162" s="27"/>
      <c r="E162" s="27"/>
      <c r="F162" s="9"/>
      <c r="G162" s="36" t="s">
        <v>17</v>
      </c>
      <c r="H162" s="37"/>
      <c r="I162" s="38"/>
      <c r="J162" s="170">
        <v>41977</v>
      </c>
      <c r="K162" s="171"/>
      <c r="L162" s="171"/>
      <c r="M162" s="171"/>
      <c r="N162" s="172"/>
      <c r="O162" s="39"/>
    </row>
    <row r="163" spans="1:15" ht="12.75">
      <c r="A163" s="35"/>
      <c r="B163" s="12"/>
      <c r="C163" s="12" t="s">
        <v>75</v>
      </c>
      <c r="D163" s="27"/>
      <c r="E163" s="27"/>
      <c r="F163" s="9"/>
      <c r="G163" s="36" t="s">
        <v>18</v>
      </c>
      <c r="H163" s="37"/>
      <c r="I163" s="38"/>
      <c r="J163" s="173" t="s">
        <v>30</v>
      </c>
      <c r="K163" s="171"/>
      <c r="L163" s="171"/>
      <c r="M163" s="171"/>
      <c r="N163" s="172"/>
      <c r="O163" s="39"/>
    </row>
    <row r="164" spans="1:15" ht="12.75">
      <c r="A164" s="35"/>
      <c r="B164" s="9"/>
      <c r="C164" s="69"/>
      <c r="D164" s="27"/>
      <c r="E164" s="27"/>
      <c r="F164" s="27"/>
      <c r="G164" s="1"/>
      <c r="H164" s="27"/>
      <c r="I164" s="27"/>
      <c r="J164" s="27"/>
      <c r="K164" s="27"/>
      <c r="L164" s="27"/>
      <c r="M164" s="27"/>
      <c r="N164" s="27"/>
      <c r="O164" s="40"/>
    </row>
    <row r="165" spans="1:15" ht="12.75">
      <c r="A165" s="39"/>
      <c r="B165" s="41" t="s">
        <v>19</v>
      </c>
      <c r="C165" s="174" t="s">
        <v>111</v>
      </c>
      <c r="D165" s="175"/>
      <c r="E165" s="42"/>
      <c r="F165" s="41" t="s">
        <v>19</v>
      </c>
      <c r="G165" s="66" t="s">
        <v>51</v>
      </c>
      <c r="H165" s="67"/>
      <c r="I165" s="67"/>
      <c r="J165" s="67"/>
      <c r="K165" s="67"/>
      <c r="L165" s="67"/>
      <c r="M165" s="67"/>
      <c r="N165" s="68"/>
      <c r="O165" s="39"/>
    </row>
    <row r="166" spans="1:15" ht="12.75">
      <c r="A166" s="39"/>
      <c r="B166" s="43" t="s">
        <v>0</v>
      </c>
      <c r="C166" s="161" t="s">
        <v>112</v>
      </c>
      <c r="D166" s="162"/>
      <c r="E166" s="11"/>
      <c r="F166" s="44" t="s">
        <v>1</v>
      </c>
      <c r="G166" s="176" t="s">
        <v>113</v>
      </c>
      <c r="H166" s="177"/>
      <c r="I166" s="177"/>
      <c r="J166" s="177"/>
      <c r="K166" s="177"/>
      <c r="L166" s="177"/>
      <c r="M166" s="177"/>
      <c r="N166" s="128"/>
      <c r="O166" s="39"/>
    </row>
    <row r="167" spans="1:15" ht="12.75">
      <c r="A167" s="39"/>
      <c r="B167" s="45" t="s">
        <v>2</v>
      </c>
      <c r="C167" s="161" t="s">
        <v>114</v>
      </c>
      <c r="D167" s="162"/>
      <c r="E167" s="11"/>
      <c r="F167" s="46" t="s">
        <v>3</v>
      </c>
      <c r="G167" s="161" t="s">
        <v>115</v>
      </c>
      <c r="H167" s="163"/>
      <c r="I167" s="163"/>
      <c r="J167" s="163"/>
      <c r="K167" s="163"/>
      <c r="L167" s="163"/>
      <c r="M167" s="163"/>
      <c r="N167" s="164"/>
      <c r="O167" s="39"/>
    </row>
    <row r="168" spans="1:15" ht="12.75">
      <c r="A168" s="35"/>
      <c r="B168" s="47" t="s">
        <v>20</v>
      </c>
      <c r="C168" s="48"/>
      <c r="D168" s="49"/>
      <c r="E168" s="50"/>
      <c r="F168" s="47" t="s">
        <v>20</v>
      </c>
      <c r="G168" s="48"/>
      <c r="H168" s="51"/>
      <c r="I168" s="51"/>
      <c r="J168" s="51"/>
      <c r="K168" s="51"/>
      <c r="L168" s="51"/>
      <c r="M168" s="51"/>
      <c r="N168" s="51"/>
      <c r="O168" s="40"/>
    </row>
    <row r="169" spans="1:15" ht="12.75">
      <c r="A169" s="39"/>
      <c r="B169" s="19"/>
      <c r="C169" s="161" t="s">
        <v>112</v>
      </c>
      <c r="D169" s="162"/>
      <c r="E169" s="11"/>
      <c r="F169" s="20"/>
      <c r="G169" s="176" t="s">
        <v>113</v>
      </c>
      <c r="H169" s="177"/>
      <c r="I169" s="177"/>
      <c r="J169" s="177"/>
      <c r="K169" s="177"/>
      <c r="L169" s="177"/>
      <c r="M169" s="177"/>
      <c r="N169" s="128"/>
      <c r="O169" s="39"/>
    </row>
    <row r="170" spans="1:15" ht="12.75">
      <c r="A170" s="39"/>
      <c r="B170" s="17"/>
      <c r="C170" s="161" t="s">
        <v>114</v>
      </c>
      <c r="D170" s="162"/>
      <c r="E170" s="11"/>
      <c r="F170" s="18"/>
      <c r="G170" s="161" t="s">
        <v>115</v>
      </c>
      <c r="H170" s="163"/>
      <c r="I170" s="163"/>
      <c r="J170" s="163"/>
      <c r="K170" s="163"/>
      <c r="L170" s="163"/>
      <c r="M170" s="163"/>
      <c r="N170" s="164"/>
      <c r="O170" s="39"/>
    </row>
    <row r="171" spans="1:15" ht="12.75">
      <c r="A171" s="35"/>
      <c r="B171" s="27"/>
      <c r="C171" s="27"/>
      <c r="D171" s="27"/>
      <c r="E171" s="27"/>
      <c r="F171" s="1" t="s">
        <v>24</v>
      </c>
      <c r="G171" s="1"/>
      <c r="H171" s="1"/>
      <c r="I171" s="1"/>
      <c r="J171" s="27"/>
      <c r="K171" s="27"/>
      <c r="L171" s="27"/>
      <c r="M171" s="52"/>
      <c r="N171" s="9"/>
      <c r="O171" s="40"/>
    </row>
    <row r="172" spans="1:15" ht="12.75">
      <c r="A172" s="35"/>
      <c r="B172" s="12" t="s">
        <v>23</v>
      </c>
      <c r="C172" s="27"/>
      <c r="D172" s="27"/>
      <c r="E172" s="27"/>
      <c r="F172" s="2" t="s">
        <v>11</v>
      </c>
      <c r="G172" s="2" t="s">
        <v>12</v>
      </c>
      <c r="H172" s="2" t="s">
        <v>13</v>
      </c>
      <c r="I172" s="2" t="s">
        <v>14</v>
      </c>
      <c r="J172" s="2" t="s">
        <v>15</v>
      </c>
      <c r="K172" s="168" t="s">
        <v>21</v>
      </c>
      <c r="L172" s="169"/>
      <c r="M172" s="2" t="s">
        <v>22</v>
      </c>
      <c r="N172" s="3" t="s">
        <v>16</v>
      </c>
      <c r="O172" s="39"/>
    </row>
    <row r="173" spans="1:41" ht="15.75">
      <c r="A173" s="39"/>
      <c r="B173" s="53" t="s">
        <v>7</v>
      </c>
      <c r="C173" s="22" t="str">
        <f>IF(C166&gt;"",C166,"")</f>
        <v>Mutygullin Ramil</v>
      </c>
      <c r="D173" s="22" t="str">
        <f>IF(G166&gt;"",G166,"")</f>
        <v>Lindholm Eskil</v>
      </c>
      <c r="E173" s="22">
        <f>IF(E166&gt;"",E166&amp;" - "&amp;I166,"")</f>
      </c>
      <c r="F173" s="4">
        <v>-9</v>
      </c>
      <c r="G173" s="4">
        <v>-13</v>
      </c>
      <c r="H173" s="10">
        <v>3</v>
      </c>
      <c r="I173" s="4">
        <v>-10</v>
      </c>
      <c r="J173" s="4"/>
      <c r="K173" s="13">
        <f>IF(ISBLANK(F173),"",COUNTIF(F173:J173,"&gt;=0"))</f>
        <v>1</v>
      </c>
      <c r="L173" s="14">
        <f>IF(ISBLANK(F173),"",(IF(LEFT(F173,1)="-",1,0)+IF(LEFT(G173,1)="-",1,0)+IF(LEFT(H173,1)="-",1,0)+IF(LEFT(I173,1)="-",1,0)+IF(LEFT(J173,1)="-",1,0)))</f>
        <v>3</v>
      </c>
      <c r="M173" s="16">
        <f aca="true" t="shared" si="27" ref="M173:N177">IF(K173=3,1,"")</f>
      </c>
      <c r="N173" s="15">
        <f t="shared" si="27"/>
        <v>1</v>
      </c>
      <c r="O173" s="39"/>
      <c r="AE173" s="74">
        <v>139</v>
      </c>
      <c r="AF173" s="75"/>
      <c r="AG173" s="74" t="s">
        <v>33</v>
      </c>
      <c r="AH173" s="76" t="str">
        <f>J163</f>
        <v>Men</v>
      </c>
      <c r="AI173" s="77" t="s">
        <v>34</v>
      </c>
      <c r="AJ173" s="78">
        <f>J162</f>
        <v>41977</v>
      </c>
      <c r="AK173" s="79" t="s">
        <v>35</v>
      </c>
      <c r="AL173" s="80"/>
      <c r="AM173" s="79" t="s">
        <v>36</v>
      </c>
      <c r="AN173" s="76">
        <f>SUM(AN175:AN180)</f>
        <v>3</v>
      </c>
      <c r="AO173" s="76">
        <f>SUM(AO175:AO180)</f>
        <v>2</v>
      </c>
    </row>
    <row r="174" spans="1:41" ht="15.75">
      <c r="A174" s="39"/>
      <c r="B174" s="53" t="s">
        <v>8</v>
      </c>
      <c r="C174" s="22" t="str">
        <f>IF(C167&gt;"",C167,"")</f>
        <v>Makarov Alexander</v>
      </c>
      <c r="D174" s="22" t="str">
        <f>IF(G167&gt;"",G167,"")</f>
        <v>Ronneberg Lars</v>
      </c>
      <c r="E174" s="22">
        <f>IF(E167&gt;"",E167&amp;" - "&amp;I167,"")</f>
      </c>
      <c r="F174" s="4">
        <v>-9</v>
      </c>
      <c r="G174" s="4">
        <v>9</v>
      </c>
      <c r="H174" s="4">
        <v>9</v>
      </c>
      <c r="I174" s="4">
        <v>-6</v>
      </c>
      <c r="J174" s="4">
        <v>-5</v>
      </c>
      <c r="K174" s="13">
        <f>IF(ISBLANK(F174),"",COUNTIF(F174:J174,"&gt;=0"))</f>
        <v>2</v>
      </c>
      <c r="L174" s="14">
        <f>IF(ISBLANK(F174),"",(IF(LEFT(F174,1)="-",1,0)+IF(LEFT(G174,1)="-",1,0)+IF(LEFT(H174,1)="-",1,0)+IF(LEFT(I174,1)="-",1,0)+IF(LEFT(J174,1)="-",1,0)))</f>
        <v>3</v>
      </c>
      <c r="M174" s="16">
        <f t="shared" si="27"/>
      </c>
      <c r="N174" s="15">
        <f t="shared" si="27"/>
        <v>1</v>
      </c>
      <c r="O174" s="39"/>
      <c r="AE174" s="81" t="s">
        <v>37</v>
      </c>
      <c r="AF174" s="82" t="str">
        <f>C165</f>
        <v>RUS 8</v>
      </c>
      <c r="AG174" s="82" t="str">
        <f>G165</f>
        <v>NOR 1</v>
      </c>
      <c r="AH174" s="81" t="s">
        <v>38</v>
      </c>
      <c r="AI174" s="81" t="s">
        <v>39</v>
      </c>
      <c r="AJ174" s="81" t="s">
        <v>40</v>
      </c>
      <c r="AK174" s="81" t="s">
        <v>41</v>
      </c>
      <c r="AL174" s="81" t="s">
        <v>42</v>
      </c>
      <c r="AM174" s="81" t="s">
        <v>43</v>
      </c>
      <c r="AN174" s="81" t="s">
        <v>44</v>
      </c>
      <c r="AO174" s="81" t="s">
        <v>45</v>
      </c>
    </row>
    <row r="175" spans="1:41" ht="15">
      <c r="A175" s="39"/>
      <c r="B175" s="54" t="s">
        <v>25</v>
      </c>
      <c r="C175" s="22" t="str">
        <f>IF(C169&gt;"",C169&amp;" / "&amp;C170,"")</f>
        <v>Mutygullin Ramil / Makarov Alexander</v>
      </c>
      <c r="D175" s="22" t="str">
        <f>IF(G169&gt;"",G169&amp;" / "&amp;G170,"")</f>
        <v>Lindholm Eskil / Ronneberg Lars</v>
      </c>
      <c r="E175" s="23"/>
      <c r="F175" s="8">
        <v>-2</v>
      </c>
      <c r="G175" s="4">
        <v>5</v>
      </c>
      <c r="H175" s="4">
        <v>-7</v>
      </c>
      <c r="I175" s="7">
        <v>7</v>
      </c>
      <c r="J175" s="7">
        <v>12</v>
      </c>
      <c r="K175" s="13">
        <f>IF(ISBLANK(F175),"",COUNTIF(F175:J175,"&gt;=0"))</f>
        <v>3</v>
      </c>
      <c r="L175" s="14">
        <f>IF(ISBLANK(F175),"",(IF(LEFT(F175,1)="-",1,0)+IF(LEFT(G175,1)="-",1,0)+IF(LEFT(H175,1)="-",1,0)+IF(LEFT(I175,1)="-",1,0)+IF(LEFT(J175,1)="-",1,0)))</f>
        <v>2</v>
      </c>
      <c r="M175" s="16">
        <f t="shared" si="27"/>
        <v>1</v>
      </c>
      <c r="N175" s="15">
        <f t="shared" si="27"/>
      </c>
      <c r="O175" s="39"/>
      <c r="AE175" s="79" t="s">
        <v>7</v>
      </c>
      <c r="AF175" s="79" t="str">
        <f>C166</f>
        <v>Mutygullin Ramil</v>
      </c>
      <c r="AG175" s="79" t="str">
        <f>G166</f>
        <v>Lindholm Eskil</v>
      </c>
      <c r="AH175" s="83">
        <f aca="true" t="shared" si="28" ref="AH175:AL177">F173</f>
        <v>-9</v>
      </c>
      <c r="AI175" s="83">
        <f t="shared" si="28"/>
        <v>-13</v>
      </c>
      <c r="AJ175" s="83">
        <f t="shared" si="28"/>
        <v>3</v>
      </c>
      <c r="AK175" s="83">
        <f t="shared" si="28"/>
        <v>-10</v>
      </c>
      <c r="AL175" s="83">
        <f t="shared" si="28"/>
        <v>0</v>
      </c>
      <c r="AM175" s="84"/>
      <c r="AN175" s="84">
        <f aca="true" t="shared" si="29" ref="AN175:AO177">M173</f>
      </c>
      <c r="AO175" s="84">
        <f t="shared" si="29"/>
        <v>1</v>
      </c>
    </row>
    <row r="176" spans="1:41" ht="15">
      <c r="A176" s="39"/>
      <c r="B176" s="53" t="s">
        <v>9</v>
      </c>
      <c r="C176" s="22" t="str">
        <f>IF(C166&gt;"",C166,"")</f>
        <v>Mutygullin Ramil</v>
      </c>
      <c r="D176" s="22" t="str">
        <f>IF(G167&gt;"",G167,"")</f>
        <v>Ronneberg Lars</v>
      </c>
      <c r="E176" s="24"/>
      <c r="F176" s="5">
        <v>8</v>
      </c>
      <c r="G176" s="6">
        <v>6</v>
      </c>
      <c r="H176" s="7">
        <v>10</v>
      </c>
      <c r="I176" s="4"/>
      <c r="J176" s="4"/>
      <c r="K176" s="13">
        <f>IF(ISBLANK(F176),"",COUNTIF(F176:J176,"&gt;=0"))</f>
        <v>3</v>
      </c>
      <c r="L176" s="14">
        <f>IF(ISBLANK(F176),"",(IF(LEFT(F176,1)="-",1,0)+IF(LEFT(G176,1)="-",1,0)+IF(LEFT(H176,1)="-",1,0)+IF(LEFT(I176,1)="-",1,0)+IF(LEFT(J176,1)="-",1,0)))</f>
        <v>0</v>
      </c>
      <c r="M176" s="16">
        <f t="shared" si="27"/>
        <v>1</v>
      </c>
      <c r="N176" s="15">
        <f t="shared" si="27"/>
      </c>
      <c r="O176" s="39"/>
      <c r="AE176" s="79" t="s">
        <v>8</v>
      </c>
      <c r="AF176" s="79" t="str">
        <f>C167</f>
        <v>Makarov Alexander</v>
      </c>
      <c r="AG176" s="85" t="str">
        <f>G167</f>
        <v>Ronneberg Lars</v>
      </c>
      <c r="AH176" s="83">
        <f t="shared" si="28"/>
        <v>-9</v>
      </c>
      <c r="AI176" s="83">
        <f t="shared" si="28"/>
        <v>9</v>
      </c>
      <c r="AJ176" s="83">
        <f t="shared" si="28"/>
        <v>9</v>
      </c>
      <c r="AK176" s="83">
        <f t="shared" si="28"/>
        <v>-6</v>
      </c>
      <c r="AL176" s="83">
        <f t="shared" si="28"/>
        <v>-5</v>
      </c>
      <c r="AM176" s="84"/>
      <c r="AN176" s="84">
        <f t="shared" si="29"/>
      </c>
      <c r="AO176" s="84">
        <f t="shared" si="29"/>
        <v>1</v>
      </c>
    </row>
    <row r="177" spans="1:41" ht="15.75" thickBot="1">
      <c r="A177" s="39"/>
      <c r="B177" s="53" t="s">
        <v>10</v>
      </c>
      <c r="C177" s="22" t="str">
        <f>IF(C167&gt;"",C167,"")</f>
        <v>Makarov Alexander</v>
      </c>
      <c r="D177" s="22" t="str">
        <f>IF(G166&gt;"",G166,"")</f>
        <v>Lindholm Eskil</v>
      </c>
      <c r="E177" s="24"/>
      <c r="F177" s="8">
        <v>9</v>
      </c>
      <c r="G177" s="4">
        <v>-9</v>
      </c>
      <c r="H177" s="4">
        <v>8</v>
      </c>
      <c r="I177" s="4">
        <v>-7</v>
      </c>
      <c r="J177" s="4">
        <v>1</v>
      </c>
      <c r="K177" s="13">
        <f>IF(ISBLANK(F177),"",COUNTIF(F177:J177,"&gt;=0"))</f>
        <v>3</v>
      </c>
      <c r="L177" s="14">
        <f>IF(ISBLANK(F177),"",(IF(LEFT(F177,1)="-",1,0)+IF(LEFT(G177,1)="-",1,0)+IF(LEFT(H177,1)="-",1,0)+IF(LEFT(I177,1)="-",1,0)+IF(LEFT(J177,1)="-",1,0)))</f>
        <v>2</v>
      </c>
      <c r="M177" s="16">
        <f t="shared" si="27"/>
        <v>1</v>
      </c>
      <c r="N177" s="15">
        <f t="shared" si="27"/>
      </c>
      <c r="O177" s="39"/>
      <c r="AE177" s="79" t="s">
        <v>46</v>
      </c>
      <c r="AF177" s="79" t="str">
        <f>C169</f>
        <v>Mutygullin Ramil</v>
      </c>
      <c r="AG177" s="85" t="str">
        <f>G169</f>
        <v>Lindholm Eskil</v>
      </c>
      <c r="AH177" s="83">
        <f t="shared" si="28"/>
        <v>-2</v>
      </c>
      <c r="AI177" s="83">
        <f t="shared" si="28"/>
        <v>5</v>
      </c>
      <c r="AJ177" s="83">
        <f t="shared" si="28"/>
        <v>-7</v>
      </c>
      <c r="AK177" s="83">
        <f t="shared" si="28"/>
        <v>7</v>
      </c>
      <c r="AL177" s="83">
        <f t="shared" si="28"/>
        <v>12</v>
      </c>
      <c r="AM177" s="84"/>
      <c r="AN177" s="84">
        <f t="shared" si="29"/>
        <v>1</v>
      </c>
      <c r="AO177" s="84">
        <f t="shared" si="29"/>
      </c>
    </row>
    <row r="178" spans="1:41" ht="15.75" thickBot="1">
      <c r="A178" s="35"/>
      <c r="B178" s="27"/>
      <c r="C178" s="27"/>
      <c r="D178" s="27"/>
      <c r="E178" s="27"/>
      <c r="F178" s="27"/>
      <c r="G178" s="27"/>
      <c r="H178" s="27"/>
      <c r="I178" s="21" t="s">
        <v>28</v>
      </c>
      <c r="J178" s="55"/>
      <c r="K178" s="25">
        <f>IF(ISBLANK(C166),"",SUM(K173:K177))</f>
        <v>12</v>
      </c>
      <c r="L178" s="26">
        <f>IF(ISBLANK(G166),"",SUM(L173:L177))</f>
        <v>10</v>
      </c>
      <c r="M178" s="56">
        <f>IF(ISBLANK(F173),"",SUM(M173:M177))</f>
        <v>3</v>
      </c>
      <c r="N178" s="57">
        <f>IF(ISBLANK(F173),"",SUM(N173:N177))</f>
        <v>2</v>
      </c>
      <c r="O178" s="39"/>
      <c r="AE178" s="122" t="s">
        <v>47</v>
      </c>
      <c r="AF178" s="122" t="str">
        <f>C170</f>
        <v>Makarov Alexander</v>
      </c>
      <c r="AG178" s="123" t="str">
        <f>G170</f>
        <v>Ronneberg Lars</v>
      </c>
      <c r="AH178" s="86" t="s">
        <v>48</v>
      </c>
      <c r="AI178" s="86" t="s">
        <v>48</v>
      </c>
      <c r="AJ178" s="86" t="s">
        <v>48</v>
      </c>
      <c r="AK178" s="86" t="s">
        <v>48</v>
      </c>
      <c r="AL178" s="86" t="s">
        <v>48</v>
      </c>
      <c r="AM178" s="86"/>
      <c r="AN178" s="84"/>
      <c r="AO178" s="84">
        <f>N176</f>
      </c>
    </row>
    <row r="179" spans="1:41" ht="15">
      <c r="A179" s="35"/>
      <c r="B179" s="27" t="s">
        <v>26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40"/>
      <c r="AE179" s="79" t="s">
        <v>9</v>
      </c>
      <c r="AF179" s="79" t="str">
        <f>C166</f>
        <v>Mutygullin Ramil</v>
      </c>
      <c r="AG179" s="85" t="str">
        <f>G167</f>
        <v>Ronneberg Lars</v>
      </c>
      <c r="AH179" s="83">
        <f aca="true" t="shared" si="30" ref="AH179:AL180">F176</f>
        <v>8</v>
      </c>
      <c r="AI179" s="83">
        <f t="shared" si="30"/>
        <v>6</v>
      </c>
      <c r="AJ179" s="83">
        <f t="shared" si="30"/>
        <v>10</v>
      </c>
      <c r="AK179" s="83">
        <f t="shared" si="30"/>
        <v>0</v>
      </c>
      <c r="AL179" s="83">
        <f t="shared" si="30"/>
        <v>0</v>
      </c>
      <c r="AM179" s="84"/>
      <c r="AN179" s="84">
        <f>M176</f>
        <v>1</v>
      </c>
      <c r="AO179" s="84">
        <f>N176</f>
      </c>
    </row>
    <row r="180" spans="1:41" ht="15">
      <c r="A180" s="35"/>
      <c r="C180" s="27" t="s">
        <v>4</v>
      </c>
      <c r="D180" s="27" t="s">
        <v>5</v>
      </c>
      <c r="E180" s="9"/>
      <c r="F180" s="27"/>
      <c r="G180" s="27" t="s">
        <v>6</v>
      </c>
      <c r="H180" s="9"/>
      <c r="I180" s="27"/>
      <c r="J180" s="9" t="s">
        <v>27</v>
      </c>
      <c r="K180" s="9"/>
      <c r="L180" s="27"/>
      <c r="M180" s="27"/>
      <c r="N180" s="27"/>
      <c r="O180" s="40"/>
      <c r="AE180" s="79" t="s">
        <v>10</v>
      </c>
      <c r="AF180" s="79" t="str">
        <f>C167</f>
        <v>Makarov Alexander</v>
      </c>
      <c r="AG180" s="79" t="str">
        <f>G166</f>
        <v>Lindholm Eskil</v>
      </c>
      <c r="AH180" s="83">
        <f t="shared" si="30"/>
        <v>9</v>
      </c>
      <c r="AI180" s="83">
        <f t="shared" si="30"/>
        <v>-9</v>
      </c>
      <c r="AJ180" s="83">
        <f t="shared" si="30"/>
        <v>8</v>
      </c>
      <c r="AK180" s="83">
        <f t="shared" si="30"/>
        <v>-7</v>
      </c>
      <c r="AL180" s="83">
        <f t="shared" si="30"/>
        <v>1</v>
      </c>
      <c r="AM180" s="84"/>
      <c r="AN180" s="84">
        <f>M177</f>
        <v>1</v>
      </c>
      <c r="AO180" s="84">
        <f>N177</f>
      </c>
    </row>
    <row r="181" spans="1:15" ht="13.5" thickBot="1">
      <c r="A181" s="35"/>
      <c r="B181" s="62"/>
      <c r="C181" s="63" t="str">
        <f>C165</f>
        <v>RUS 8</v>
      </c>
      <c r="D181" s="27" t="str">
        <f>G165</f>
        <v>NOR 1</v>
      </c>
      <c r="E181" s="27"/>
      <c r="F181" s="27"/>
      <c r="G181" s="27"/>
      <c r="H181" s="27"/>
      <c r="I181" s="27"/>
      <c r="J181" s="158" t="str">
        <f>IF(M178=3,C165,IF(N178=3,G165,IF(M178=5,IF(N178=5,"tasan",""),"")))</f>
        <v>RUS 8</v>
      </c>
      <c r="K181" s="159"/>
      <c r="L181" s="159"/>
      <c r="M181" s="159"/>
      <c r="N181" s="160"/>
      <c r="O181" s="39"/>
    </row>
    <row r="182" spans="1:15" ht="12.75">
      <c r="A182" s="58"/>
      <c r="B182" s="59"/>
      <c r="C182" s="59"/>
      <c r="D182" s="59"/>
      <c r="E182" s="59"/>
      <c r="F182" s="59"/>
      <c r="G182" s="59"/>
      <c r="H182" s="59"/>
      <c r="I182" s="59"/>
      <c r="J182" s="60"/>
      <c r="K182" s="60"/>
      <c r="L182" s="60"/>
      <c r="M182" s="60"/>
      <c r="N182" s="60"/>
      <c r="O182" s="61"/>
    </row>
    <row r="185" spans="1:15" ht="12.75">
      <c r="A185" s="35"/>
      <c r="B185" s="9"/>
      <c r="C185" s="28" t="s">
        <v>29</v>
      </c>
      <c r="D185" s="27"/>
      <c r="E185" s="27"/>
      <c r="F185" s="9"/>
      <c r="G185" s="36" t="s">
        <v>17</v>
      </c>
      <c r="H185" s="37"/>
      <c r="I185" s="38"/>
      <c r="J185" s="170">
        <v>41977</v>
      </c>
      <c r="K185" s="171"/>
      <c r="L185" s="171"/>
      <c r="M185" s="171"/>
      <c r="N185" s="172"/>
      <c r="O185" s="39"/>
    </row>
    <row r="186" spans="1:15" ht="12.75">
      <c r="A186" s="35"/>
      <c r="B186" s="12"/>
      <c r="C186" s="12" t="s">
        <v>75</v>
      </c>
      <c r="D186" s="27"/>
      <c r="E186" s="27"/>
      <c r="F186" s="9"/>
      <c r="G186" s="36" t="s">
        <v>18</v>
      </c>
      <c r="H186" s="37"/>
      <c r="I186" s="38"/>
      <c r="J186" s="173" t="s">
        <v>30</v>
      </c>
      <c r="K186" s="171"/>
      <c r="L186" s="171"/>
      <c r="M186" s="171"/>
      <c r="N186" s="172"/>
      <c r="O186" s="39"/>
    </row>
    <row r="187" spans="1:15" ht="12.75">
      <c r="A187" s="35"/>
      <c r="B187" s="9"/>
      <c r="C187" s="69"/>
      <c r="D187" s="27"/>
      <c r="E187" s="27"/>
      <c r="F187" s="27"/>
      <c r="G187" s="1"/>
      <c r="H187" s="27"/>
      <c r="I187" s="27"/>
      <c r="J187" s="27"/>
      <c r="K187" s="27"/>
      <c r="L187" s="27"/>
      <c r="M187" s="27"/>
      <c r="N187" s="27"/>
      <c r="O187" s="40"/>
    </row>
    <row r="188" spans="1:15" ht="12.75">
      <c r="A188" s="39"/>
      <c r="B188" s="41" t="s">
        <v>19</v>
      </c>
      <c r="C188" s="174" t="s">
        <v>58</v>
      </c>
      <c r="D188" s="175"/>
      <c r="E188" s="42"/>
      <c r="F188" s="41" t="s">
        <v>19</v>
      </c>
      <c r="G188" s="66" t="s">
        <v>62</v>
      </c>
      <c r="H188" s="67"/>
      <c r="I188" s="67"/>
      <c r="J188" s="67"/>
      <c r="K188" s="67"/>
      <c r="L188" s="67"/>
      <c r="M188" s="67"/>
      <c r="N188" s="68"/>
      <c r="O188" s="39"/>
    </row>
    <row r="189" spans="1:15" ht="12.75">
      <c r="A189" s="39"/>
      <c r="B189" s="43" t="s">
        <v>0</v>
      </c>
      <c r="C189" s="161" t="s">
        <v>116</v>
      </c>
      <c r="D189" s="162"/>
      <c r="E189" s="11"/>
      <c r="F189" s="44" t="s">
        <v>1</v>
      </c>
      <c r="G189" s="176" t="s">
        <v>117</v>
      </c>
      <c r="H189" s="177"/>
      <c r="I189" s="177"/>
      <c r="J189" s="177"/>
      <c r="K189" s="177"/>
      <c r="L189" s="177"/>
      <c r="M189" s="177"/>
      <c r="N189" s="128"/>
      <c r="O189" s="39"/>
    </row>
    <row r="190" spans="1:15" ht="12.75">
      <c r="A190" s="39"/>
      <c r="B190" s="45" t="s">
        <v>2</v>
      </c>
      <c r="C190" s="161" t="s">
        <v>118</v>
      </c>
      <c r="D190" s="162"/>
      <c r="E190" s="11"/>
      <c r="F190" s="46" t="s">
        <v>3</v>
      </c>
      <c r="G190" s="161" t="s">
        <v>56</v>
      </c>
      <c r="H190" s="163"/>
      <c r="I190" s="163"/>
      <c r="J190" s="163"/>
      <c r="K190" s="163"/>
      <c r="L190" s="163"/>
      <c r="M190" s="163"/>
      <c r="N190" s="164"/>
      <c r="O190" s="39"/>
    </row>
    <row r="191" spans="1:15" ht="12.75">
      <c r="A191" s="35"/>
      <c r="B191" s="47" t="s">
        <v>20</v>
      </c>
      <c r="C191" s="48"/>
      <c r="D191" s="49"/>
      <c r="E191" s="50"/>
      <c r="F191" s="47" t="s">
        <v>20</v>
      </c>
      <c r="G191" s="48"/>
      <c r="H191" s="51"/>
      <c r="I191" s="51"/>
      <c r="J191" s="51"/>
      <c r="K191" s="51"/>
      <c r="L191" s="51"/>
      <c r="M191" s="51"/>
      <c r="N191" s="51"/>
      <c r="O191" s="40"/>
    </row>
    <row r="192" spans="1:15" ht="12.75">
      <c r="A192" s="39"/>
      <c r="B192" s="19"/>
      <c r="C192" s="161" t="s">
        <v>116</v>
      </c>
      <c r="D192" s="162"/>
      <c r="E192" s="11"/>
      <c r="F192" s="20"/>
      <c r="G192" s="176" t="s">
        <v>117</v>
      </c>
      <c r="H192" s="177"/>
      <c r="I192" s="177"/>
      <c r="J192" s="177"/>
      <c r="K192" s="177"/>
      <c r="L192" s="177"/>
      <c r="M192" s="177"/>
      <c r="N192" s="128"/>
      <c r="O192" s="39"/>
    </row>
    <row r="193" spans="1:15" ht="12.75">
      <c r="A193" s="39"/>
      <c r="B193" s="17"/>
      <c r="C193" s="161" t="s">
        <v>118</v>
      </c>
      <c r="D193" s="162"/>
      <c r="E193" s="11"/>
      <c r="F193" s="18"/>
      <c r="G193" s="161" t="s">
        <v>56</v>
      </c>
      <c r="H193" s="163"/>
      <c r="I193" s="163"/>
      <c r="J193" s="163"/>
      <c r="K193" s="163"/>
      <c r="L193" s="163"/>
      <c r="M193" s="163"/>
      <c r="N193" s="164"/>
      <c r="O193" s="39"/>
    </row>
    <row r="194" spans="1:15" ht="12.75">
      <c r="A194" s="35"/>
      <c r="B194" s="27"/>
      <c r="C194" s="27"/>
      <c r="D194" s="27"/>
      <c r="E194" s="27"/>
      <c r="F194" s="1" t="s">
        <v>24</v>
      </c>
      <c r="G194" s="1"/>
      <c r="H194" s="1"/>
      <c r="I194" s="1"/>
      <c r="J194" s="27"/>
      <c r="K194" s="27"/>
      <c r="L194" s="27"/>
      <c r="M194" s="52"/>
      <c r="N194" s="9"/>
      <c r="O194" s="40"/>
    </row>
    <row r="195" spans="1:15" ht="12.75">
      <c r="A195" s="35"/>
      <c r="B195" s="12" t="s">
        <v>23</v>
      </c>
      <c r="C195" s="27"/>
      <c r="D195" s="27"/>
      <c r="E195" s="27"/>
      <c r="F195" s="2" t="s">
        <v>11</v>
      </c>
      <c r="G195" s="2" t="s">
        <v>12</v>
      </c>
      <c r="H195" s="2" t="s">
        <v>13</v>
      </c>
      <c r="I195" s="2" t="s">
        <v>14</v>
      </c>
      <c r="J195" s="2" t="s">
        <v>15</v>
      </c>
      <c r="K195" s="168" t="s">
        <v>21</v>
      </c>
      <c r="L195" s="169"/>
      <c r="M195" s="2" t="s">
        <v>22</v>
      </c>
      <c r="N195" s="3" t="s">
        <v>16</v>
      </c>
      <c r="O195" s="39"/>
    </row>
    <row r="196" spans="1:41" ht="15.75">
      <c r="A196" s="39"/>
      <c r="B196" s="53" t="s">
        <v>7</v>
      </c>
      <c r="C196" s="22" t="str">
        <f>IF(C189&gt;"",C189,"")</f>
        <v>Moregardh Malte</v>
      </c>
      <c r="D196" s="22" t="str">
        <f>IF(G189&gt;"",G189,"")</f>
        <v>MORATO Adrian</v>
      </c>
      <c r="E196" s="22">
        <f>IF(E189&gt;"",E189&amp;" - "&amp;I189,"")</f>
      </c>
      <c r="F196" s="4">
        <v>11</v>
      </c>
      <c r="G196" s="4">
        <v>4</v>
      </c>
      <c r="H196" s="10">
        <v>10</v>
      </c>
      <c r="I196" s="4"/>
      <c r="J196" s="4"/>
      <c r="K196" s="13">
        <f>IF(ISBLANK(F196),"",COUNTIF(F196:J196,"&gt;=0"))</f>
        <v>3</v>
      </c>
      <c r="L196" s="14">
        <f>IF(ISBLANK(F196),"",(IF(LEFT(F196,1)="-",1,0)+IF(LEFT(G196,1)="-",1,0)+IF(LEFT(H196,1)="-",1,0)+IF(LEFT(I196,1)="-",1,0)+IF(LEFT(J196,1)="-",1,0)))</f>
        <v>0</v>
      </c>
      <c r="M196" s="16">
        <f aca="true" t="shared" si="31" ref="M196:N200">IF(K196=3,1,"")</f>
        <v>1</v>
      </c>
      <c r="N196" s="15">
        <f t="shared" si="31"/>
      </c>
      <c r="O196" s="39"/>
      <c r="AE196" s="74">
        <v>139</v>
      </c>
      <c r="AF196" s="75"/>
      <c r="AG196" s="74" t="s">
        <v>33</v>
      </c>
      <c r="AH196" s="76" t="str">
        <f>J186</f>
        <v>Men</v>
      </c>
      <c r="AI196" s="77" t="s">
        <v>34</v>
      </c>
      <c r="AJ196" s="78">
        <f>J185</f>
        <v>41977</v>
      </c>
      <c r="AK196" s="79" t="s">
        <v>35</v>
      </c>
      <c r="AL196" s="80"/>
      <c r="AM196" s="79" t="s">
        <v>36</v>
      </c>
      <c r="AN196" s="76">
        <f>SUM(AN198:AN203)</f>
        <v>3</v>
      </c>
      <c r="AO196" s="76">
        <f>SUM(AO198:AO203)</f>
        <v>1</v>
      </c>
    </row>
    <row r="197" spans="1:41" ht="15.75">
      <c r="A197" s="39"/>
      <c r="B197" s="53" t="s">
        <v>8</v>
      </c>
      <c r="C197" s="22" t="str">
        <f>IF(C190&gt;"",C190,"")</f>
        <v>Roose Pontus</v>
      </c>
      <c r="D197" s="22" t="str">
        <f>IF(G190&gt;"",G190,"")</f>
        <v>MARTINEZ Guillermo</v>
      </c>
      <c r="E197" s="22">
        <f>IF(E190&gt;"",E190&amp;" - "&amp;I190,"")</f>
      </c>
      <c r="F197" s="4">
        <v>8</v>
      </c>
      <c r="G197" s="4">
        <v>6</v>
      </c>
      <c r="H197" s="4">
        <v>-12</v>
      </c>
      <c r="I197" s="4">
        <v>8</v>
      </c>
      <c r="J197" s="4"/>
      <c r="K197" s="13">
        <f>IF(ISBLANK(F197),"",COUNTIF(F197:J197,"&gt;=0"))</f>
        <v>3</v>
      </c>
      <c r="L197" s="14">
        <f>IF(ISBLANK(F197),"",(IF(LEFT(F197,1)="-",1,0)+IF(LEFT(G197,1)="-",1,0)+IF(LEFT(H197,1)="-",1,0)+IF(LEFT(I197,1)="-",1,0)+IF(LEFT(J197,1)="-",1,0)))</f>
        <v>1</v>
      </c>
      <c r="M197" s="16">
        <f t="shared" si="31"/>
        <v>1</v>
      </c>
      <c r="N197" s="15">
        <f t="shared" si="31"/>
      </c>
      <c r="O197" s="39"/>
      <c r="AE197" s="81" t="s">
        <v>37</v>
      </c>
      <c r="AF197" s="82" t="str">
        <f>C188</f>
        <v>SWE 3</v>
      </c>
      <c r="AG197" s="82" t="str">
        <f>G188</f>
        <v>ESP 3</v>
      </c>
      <c r="AH197" s="81" t="s">
        <v>38</v>
      </c>
      <c r="AI197" s="81" t="s">
        <v>39</v>
      </c>
      <c r="AJ197" s="81" t="s">
        <v>40</v>
      </c>
      <c r="AK197" s="81" t="s">
        <v>41</v>
      </c>
      <c r="AL197" s="81" t="s">
        <v>42</v>
      </c>
      <c r="AM197" s="81" t="s">
        <v>43</v>
      </c>
      <c r="AN197" s="81" t="s">
        <v>44</v>
      </c>
      <c r="AO197" s="81" t="s">
        <v>45</v>
      </c>
    </row>
    <row r="198" spans="1:41" ht="15">
      <c r="A198" s="39"/>
      <c r="B198" s="54" t="s">
        <v>25</v>
      </c>
      <c r="C198" s="22" t="str">
        <f>IF(C192&gt;"",C192&amp;" / "&amp;C193,"")</f>
        <v>Moregardh Malte / Roose Pontus</v>
      </c>
      <c r="D198" s="22" t="str">
        <f>IF(G192&gt;"",G192&amp;" / "&amp;G193,"")</f>
        <v>MORATO Adrian / MARTINEZ Guillermo</v>
      </c>
      <c r="E198" s="23"/>
      <c r="F198" s="8">
        <v>8</v>
      </c>
      <c r="G198" s="4">
        <v>9</v>
      </c>
      <c r="H198" s="4">
        <v>-13</v>
      </c>
      <c r="I198" s="7">
        <v>-6</v>
      </c>
      <c r="J198" s="7">
        <v>-10</v>
      </c>
      <c r="K198" s="13">
        <f>IF(ISBLANK(F198),"",COUNTIF(F198:J198,"&gt;=0"))</f>
        <v>2</v>
      </c>
      <c r="L198" s="14">
        <f>IF(ISBLANK(F198),"",(IF(LEFT(F198,1)="-",1,0)+IF(LEFT(G198,1)="-",1,0)+IF(LEFT(H198,1)="-",1,0)+IF(LEFT(I198,1)="-",1,0)+IF(LEFT(J198,1)="-",1,0)))</f>
        <v>3</v>
      </c>
      <c r="M198" s="16">
        <f t="shared" si="31"/>
      </c>
      <c r="N198" s="15">
        <f t="shared" si="31"/>
        <v>1</v>
      </c>
      <c r="O198" s="39"/>
      <c r="AE198" s="79" t="s">
        <v>7</v>
      </c>
      <c r="AF198" s="79" t="str">
        <f>C189</f>
        <v>Moregardh Malte</v>
      </c>
      <c r="AG198" s="79" t="str">
        <f>G189</f>
        <v>MORATO Adrian</v>
      </c>
      <c r="AH198" s="83">
        <f aca="true" t="shared" si="32" ref="AH198:AL200">F196</f>
        <v>11</v>
      </c>
      <c r="AI198" s="83">
        <f t="shared" si="32"/>
        <v>4</v>
      </c>
      <c r="AJ198" s="83">
        <f t="shared" si="32"/>
        <v>10</v>
      </c>
      <c r="AK198" s="83">
        <f t="shared" si="32"/>
        <v>0</v>
      </c>
      <c r="AL198" s="83">
        <f t="shared" si="32"/>
        <v>0</v>
      </c>
      <c r="AM198" s="84"/>
      <c r="AN198" s="84">
        <f aca="true" t="shared" si="33" ref="AN198:AO200">M196</f>
        <v>1</v>
      </c>
      <c r="AO198" s="84">
        <f t="shared" si="33"/>
      </c>
    </row>
    <row r="199" spans="1:41" ht="15">
      <c r="A199" s="39"/>
      <c r="B199" s="53" t="s">
        <v>9</v>
      </c>
      <c r="C199" s="22" t="str">
        <f>IF(C189&gt;"",C189,"")</f>
        <v>Moregardh Malte</v>
      </c>
      <c r="D199" s="22" t="str">
        <f>IF(G190&gt;"",G190,"")</f>
        <v>MARTINEZ Guillermo</v>
      </c>
      <c r="E199" s="24"/>
      <c r="F199" s="5">
        <v>-7</v>
      </c>
      <c r="G199" s="6">
        <v>8</v>
      </c>
      <c r="H199" s="7">
        <v>9</v>
      </c>
      <c r="I199" s="4">
        <v>9</v>
      </c>
      <c r="J199" s="4"/>
      <c r="K199" s="13">
        <f>IF(ISBLANK(F199),"",COUNTIF(F199:J199,"&gt;=0"))</f>
        <v>3</v>
      </c>
      <c r="L199" s="14">
        <f>IF(ISBLANK(F199),"",(IF(LEFT(F199,1)="-",1,0)+IF(LEFT(G199,1)="-",1,0)+IF(LEFT(H199,1)="-",1,0)+IF(LEFT(I199,1)="-",1,0)+IF(LEFT(J199,1)="-",1,0)))</f>
        <v>1</v>
      </c>
      <c r="M199" s="16">
        <f t="shared" si="31"/>
        <v>1</v>
      </c>
      <c r="N199" s="15">
        <f t="shared" si="31"/>
      </c>
      <c r="O199" s="39"/>
      <c r="AE199" s="79" t="s">
        <v>8</v>
      </c>
      <c r="AF199" s="79" t="str">
        <f>C190</f>
        <v>Roose Pontus</v>
      </c>
      <c r="AG199" s="85" t="str">
        <f>G190</f>
        <v>MARTINEZ Guillermo</v>
      </c>
      <c r="AH199" s="83">
        <f t="shared" si="32"/>
        <v>8</v>
      </c>
      <c r="AI199" s="83">
        <f t="shared" si="32"/>
        <v>6</v>
      </c>
      <c r="AJ199" s="83">
        <f t="shared" si="32"/>
        <v>-12</v>
      </c>
      <c r="AK199" s="83">
        <f t="shared" si="32"/>
        <v>8</v>
      </c>
      <c r="AL199" s="83">
        <f t="shared" si="32"/>
        <v>0</v>
      </c>
      <c r="AM199" s="84"/>
      <c r="AN199" s="84">
        <f t="shared" si="33"/>
        <v>1</v>
      </c>
      <c r="AO199" s="84">
        <f t="shared" si="33"/>
      </c>
    </row>
    <row r="200" spans="1:41" ht="15.75" thickBot="1">
      <c r="A200" s="39"/>
      <c r="B200" s="53" t="s">
        <v>10</v>
      </c>
      <c r="C200" s="22" t="str">
        <f>IF(C190&gt;"",C190,"")</f>
        <v>Roose Pontus</v>
      </c>
      <c r="D200" s="22" t="str">
        <f>IF(G189&gt;"",G189,"")</f>
        <v>MORATO Adrian</v>
      </c>
      <c r="E200" s="24"/>
      <c r="F200" s="8"/>
      <c r="G200" s="4"/>
      <c r="H200" s="4"/>
      <c r="I200" s="4"/>
      <c r="J200" s="4"/>
      <c r="K200" s="13">
        <f>IF(ISBLANK(F200),"",COUNTIF(F200:J200,"&gt;=0"))</f>
      </c>
      <c r="L200" s="14">
        <f>IF(ISBLANK(F200),"",(IF(LEFT(F200,1)="-",1,0)+IF(LEFT(G200,1)="-",1,0)+IF(LEFT(H200,1)="-",1,0)+IF(LEFT(I200,1)="-",1,0)+IF(LEFT(J200,1)="-",1,0)))</f>
      </c>
      <c r="M200" s="16">
        <f t="shared" si="31"/>
      </c>
      <c r="N200" s="15">
        <f t="shared" si="31"/>
      </c>
      <c r="O200" s="39"/>
      <c r="AE200" s="79" t="s">
        <v>46</v>
      </c>
      <c r="AF200" s="79" t="str">
        <f>C192</f>
        <v>Moregardh Malte</v>
      </c>
      <c r="AG200" s="85" t="str">
        <f>G192</f>
        <v>MORATO Adrian</v>
      </c>
      <c r="AH200" s="83">
        <f t="shared" si="32"/>
        <v>8</v>
      </c>
      <c r="AI200" s="83">
        <f t="shared" si="32"/>
        <v>9</v>
      </c>
      <c r="AJ200" s="83">
        <f t="shared" si="32"/>
        <v>-13</v>
      </c>
      <c r="AK200" s="83">
        <f t="shared" si="32"/>
        <v>-6</v>
      </c>
      <c r="AL200" s="83">
        <f t="shared" si="32"/>
        <v>-10</v>
      </c>
      <c r="AM200" s="84"/>
      <c r="AN200" s="84">
        <f t="shared" si="33"/>
      </c>
      <c r="AO200" s="84">
        <f t="shared" si="33"/>
        <v>1</v>
      </c>
    </row>
    <row r="201" spans="1:41" ht="15.75" thickBot="1">
      <c r="A201" s="35"/>
      <c r="B201" s="27"/>
      <c r="C201" s="27"/>
      <c r="D201" s="27"/>
      <c r="E201" s="27"/>
      <c r="F201" s="27"/>
      <c r="G201" s="27"/>
      <c r="H201" s="27"/>
      <c r="I201" s="21" t="s">
        <v>28</v>
      </c>
      <c r="J201" s="55"/>
      <c r="K201" s="25">
        <f>IF(ISBLANK(C189),"",SUM(K196:K200))</f>
        <v>11</v>
      </c>
      <c r="L201" s="26">
        <f>IF(ISBLANK(G189),"",SUM(L196:L200))</f>
        <v>5</v>
      </c>
      <c r="M201" s="56">
        <f>IF(ISBLANK(F196),"",SUM(M196:M200))</f>
        <v>3</v>
      </c>
      <c r="N201" s="57">
        <f>IF(ISBLANK(F196),"",SUM(N196:N200))</f>
        <v>1</v>
      </c>
      <c r="O201" s="39"/>
      <c r="AE201" s="122" t="s">
        <v>47</v>
      </c>
      <c r="AF201" s="122" t="str">
        <f>C193</f>
        <v>Roose Pontus</v>
      </c>
      <c r="AG201" s="123" t="str">
        <f>G193</f>
        <v>MARTINEZ Guillermo</v>
      </c>
      <c r="AH201" s="86" t="s">
        <v>48</v>
      </c>
      <c r="AI201" s="86" t="s">
        <v>48</v>
      </c>
      <c r="AJ201" s="86" t="s">
        <v>48</v>
      </c>
      <c r="AK201" s="86" t="s">
        <v>48</v>
      </c>
      <c r="AL201" s="86" t="s">
        <v>48</v>
      </c>
      <c r="AM201" s="86"/>
      <c r="AN201" s="84"/>
      <c r="AO201" s="84">
        <f>N199</f>
      </c>
    </row>
    <row r="202" spans="1:41" ht="15">
      <c r="A202" s="35"/>
      <c r="B202" s="27" t="s">
        <v>26</v>
      </c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40"/>
      <c r="AE202" s="79" t="s">
        <v>9</v>
      </c>
      <c r="AF202" s="79" t="str">
        <f>C189</f>
        <v>Moregardh Malte</v>
      </c>
      <c r="AG202" s="85" t="str">
        <f>G190</f>
        <v>MARTINEZ Guillermo</v>
      </c>
      <c r="AH202" s="83">
        <f aca="true" t="shared" si="34" ref="AH202:AL203">F199</f>
        <v>-7</v>
      </c>
      <c r="AI202" s="83">
        <f t="shared" si="34"/>
        <v>8</v>
      </c>
      <c r="AJ202" s="83">
        <f t="shared" si="34"/>
        <v>9</v>
      </c>
      <c r="AK202" s="83">
        <f t="shared" si="34"/>
        <v>9</v>
      </c>
      <c r="AL202" s="83">
        <f t="shared" si="34"/>
        <v>0</v>
      </c>
      <c r="AM202" s="84"/>
      <c r="AN202" s="84">
        <f>M199</f>
        <v>1</v>
      </c>
      <c r="AO202" s="84">
        <f>N199</f>
      </c>
    </row>
    <row r="203" spans="1:41" ht="15">
      <c r="A203" s="35"/>
      <c r="C203" s="27" t="s">
        <v>4</v>
      </c>
      <c r="D203" s="27" t="s">
        <v>5</v>
      </c>
      <c r="E203" s="9"/>
      <c r="F203" s="27"/>
      <c r="G203" s="27" t="s">
        <v>6</v>
      </c>
      <c r="H203" s="9"/>
      <c r="I203" s="27"/>
      <c r="J203" s="9" t="s">
        <v>27</v>
      </c>
      <c r="K203" s="9"/>
      <c r="L203" s="27"/>
      <c r="M203" s="27"/>
      <c r="N203" s="27"/>
      <c r="O203" s="40"/>
      <c r="AE203" s="79" t="s">
        <v>10</v>
      </c>
      <c r="AF203" s="79" t="str">
        <f>C190</f>
        <v>Roose Pontus</v>
      </c>
      <c r="AG203" s="79" t="str">
        <f>G189</f>
        <v>MORATO Adrian</v>
      </c>
      <c r="AH203" s="83">
        <f t="shared" si="34"/>
        <v>0</v>
      </c>
      <c r="AI203" s="83">
        <f t="shared" si="34"/>
        <v>0</v>
      </c>
      <c r="AJ203" s="83">
        <f t="shared" si="34"/>
        <v>0</v>
      </c>
      <c r="AK203" s="83">
        <f t="shared" si="34"/>
        <v>0</v>
      </c>
      <c r="AL203" s="83">
        <f t="shared" si="34"/>
        <v>0</v>
      </c>
      <c r="AM203" s="84"/>
      <c r="AN203" s="84">
        <f>M200</f>
      </c>
      <c r="AO203" s="84">
        <f>N200</f>
      </c>
    </row>
    <row r="204" spans="1:15" ht="13.5" thickBot="1">
      <c r="A204" s="35"/>
      <c r="B204" s="62"/>
      <c r="C204" s="63" t="str">
        <f>C188</f>
        <v>SWE 3</v>
      </c>
      <c r="D204" s="27" t="str">
        <f>G188</f>
        <v>ESP 3</v>
      </c>
      <c r="E204" s="27"/>
      <c r="F204" s="27"/>
      <c r="G204" s="27"/>
      <c r="H204" s="27"/>
      <c r="I204" s="27"/>
      <c r="J204" s="158" t="str">
        <f>IF(M201=3,C188,IF(N201=3,G188,IF(M201=5,IF(N201=5,"tasan",""),"")))</f>
        <v>SWE 3</v>
      </c>
      <c r="K204" s="159"/>
      <c r="L204" s="159"/>
      <c r="M204" s="159"/>
      <c r="N204" s="160"/>
      <c r="O204" s="39"/>
    </row>
    <row r="205" spans="1:15" ht="12.75">
      <c r="A205" s="58"/>
      <c r="B205" s="59"/>
      <c r="C205" s="59"/>
      <c r="D205" s="59"/>
      <c r="E205" s="59"/>
      <c r="F205" s="59"/>
      <c r="G205" s="59"/>
      <c r="H205" s="59"/>
      <c r="I205" s="59"/>
      <c r="J205" s="60"/>
      <c r="K205" s="60"/>
      <c r="L205" s="60"/>
      <c r="M205" s="60"/>
      <c r="N205" s="60"/>
      <c r="O205" s="61"/>
    </row>
    <row r="208" spans="1:15" ht="12.75">
      <c r="A208" s="35"/>
      <c r="B208" s="9"/>
      <c r="C208" s="28" t="s">
        <v>29</v>
      </c>
      <c r="D208" s="27"/>
      <c r="E208" s="27"/>
      <c r="F208" s="9"/>
      <c r="G208" s="36" t="s">
        <v>17</v>
      </c>
      <c r="H208" s="37"/>
      <c r="I208" s="38"/>
      <c r="J208" s="170">
        <v>41977</v>
      </c>
      <c r="K208" s="171"/>
      <c r="L208" s="171"/>
      <c r="M208" s="171"/>
      <c r="N208" s="172"/>
      <c r="O208" s="39"/>
    </row>
    <row r="209" spans="1:15" ht="12.75">
      <c r="A209" s="35"/>
      <c r="B209" s="12"/>
      <c r="C209" s="12" t="s">
        <v>75</v>
      </c>
      <c r="D209" s="27"/>
      <c r="E209" s="27"/>
      <c r="F209" s="9"/>
      <c r="G209" s="36" t="s">
        <v>18</v>
      </c>
      <c r="H209" s="37"/>
      <c r="I209" s="38"/>
      <c r="J209" s="173" t="s">
        <v>30</v>
      </c>
      <c r="K209" s="171"/>
      <c r="L209" s="171"/>
      <c r="M209" s="171"/>
      <c r="N209" s="172"/>
      <c r="O209" s="39"/>
    </row>
    <row r="210" spans="1:15" ht="12.75">
      <c r="A210" s="35"/>
      <c r="B210" s="9"/>
      <c r="C210" s="69"/>
      <c r="D210" s="27"/>
      <c r="E210" s="27"/>
      <c r="F210" s="27"/>
      <c r="G210" s="1"/>
      <c r="H210" s="27"/>
      <c r="I210" s="27"/>
      <c r="J210" s="27"/>
      <c r="K210" s="27"/>
      <c r="L210" s="27"/>
      <c r="M210" s="27"/>
      <c r="N210" s="27"/>
      <c r="O210" s="40"/>
    </row>
    <row r="211" spans="1:15" ht="12.75">
      <c r="A211" s="39"/>
      <c r="B211" s="41" t="s">
        <v>19</v>
      </c>
      <c r="C211" s="174" t="s">
        <v>119</v>
      </c>
      <c r="D211" s="175"/>
      <c r="E211" s="42"/>
      <c r="F211" s="41" t="s">
        <v>19</v>
      </c>
      <c r="G211" s="66" t="s">
        <v>60</v>
      </c>
      <c r="H211" s="67"/>
      <c r="I211" s="67"/>
      <c r="J211" s="67"/>
      <c r="K211" s="67"/>
      <c r="L211" s="67"/>
      <c r="M211" s="67"/>
      <c r="N211" s="68"/>
      <c r="O211" s="39"/>
    </row>
    <row r="212" spans="1:15" ht="12.75">
      <c r="A212" s="39"/>
      <c r="B212" s="43" t="s">
        <v>0</v>
      </c>
      <c r="C212" s="161" t="s">
        <v>120</v>
      </c>
      <c r="D212" s="162"/>
      <c r="E212" s="11"/>
      <c r="F212" s="44" t="s">
        <v>1</v>
      </c>
      <c r="G212" s="176" t="s">
        <v>121</v>
      </c>
      <c r="H212" s="177"/>
      <c r="I212" s="177"/>
      <c r="J212" s="177"/>
      <c r="K212" s="177"/>
      <c r="L212" s="177"/>
      <c r="M212" s="177"/>
      <c r="N212" s="128"/>
      <c r="O212" s="39"/>
    </row>
    <row r="213" spans="1:15" ht="12.75">
      <c r="A213" s="39"/>
      <c r="B213" s="45" t="s">
        <v>2</v>
      </c>
      <c r="C213" s="161" t="s">
        <v>122</v>
      </c>
      <c r="D213" s="162"/>
      <c r="E213" s="11"/>
      <c r="F213" s="46" t="s">
        <v>3</v>
      </c>
      <c r="G213" s="161" t="s">
        <v>123</v>
      </c>
      <c r="H213" s="163"/>
      <c r="I213" s="163"/>
      <c r="J213" s="163"/>
      <c r="K213" s="163"/>
      <c r="L213" s="163"/>
      <c r="M213" s="163"/>
      <c r="N213" s="164"/>
      <c r="O213" s="39"/>
    </row>
    <row r="214" spans="1:15" ht="12.75">
      <c r="A214" s="35"/>
      <c r="B214" s="47" t="s">
        <v>20</v>
      </c>
      <c r="C214" s="48"/>
      <c r="D214" s="49"/>
      <c r="E214" s="50"/>
      <c r="F214" s="47" t="s">
        <v>20</v>
      </c>
      <c r="G214" s="48"/>
      <c r="H214" s="51"/>
      <c r="I214" s="51"/>
      <c r="J214" s="51"/>
      <c r="K214" s="51"/>
      <c r="L214" s="51"/>
      <c r="M214" s="51"/>
      <c r="N214" s="51"/>
      <c r="O214" s="40"/>
    </row>
    <row r="215" spans="1:15" ht="12.75">
      <c r="A215" s="39"/>
      <c r="B215" s="19"/>
      <c r="C215" s="161" t="s">
        <v>120</v>
      </c>
      <c r="D215" s="162"/>
      <c r="E215" s="11"/>
      <c r="F215" s="20"/>
      <c r="G215" s="176" t="s">
        <v>121</v>
      </c>
      <c r="H215" s="177"/>
      <c r="I215" s="177"/>
      <c r="J215" s="177"/>
      <c r="K215" s="177"/>
      <c r="L215" s="177"/>
      <c r="M215" s="177"/>
      <c r="N215" s="128"/>
      <c r="O215" s="39"/>
    </row>
    <row r="216" spans="1:15" ht="12.75">
      <c r="A216" s="39"/>
      <c r="B216" s="17"/>
      <c r="C216" s="161" t="s">
        <v>122</v>
      </c>
      <c r="D216" s="162"/>
      <c r="E216" s="11"/>
      <c r="F216" s="18"/>
      <c r="G216" s="161" t="s">
        <v>123</v>
      </c>
      <c r="H216" s="163"/>
      <c r="I216" s="163"/>
      <c r="J216" s="163"/>
      <c r="K216" s="163"/>
      <c r="L216" s="163"/>
      <c r="M216" s="163"/>
      <c r="N216" s="164"/>
      <c r="O216" s="39"/>
    </row>
    <row r="217" spans="1:15" ht="12.75">
      <c r="A217" s="35"/>
      <c r="B217" s="27"/>
      <c r="C217" s="27"/>
      <c r="D217" s="27"/>
      <c r="E217" s="27"/>
      <c r="F217" s="1" t="s">
        <v>24</v>
      </c>
      <c r="G217" s="1"/>
      <c r="H217" s="1"/>
      <c r="I217" s="1"/>
      <c r="J217" s="27"/>
      <c r="K217" s="27"/>
      <c r="L217" s="27"/>
      <c r="M217" s="52"/>
      <c r="N217" s="9"/>
      <c r="O217" s="40"/>
    </row>
    <row r="218" spans="1:15" ht="12.75">
      <c r="A218" s="35"/>
      <c r="B218" s="12" t="s">
        <v>23</v>
      </c>
      <c r="C218" s="27"/>
      <c r="D218" s="27"/>
      <c r="E218" s="27"/>
      <c r="F218" s="2" t="s">
        <v>11</v>
      </c>
      <c r="G218" s="2" t="s">
        <v>12</v>
      </c>
      <c r="H218" s="2" t="s">
        <v>13</v>
      </c>
      <c r="I218" s="2" t="s">
        <v>14</v>
      </c>
      <c r="J218" s="2" t="s">
        <v>15</v>
      </c>
      <c r="K218" s="168" t="s">
        <v>21</v>
      </c>
      <c r="L218" s="169"/>
      <c r="M218" s="2" t="s">
        <v>22</v>
      </c>
      <c r="N218" s="3" t="s">
        <v>16</v>
      </c>
      <c r="O218" s="39"/>
    </row>
    <row r="219" spans="1:41" ht="15.75">
      <c r="A219" s="39"/>
      <c r="B219" s="53" t="s">
        <v>7</v>
      </c>
      <c r="C219" s="22" t="str">
        <f>IF(C212&gt;"",C212,"")</f>
        <v>Bilas Arthur</v>
      </c>
      <c r="D219" s="22" t="str">
        <f>IF(G212&gt;"",G212,"")</f>
        <v>Meringdal Fredrik</v>
      </c>
      <c r="E219" s="22">
        <f>IF(E212&gt;"",E212&amp;" - "&amp;I212,"")</f>
      </c>
      <c r="F219" s="4">
        <v>7</v>
      </c>
      <c r="G219" s="4">
        <v>9</v>
      </c>
      <c r="H219" s="10">
        <v>3</v>
      </c>
      <c r="I219" s="4"/>
      <c r="J219" s="4"/>
      <c r="K219" s="13">
        <f>IF(ISBLANK(F219),"",COUNTIF(F219:J219,"&gt;=0"))</f>
        <v>3</v>
      </c>
      <c r="L219" s="14">
        <f>IF(ISBLANK(F219),"",(IF(LEFT(F219,1)="-",1,0)+IF(LEFT(G219,1)="-",1,0)+IF(LEFT(H219,1)="-",1,0)+IF(LEFT(I219,1)="-",1,0)+IF(LEFT(J219,1)="-",1,0)))</f>
        <v>0</v>
      </c>
      <c r="M219" s="16">
        <f aca="true" t="shared" si="35" ref="M219:N223">IF(K219=3,1,"")</f>
        <v>1</v>
      </c>
      <c r="N219" s="15">
        <f t="shared" si="35"/>
      </c>
      <c r="O219" s="39"/>
      <c r="AE219" s="74">
        <v>139</v>
      </c>
      <c r="AF219" s="75"/>
      <c r="AG219" s="74" t="s">
        <v>33</v>
      </c>
      <c r="AH219" s="76" t="str">
        <f>J209</f>
        <v>Men</v>
      </c>
      <c r="AI219" s="77" t="s">
        <v>34</v>
      </c>
      <c r="AJ219" s="78">
        <f>J208</f>
        <v>41977</v>
      </c>
      <c r="AK219" s="79" t="s">
        <v>35</v>
      </c>
      <c r="AL219" s="80"/>
      <c r="AM219" s="79" t="s">
        <v>36</v>
      </c>
      <c r="AN219" s="76">
        <f>SUM(AN221:AN226)</f>
        <v>1</v>
      </c>
      <c r="AO219" s="76">
        <f>SUM(AO221:AO226)</f>
        <v>3</v>
      </c>
    </row>
    <row r="220" spans="1:41" ht="15.75">
      <c r="A220" s="39"/>
      <c r="B220" s="53" t="s">
        <v>8</v>
      </c>
      <c r="C220" s="22" t="str">
        <f>IF(C213&gt;"",C213,"")</f>
        <v>Merckx Jasper</v>
      </c>
      <c r="D220" s="22" t="str">
        <f>IF(G213&gt;"",G213,"")</f>
        <v>Jorgensen Eskild</v>
      </c>
      <c r="E220" s="22">
        <f>IF(E213&gt;"",E213&amp;" - "&amp;I213,"")</f>
      </c>
      <c r="F220" s="4">
        <v>-8</v>
      </c>
      <c r="G220" s="4">
        <v>-5</v>
      </c>
      <c r="H220" s="4">
        <v>-3</v>
      </c>
      <c r="I220" s="4"/>
      <c r="J220" s="4"/>
      <c r="K220" s="13">
        <f>IF(ISBLANK(F220),"",COUNTIF(F220:J220,"&gt;=0"))</f>
        <v>0</v>
      </c>
      <c r="L220" s="14">
        <f>IF(ISBLANK(F220),"",(IF(LEFT(F220,1)="-",1,0)+IF(LEFT(G220,1)="-",1,0)+IF(LEFT(H220,1)="-",1,0)+IF(LEFT(I220,1)="-",1,0)+IF(LEFT(J220,1)="-",1,0)))</f>
        <v>3</v>
      </c>
      <c r="M220" s="16">
        <f t="shared" si="35"/>
      </c>
      <c r="N220" s="15">
        <f t="shared" si="35"/>
        <v>1</v>
      </c>
      <c r="O220" s="39"/>
      <c r="AE220" s="81" t="s">
        <v>37</v>
      </c>
      <c r="AF220" s="82" t="str">
        <f>C211</f>
        <v>BEL 2</v>
      </c>
      <c r="AG220" s="82" t="str">
        <f>G211</f>
        <v>NOR 2</v>
      </c>
      <c r="AH220" s="81" t="s">
        <v>38</v>
      </c>
      <c r="AI220" s="81" t="s">
        <v>39</v>
      </c>
      <c r="AJ220" s="81" t="s">
        <v>40</v>
      </c>
      <c r="AK220" s="81" t="s">
        <v>41</v>
      </c>
      <c r="AL220" s="81" t="s">
        <v>42</v>
      </c>
      <c r="AM220" s="81" t="s">
        <v>43</v>
      </c>
      <c r="AN220" s="81" t="s">
        <v>44</v>
      </c>
      <c r="AO220" s="81" t="s">
        <v>45</v>
      </c>
    </row>
    <row r="221" spans="1:41" ht="15">
      <c r="A221" s="39"/>
      <c r="B221" s="54" t="s">
        <v>25</v>
      </c>
      <c r="C221" s="22" t="str">
        <f>IF(C215&gt;"",C215&amp;" / "&amp;C216,"")</f>
        <v>Bilas Arthur / Merckx Jasper</v>
      </c>
      <c r="D221" s="22" t="str">
        <f>IF(G215&gt;"",G215&amp;" / "&amp;G216,"")</f>
        <v>Meringdal Fredrik / Jorgensen Eskild</v>
      </c>
      <c r="E221" s="23"/>
      <c r="F221" s="8">
        <v>-4</v>
      </c>
      <c r="G221" s="4">
        <v>6</v>
      </c>
      <c r="H221" s="4">
        <v>-10</v>
      </c>
      <c r="I221" s="7">
        <v>-6</v>
      </c>
      <c r="J221" s="7"/>
      <c r="K221" s="13">
        <f>IF(ISBLANK(F221),"",COUNTIF(F221:J221,"&gt;=0"))</f>
        <v>1</v>
      </c>
      <c r="L221" s="14">
        <f>IF(ISBLANK(F221),"",(IF(LEFT(F221,1)="-",1,0)+IF(LEFT(G221,1)="-",1,0)+IF(LEFT(H221,1)="-",1,0)+IF(LEFT(I221,1)="-",1,0)+IF(LEFT(J221,1)="-",1,0)))</f>
        <v>3</v>
      </c>
      <c r="M221" s="16">
        <f t="shared" si="35"/>
      </c>
      <c r="N221" s="15">
        <f t="shared" si="35"/>
        <v>1</v>
      </c>
      <c r="O221" s="39"/>
      <c r="AE221" s="79" t="s">
        <v>7</v>
      </c>
      <c r="AF221" s="79" t="str">
        <f>C212</f>
        <v>Bilas Arthur</v>
      </c>
      <c r="AG221" s="79" t="str">
        <f>G212</f>
        <v>Meringdal Fredrik</v>
      </c>
      <c r="AH221" s="83">
        <f aca="true" t="shared" si="36" ref="AH221:AL223">F219</f>
        <v>7</v>
      </c>
      <c r="AI221" s="83">
        <f t="shared" si="36"/>
        <v>9</v>
      </c>
      <c r="AJ221" s="83">
        <f t="shared" si="36"/>
        <v>3</v>
      </c>
      <c r="AK221" s="83">
        <f t="shared" si="36"/>
        <v>0</v>
      </c>
      <c r="AL221" s="83">
        <f t="shared" si="36"/>
        <v>0</v>
      </c>
      <c r="AM221" s="84"/>
      <c r="AN221" s="84">
        <f aca="true" t="shared" si="37" ref="AN221:AO223">M219</f>
        <v>1</v>
      </c>
      <c r="AO221" s="84">
        <f t="shared" si="37"/>
      </c>
    </row>
    <row r="222" spans="1:41" ht="15">
      <c r="A222" s="39"/>
      <c r="B222" s="53" t="s">
        <v>9</v>
      </c>
      <c r="C222" s="22" t="str">
        <f>IF(C212&gt;"",C212,"")</f>
        <v>Bilas Arthur</v>
      </c>
      <c r="D222" s="22" t="str">
        <f>IF(G213&gt;"",G213,"")</f>
        <v>Jorgensen Eskild</v>
      </c>
      <c r="E222" s="24"/>
      <c r="F222" s="5">
        <v>7</v>
      </c>
      <c r="G222" s="6">
        <v>9</v>
      </c>
      <c r="H222" s="7">
        <v>-9</v>
      </c>
      <c r="I222" s="4">
        <v>-7</v>
      </c>
      <c r="J222" s="4">
        <v>-7</v>
      </c>
      <c r="K222" s="13">
        <f>IF(ISBLANK(F222),"",COUNTIF(F222:J222,"&gt;=0"))</f>
        <v>2</v>
      </c>
      <c r="L222" s="14">
        <f>IF(ISBLANK(F222),"",(IF(LEFT(F222,1)="-",1,0)+IF(LEFT(G222,1)="-",1,0)+IF(LEFT(H222,1)="-",1,0)+IF(LEFT(I222,1)="-",1,0)+IF(LEFT(J222,1)="-",1,0)))</f>
        <v>3</v>
      </c>
      <c r="M222" s="16">
        <f t="shared" si="35"/>
      </c>
      <c r="N222" s="15">
        <f t="shared" si="35"/>
        <v>1</v>
      </c>
      <c r="O222" s="39"/>
      <c r="AE222" s="79" t="s">
        <v>8</v>
      </c>
      <c r="AF222" s="79" t="str">
        <f>C213</f>
        <v>Merckx Jasper</v>
      </c>
      <c r="AG222" s="85" t="str">
        <f>G213</f>
        <v>Jorgensen Eskild</v>
      </c>
      <c r="AH222" s="83">
        <f t="shared" si="36"/>
        <v>-8</v>
      </c>
      <c r="AI222" s="83">
        <f t="shared" si="36"/>
        <v>-5</v>
      </c>
      <c r="AJ222" s="83">
        <f t="shared" si="36"/>
        <v>-3</v>
      </c>
      <c r="AK222" s="83">
        <f t="shared" si="36"/>
        <v>0</v>
      </c>
      <c r="AL222" s="83">
        <f t="shared" si="36"/>
        <v>0</v>
      </c>
      <c r="AM222" s="84"/>
      <c r="AN222" s="84">
        <f t="shared" si="37"/>
      </c>
      <c r="AO222" s="84">
        <f t="shared" si="37"/>
        <v>1</v>
      </c>
    </row>
    <row r="223" spans="1:41" ht="15.75" thickBot="1">
      <c r="A223" s="39"/>
      <c r="B223" s="53" t="s">
        <v>10</v>
      </c>
      <c r="C223" s="22" t="str">
        <f>IF(C213&gt;"",C213,"")</f>
        <v>Merckx Jasper</v>
      </c>
      <c r="D223" s="22" t="str">
        <f>IF(G212&gt;"",G212,"")</f>
        <v>Meringdal Fredrik</v>
      </c>
      <c r="E223" s="24"/>
      <c r="F223" s="8"/>
      <c r="G223" s="4"/>
      <c r="H223" s="4"/>
      <c r="I223" s="4"/>
      <c r="J223" s="4"/>
      <c r="K223" s="13">
        <f>IF(ISBLANK(F223),"",COUNTIF(F223:J223,"&gt;=0"))</f>
      </c>
      <c r="L223" s="14">
        <f>IF(ISBLANK(F223),"",(IF(LEFT(F223,1)="-",1,0)+IF(LEFT(G223,1)="-",1,0)+IF(LEFT(H223,1)="-",1,0)+IF(LEFT(I223,1)="-",1,0)+IF(LEFT(J223,1)="-",1,0)))</f>
      </c>
      <c r="M223" s="16">
        <f t="shared" si="35"/>
      </c>
      <c r="N223" s="15">
        <f t="shared" si="35"/>
      </c>
      <c r="O223" s="39"/>
      <c r="AE223" s="79" t="s">
        <v>46</v>
      </c>
      <c r="AF223" s="79" t="str">
        <f>C215</f>
        <v>Bilas Arthur</v>
      </c>
      <c r="AG223" s="85" t="str">
        <f>G215</f>
        <v>Meringdal Fredrik</v>
      </c>
      <c r="AH223" s="83">
        <f t="shared" si="36"/>
        <v>-4</v>
      </c>
      <c r="AI223" s="83">
        <f t="shared" si="36"/>
        <v>6</v>
      </c>
      <c r="AJ223" s="83">
        <f t="shared" si="36"/>
        <v>-10</v>
      </c>
      <c r="AK223" s="83">
        <f t="shared" si="36"/>
        <v>-6</v>
      </c>
      <c r="AL223" s="83">
        <f t="shared" si="36"/>
        <v>0</v>
      </c>
      <c r="AM223" s="84"/>
      <c r="AN223" s="84">
        <f t="shared" si="37"/>
      </c>
      <c r="AO223" s="84">
        <f t="shared" si="37"/>
        <v>1</v>
      </c>
    </row>
    <row r="224" spans="1:41" ht="15.75" thickBot="1">
      <c r="A224" s="35"/>
      <c r="B224" s="27"/>
      <c r="C224" s="27"/>
      <c r="D224" s="27"/>
      <c r="E224" s="27"/>
      <c r="F224" s="27"/>
      <c r="G224" s="27"/>
      <c r="H224" s="27"/>
      <c r="I224" s="21" t="s">
        <v>28</v>
      </c>
      <c r="J224" s="55"/>
      <c r="K224" s="25">
        <f>IF(ISBLANK(C212),"",SUM(K219:K223))</f>
        <v>6</v>
      </c>
      <c r="L224" s="26">
        <f>IF(ISBLANK(G212),"",SUM(L219:L223))</f>
        <v>9</v>
      </c>
      <c r="M224" s="56">
        <f>IF(ISBLANK(F219),"",SUM(M219:M223))</f>
        <v>1</v>
      </c>
      <c r="N224" s="57">
        <f>IF(ISBLANK(F219),"",SUM(N219:N223))</f>
        <v>3</v>
      </c>
      <c r="O224" s="39"/>
      <c r="AE224" s="122" t="s">
        <v>47</v>
      </c>
      <c r="AF224" s="122" t="str">
        <f>C216</f>
        <v>Merckx Jasper</v>
      </c>
      <c r="AG224" s="123" t="str">
        <f>G216</f>
        <v>Jorgensen Eskild</v>
      </c>
      <c r="AH224" s="86" t="s">
        <v>48</v>
      </c>
      <c r="AI224" s="86" t="s">
        <v>48</v>
      </c>
      <c r="AJ224" s="86" t="s">
        <v>48</v>
      </c>
      <c r="AK224" s="86" t="s">
        <v>48</v>
      </c>
      <c r="AL224" s="86" t="s">
        <v>48</v>
      </c>
      <c r="AM224" s="86"/>
      <c r="AN224" s="84"/>
      <c r="AO224" s="84"/>
    </row>
    <row r="225" spans="1:41" ht="15">
      <c r="A225" s="35"/>
      <c r="B225" s="27" t="s">
        <v>26</v>
      </c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40"/>
      <c r="AE225" s="79" t="s">
        <v>9</v>
      </c>
      <c r="AF225" s="79" t="str">
        <f>C212</f>
        <v>Bilas Arthur</v>
      </c>
      <c r="AG225" s="85" t="str">
        <f>G213</f>
        <v>Jorgensen Eskild</v>
      </c>
      <c r="AH225" s="83">
        <f aca="true" t="shared" si="38" ref="AH225:AL226">F222</f>
        <v>7</v>
      </c>
      <c r="AI225" s="83">
        <f t="shared" si="38"/>
        <v>9</v>
      </c>
      <c r="AJ225" s="83">
        <f t="shared" si="38"/>
        <v>-9</v>
      </c>
      <c r="AK225" s="83">
        <f t="shared" si="38"/>
        <v>-7</v>
      </c>
      <c r="AL225" s="83">
        <f t="shared" si="38"/>
        <v>-7</v>
      </c>
      <c r="AM225" s="84"/>
      <c r="AN225" s="84">
        <f>M222</f>
      </c>
      <c r="AO225" s="84">
        <f>N222</f>
        <v>1</v>
      </c>
    </row>
    <row r="226" spans="1:41" ht="15">
      <c r="A226" s="35"/>
      <c r="C226" s="27" t="s">
        <v>4</v>
      </c>
      <c r="D226" s="27" t="s">
        <v>5</v>
      </c>
      <c r="E226" s="9"/>
      <c r="F226" s="27"/>
      <c r="G226" s="27" t="s">
        <v>6</v>
      </c>
      <c r="H226" s="9"/>
      <c r="I226" s="27"/>
      <c r="J226" s="9" t="s">
        <v>27</v>
      </c>
      <c r="K226" s="9"/>
      <c r="L226" s="27"/>
      <c r="M226" s="27"/>
      <c r="N226" s="27"/>
      <c r="O226" s="40"/>
      <c r="AE226" s="79" t="s">
        <v>10</v>
      </c>
      <c r="AF226" s="79" t="str">
        <f>C213</f>
        <v>Merckx Jasper</v>
      </c>
      <c r="AG226" s="79" t="str">
        <f>G212</f>
        <v>Meringdal Fredrik</v>
      </c>
      <c r="AH226" s="83">
        <f t="shared" si="38"/>
        <v>0</v>
      </c>
      <c r="AI226" s="83">
        <f t="shared" si="38"/>
        <v>0</v>
      </c>
      <c r="AJ226" s="83">
        <f t="shared" si="38"/>
        <v>0</v>
      </c>
      <c r="AK226" s="83">
        <f t="shared" si="38"/>
        <v>0</v>
      </c>
      <c r="AL226" s="83">
        <f t="shared" si="38"/>
        <v>0</v>
      </c>
      <c r="AM226" s="84"/>
      <c r="AN226" s="84">
        <f>M223</f>
      </c>
      <c r="AO226" s="84">
        <f>N223</f>
      </c>
    </row>
    <row r="227" spans="1:15" ht="13.5" thickBot="1">
      <c r="A227" s="35"/>
      <c r="B227" s="62"/>
      <c r="C227" s="63" t="str">
        <f>C211</f>
        <v>BEL 2</v>
      </c>
      <c r="D227" s="27" t="str">
        <f>G211</f>
        <v>NOR 2</v>
      </c>
      <c r="E227" s="27"/>
      <c r="F227" s="27"/>
      <c r="G227" s="27"/>
      <c r="H227" s="27"/>
      <c r="I227" s="27"/>
      <c r="J227" s="158" t="str">
        <f>IF(M224=3,C211,IF(N224=3,G211,IF(M224=5,IF(N224=5,"tasan",""),"")))</f>
        <v>NOR 2</v>
      </c>
      <c r="K227" s="159"/>
      <c r="L227" s="159"/>
      <c r="M227" s="159"/>
      <c r="N227" s="160"/>
      <c r="O227" s="39"/>
    </row>
    <row r="228" spans="1:15" ht="12.75">
      <c r="A228" s="58"/>
      <c r="B228" s="59"/>
      <c r="C228" s="59"/>
      <c r="D228" s="59"/>
      <c r="E228" s="59"/>
      <c r="F228" s="59"/>
      <c r="G228" s="59"/>
      <c r="H228" s="59"/>
      <c r="I228" s="59"/>
      <c r="J228" s="60"/>
      <c r="K228" s="60"/>
      <c r="L228" s="60"/>
      <c r="M228" s="60"/>
      <c r="N228" s="60"/>
      <c r="O228" s="61"/>
    </row>
    <row r="231" spans="1:15" ht="12.75">
      <c r="A231" s="35"/>
      <c r="B231" s="9"/>
      <c r="C231" s="28" t="s">
        <v>29</v>
      </c>
      <c r="D231" s="27"/>
      <c r="E231" s="27"/>
      <c r="F231" s="9"/>
      <c r="G231" s="36" t="s">
        <v>17</v>
      </c>
      <c r="H231" s="37"/>
      <c r="I231" s="38"/>
      <c r="J231" s="170">
        <v>41977</v>
      </c>
      <c r="K231" s="171"/>
      <c r="L231" s="171"/>
      <c r="M231" s="171"/>
      <c r="N231" s="172"/>
      <c r="O231" s="39"/>
    </row>
    <row r="232" spans="1:15" ht="12.75">
      <c r="A232" s="35"/>
      <c r="B232" s="12"/>
      <c r="C232" s="12" t="s">
        <v>75</v>
      </c>
      <c r="D232" s="27"/>
      <c r="E232" s="27"/>
      <c r="F232" s="9"/>
      <c r="G232" s="36" t="s">
        <v>18</v>
      </c>
      <c r="H232" s="37"/>
      <c r="I232" s="38"/>
      <c r="J232" s="173" t="s">
        <v>30</v>
      </c>
      <c r="K232" s="171"/>
      <c r="L232" s="171"/>
      <c r="M232" s="171"/>
      <c r="N232" s="172"/>
      <c r="O232" s="39"/>
    </row>
    <row r="233" spans="1:15" ht="12.75">
      <c r="A233" s="35"/>
      <c r="B233" s="9"/>
      <c r="C233" s="69"/>
      <c r="D233" s="27"/>
      <c r="E233" s="27"/>
      <c r="F233" s="27"/>
      <c r="G233" s="1"/>
      <c r="H233" s="27"/>
      <c r="I233" s="27"/>
      <c r="J233" s="27"/>
      <c r="K233" s="27"/>
      <c r="L233" s="27"/>
      <c r="M233" s="27"/>
      <c r="N233" s="27"/>
      <c r="O233" s="40"/>
    </row>
    <row r="234" spans="1:15" ht="12.75">
      <c r="A234" s="39"/>
      <c r="B234" s="41" t="s">
        <v>19</v>
      </c>
      <c r="C234" s="174" t="s">
        <v>124</v>
      </c>
      <c r="D234" s="175"/>
      <c r="E234" s="42"/>
      <c r="F234" s="41" t="s">
        <v>19</v>
      </c>
      <c r="G234" s="88" t="s">
        <v>125</v>
      </c>
      <c r="H234" s="67"/>
      <c r="I234" s="67"/>
      <c r="J234" s="67"/>
      <c r="K234" s="67"/>
      <c r="L234" s="67"/>
      <c r="M234" s="67"/>
      <c r="N234" s="68"/>
      <c r="O234" s="39"/>
    </row>
    <row r="235" spans="1:15" ht="12.75">
      <c r="A235" s="39"/>
      <c r="B235" s="43" t="s">
        <v>0</v>
      </c>
      <c r="C235" s="161" t="s">
        <v>126</v>
      </c>
      <c r="D235" s="162"/>
      <c r="E235" s="11"/>
      <c r="F235" s="44" t="s">
        <v>1</v>
      </c>
      <c r="G235" s="176" t="s">
        <v>127</v>
      </c>
      <c r="H235" s="177"/>
      <c r="I235" s="177"/>
      <c r="J235" s="177"/>
      <c r="K235" s="177"/>
      <c r="L235" s="177"/>
      <c r="M235" s="177"/>
      <c r="N235" s="128"/>
      <c r="O235" s="39"/>
    </row>
    <row r="236" spans="1:15" ht="12.75">
      <c r="A236" s="39"/>
      <c r="B236" s="45" t="s">
        <v>2</v>
      </c>
      <c r="C236" s="161" t="s">
        <v>128</v>
      </c>
      <c r="D236" s="162"/>
      <c r="E236" s="11"/>
      <c r="F236" s="46" t="s">
        <v>3</v>
      </c>
      <c r="G236" s="161" t="s">
        <v>129</v>
      </c>
      <c r="H236" s="163"/>
      <c r="I236" s="163"/>
      <c r="J236" s="163"/>
      <c r="K236" s="163"/>
      <c r="L236" s="163"/>
      <c r="M236" s="163"/>
      <c r="N236" s="164"/>
      <c r="O236" s="39"/>
    </row>
    <row r="237" spans="1:15" ht="12.75">
      <c r="A237" s="35"/>
      <c r="B237" s="47" t="s">
        <v>20</v>
      </c>
      <c r="C237" s="48"/>
      <c r="D237" s="49"/>
      <c r="E237" s="50"/>
      <c r="F237" s="47" t="s">
        <v>20</v>
      </c>
      <c r="G237" s="48"/>
      <c r="H237" s="51"/>
      <c r="I237" s="51"/>
      <c r="J237" s="51"/>
      <c r="K237" s="51"/>
      <c r="L237" s="51"/>
      <c r="M237" s="51"/>
      <c r="N237" s="51"/>
      <c r="O237" s="40"/>
    </row>
    <row r="238" spans="1:15" ht="12.75">
      <c r="A238" s="39"/>
      <c r="B238" s="19"/>
      <c r="C238" s="161" t="s">
        <v>126</v>
      </c>
      <c r="D238" s="162"/>
      <c r="E238" s="11"/>
      <c r="F238" s="20"/>
      <c r="G238" s="176" t="s">
        <v>127</v>
      </c>
      <c r="H238" s="177"/>
      <c r="I238" s="177"/>
      <c r="J238" s="177"/>
      <c r="K238" s="177"/>
      <c r="L238" s="177"/>
      <c r="M238" s="177"/>
      <c r="N238" s="128"/>
      <c r="O238" s="39"/>
    </row>
    <row r="239" spans="1:15" ht="12.75">
      <c r="A239" s="39"/>
      <c r="B239" s="17"/>
      <c r="C239" s="161" t="s">
        <v>128</v>
      </c>
      <c r="D239" s="162"/>
      <c r="E239" s="11"/>
      <c r="F239" s="18"/>
      <c r="G239" s="161" t="s">
        <v>129</v>
      </c>
      <c r="H239" s="163"/>
      <c r="I239" s="163"/>
      <c r="J239" s="163"/>
      <c r="K239" s="163"/>
      <c r="L239" s="163"/>
      <c r="M239" s="163"/>
      <c r="N239" s="164"/>
      <c r="O239" s="39"/>
    </row>
    <row r="240" spans="1:15" ht="12.75">
      <c r="A240" s="35"/>
      <c r="B240" s="27"/>
      <c r="C240" s="27"/>
      <c r="D240" s="27"/>
      <c r="E240" s="27"/>
      <c r="F240" s="1" t="s">
        <v>24</v>
      </c>
      <c r="G240" s="1"/>
      <c r="H240" s="1"/>
      <c r="I240" s="1"/>
      <c r="J240" s="27"/>
      <c r="K240" s="27"/>
      <c r="L240" s="27"/>
      <c r="M240" s="52"/>
      <c r="N240" s="9"/>
      <c r="O240" s="40"/>
    </row>
    <row r="241" spans="1:15" ht="12.75">
      <c r="A241" s="35"/>
      <c r="B241" s="12" t="s">
        <v>23</v>
      </c>
      <c r="C241" s="27"/>
      <c r="D241" s="27"/>
      <c r="E241" s="27"/>
      <c r="F241" s="2" t="s">
        <v>11</v>
      </c>
      <c r="G241" s="2" t="s">
        <v>12</v>
      </c>
      <c r="H241" s="2" t="s">
        <v>13</v>
      </c>
      <c r="I241" s="2" t="s">
        <v>14</v>
      </c>
      <c r="J241" s="2" t="s">
        <v>15</v>
      </c>
      <c r="K241" s="168" t="s">
        <v>21</v>
      </c>
      <c r="L241" s="169"/>
      <c r="M241" s="2" t="s">
        <v>22</v>
      </c>
      <c r="N241" s="3" t="s">
        <v>16</v>
      </c>
      <c r="O241" s="39"/>
    </row>
    <row r="242" spans="1:41" ht="15.75">
      <c r="A242" s="39"/>
      <c r="B242" s="53" t="s">
        <v>7</v>
      </c>
      <c r="C242" s="22" t="str">
        <f>IF(C235&gt;"",C235,"")</f>
        <v>Moavro Sebastian</v>
      </c>
      <c r="D242" s="22" t="str">
        <f>IF(G235&gt;"",G235,"")</f>
        <v>O'Driscoll Michael</v>
      </c>
      <c r="E242" s="22">
        <f>IF(E235&gt;"",E235&amp;" - "&amp;I235,"")</f>
      </c>
      <c r="F242" s="4">
        <v>-3</v>
      </c>
      <c r="G242" s="4">
        <v>12</v>
      </c>
      <c r="H242" s="10">
        <v>9</v>
      </c>
      <c r="I242" s="4">
        <v>-7</v>
      </c>
      <c r="J242" s="4">
        <v>10</v>
      </c>
      <c r="K242" s="13">
        <f>IF(ISBLANK(F242),"",COUNTIF(F242:J242,"&gt;=0"))</f>
        <v>3</v>
      </c>
      <c r="L242" s="14">
        <f>IF(ISBLANK(F242),"",(IF(LEFT(F242,1)="-",1,0)+IF(LEFT(G242,1)="-",1,0)+IF(LEFT(H242,1)="-",1,0)+IF(LEFT(I242,1)="-",1,0)+IF(LEFT(J242,1)="-",1,0)))</f>
        <v>2</v>
      </c>
      <c r="M242" s="16">
        <f aca="true" t="shared" si="39" ref="M242:N246">IF(K242=3,1,"")</f>
        <v>1</v>
      </c>
      <c r="N242" s="15">
        <f t="shared" si="39"/>
      </c>
      <c r="O242" s="39"/>
      <c r="AE242" s="74">
        <v>139</v>
      </c>
      <c r="AF242" s="75"/>
      <c r="AG242" s="74" t="s">
        <v>33</v>
      </c>
      <c r="AH242" s="76" t="str">
        <f>J232</f>
        <v>Men</v>
      </c>
      <c r="AI242" s="77" t="s">
        <v>34</v>
      </c>
      <c r="AJ242" s="78">
        <f>J231</f>
        <v>41977</v>
      </c>
      <c r="AK242" s="79" t="s">
        <v>35</v>
      </c>
      <c r="AL242" s="80"/>
      <c r="AM242" s="79" t="s">
        <v>36</v>
      </c>
      <c r="AN242" s="76">
        <f>SUM(AN244:AN249)</f>
        <v>2</v>
      </c>
      <c r="AO242" s="76">
        <f>SUM(AO244:AO249)</f>
        <v>3</v>
      </c>
    </row>
    <row r="243" spans="1:41" ht="15.75">
      <c r="A243" s="39"/>
      <c r="B243" s="53" t="s">
        <v>8</v>
      </c>
      <c r="C243" s="22" t="str">
        <f>IF(C236&gt;"",C236,"")</f>
        <v>Arcila Carlos</v>
      </c>
      <c r="D243" s="22" t="str">
        <f>IF(G236&gt;"",G236,"")</f>
        <v>Rumgay Gavin</v>
      </c>
      <c r="E243" s="22">
        <f>IF(E236&gt;"",E236&amp;" - "&amp;I236,"")</f>
      </c>
      <c r="F243" s="4">
        <v>-6</v>
      </c>
      <c r="G243" s="4">
        <v>-5</v>
      </c>
      <c r="H243" s="4">
        <v>-7</v>
      </c>
      <c r="I243" s="4"/>
      <c r="J243" s="4"/>
      <c r="K243" s="13">
        <f>IF(ISBLANK(F243),"",COUNTIF(F243:J243,"&gt;=0"))</f>
        <v>0</v>
      </c>
      <c r="L243" s="14">
        <f>IF(ISBLANK(F243),"",(IF(LEFT(F243,1)="-",1,0)+IF(LEFT(G243,1)="-",1,0)+IF(LEFT(H243,1)="-",1,0)+IF(LEFT(I243,1)="-",1,0)+IF(LEFT(J243,1)="-",1,0)))</f>
        <v>3</v>
      </c>
      <c r="M243" s="16">
        <f t="shared" si="39"/>
      </c>
      <c r="N243" s="15">
        <f t="shared" si="39"/>
        <v>1</v>
      </c>
      <c r="O243" s="39"/>
      <c r="AE243" s="81" t="s">
        <v>37</v>
      </c>
      <c r="AF243" s="82" t="str">
        <f>C234</f>
        <v>ARG/COL</v>
      </c>
      <c r="AG243" s="82" t="str">
        <f>G234</f>
        <v>ENG/SCO</v>
      </c>
      <c r="AH243" s="81" t="s">
        <v>38</v>
      </c>
      <c r="AI243" s="81" t="s">
        <v>39</v>
      </c>
      <c r="AJ243" s="81" t="s">
        <v>40</v>
      </c>
      <c r="AK243" s="81" t="s">
        <v>41</v>
      </c>
      <c r="AL243" s="81" t="s">
        <v>42</v>
      </c>
      <c r="AM243" s="81" t="s">
        <v>43</v>
      </c>
      <c r="AN243" s="81" t="s">
        <v>44</v>
      </c>
      <c r="AO243" s="81" t="s">
        <v>45</v>
      </c>
    </row>
    <row r="244" spans="1:41" ht="15">
      <c r="A244" s="39"/>
      <c r="B244" s="54" t="s">
        <v>25</v>
      </c>
      <c r="C244" s="22" t="str">
        <f>IF(C238&gt;"",C238&amp;" / "&amp;C239,"")</f>
        <v>Moavro Sebastian / Arcila Carlos</v>
      </c>
      <c r="D244" s="22" t="str">
        <f>IF(G238&gt;"",G238&amp;" / "&amp;G239,"")</f>
        <v>O'Driscoll Michael / Rumgay Gavin</v>
      </c>
      <c r="E244" s="23"/>
      <c r="F244" s="8">
        <v>10</v>
      </c>
      <c r="G244" s="4">
        <v>8</v>
      </c>
      <c r="H244" s="4">
        <v>6</v>
      </c>
      <c r="I244" s="7"/>
      <c r="J244" s="7"/>
      <c r="K244" s="13">
        <f>IF(ISBLANK(F244),"",COUNTIF(F244:J244,"&gt;=0"))</f>
        <v>3</v>
      </c>
      <c r="L244" s="14">
        <f>IF(ISBLANK(F244),"",(IF(LEFT(F244,1)="-",1,0)+IF(LEFT(G244,1)="-",1,0)+IF(LEFT(H244,1)="-",1,0)+IF(LEFT(I244,1)="-",1,0)+IF(LEFT(J244,1)="-",1,0)))</f>
        <v>0</v>
      </c>
      <c r="M244" s="16">
        <f t="shared" si="39"/>
        <v>1</v>
      </c>
      <c r="N244" s="15">
        <f t="shared" si="39"/>
      </c>
      <c r="O244" s="39"/>
      <c r="AE244" s="79" t="s">
        <v>7</v>
      </c>
      <c r="AF244" s="79" t="str">
        <f>C235</f>
        <v>Moavro Sebastian</v>
      </c>
      <c r="AG244" s="79" t="str">
        <f>G235</f>
        <v>O'Driscoll Michael</v>
      </c>
      <c r="AH244" s="83">
        <f aca="true" t="shared" si="40" ref="AH244:AL246">F242</f>
        <v>-3</v>
      </c>
      <c r="AI244" s="83">
        <f t="shared" si="40"/>
        <v>12</v>
      </c>
      <c r="AJ244" s="83">
        <f t="shared" si="40"/>
        <v>9</v>
      </c>
      <c r="AK244" s="83">
        <f t="shared" si="40"/>
        <v>-7</v>
      </c>
      <c r="AL244" s="83">
        <f t="shared" si="40"/>
        <v>10</v>
      </c>
      <c r="AM244" s="84"/>
      <c r="AN244" s="84">
        <f aca="true" t="shared" si="41" ref="AN244:AO246">M242</f>
        <v>1</v>
      </c>
      <c r="AO244" s="84">
        <f t="shared" si="41"/>
      </c>
    </row>
    <row r="245" spans="1:41" ht="15">
      <c r="A245" s="39"/>
      <c r="B245" s="53" t="s">
        <v>9</v>
      </c>
      <c r="C245" s="22" t="str">
        <f>IF(C235&gt;"",C235,"")</f>
        <v>Moavro Sebastian</v>
      </c>
      <c r="D245" s="22" t="str">
        <f>IF(G236&gt;"",G236,"")</f>
        <v>Rumgay Gavin</v>
      </c>
      <c r="E245" s="24"/>
      <c r="F245" s="5">
        <v>11</v>
      </c>
      <c r="G245" s="6">
        <v>-7</v>
      </c>
      <c r="H245" s="7">
        <v>11</v>
      </c>
      <c r="I245" s="4">
        <v>-9</v>
      </c>
      <c r="J245" s="4">
        <v>-11</v>
      </c>
      <c r="K245" s="13">
        <f>IF(ISBLANK(F245),"",COUNTIF(F245:J245,"&gt;=0"))</f>
        <v>2</v>
      </c>
      <c r="L245" s="14">
        <f>IF(ISBLANK(F245),"",(IF(LEFT(F245,1)="-",1,0)+IF(LEFT(G245,1)="-",1,0)+IF(LEFT(H245,1)="-",1,0)+IF(LEFT(I245,1)="-",1,0)+IF(LEFT(J245,1)="-",1,0)))</f>
        <v>3</v>
      </c>
      <c r="M245" s="16">
        <f t="shared" si="39"/>
      </c>
      <c r="N245" s="15">
        <f t="shared" si="39"/>
        <v>1</v>
      </c>
      <c r="O245" s="39"/>
      <c r="AE245" s="79" t="s">
        <v>8</v>
      </c>
      <c r="AF245" s="79" t="str">
        <f>C236</f>
        <v>Arcila Carlos</v>
      </c>
      <c r="AG245" s="85" t="str">
        <f>G236</f>
        <v>Rumgay Gavin</v>
      </c>
      <c r="AH245" s="83">
        <f t="shared" si="40"/>
        <v>-6</v>
      </c>
      <c r="AI245" s="83">
        <f t="shared" si="40"/>
        <v>-5</v>
      </c>
      <c r="AJ245" s="83">
        <f t="shared" si="40"/>
        <v>-7</v>
      </c>
      <c r="AK245" s="83">
        <f t="shared" si="40"/>
        <v>0</v>
      </c>
      <c r="AL245" s="83">
        <f t="shared" si="40"/>
        <v>0</v>
      </c>
      <c r="AM245" s="84"/>
      <c r="AN245" s="84">
        <f t="shared" si="41"/>
      </c>
      <c r="AO245" s="84">
        <f t="shared" si="41"/>
        <v>1</v>
      </c>
    </row>
    <row r="246" spans="1:41" ht="15.75" thickBot="1">
      <c r="A246" s="39"/>
      <c r="B246" s="53" t="s">
        <v>10</v>
      </c>
      <c r="C246" s="22" t="str">
        <f>IF(C236&gt;"",C236,"")</f>
        <v>Arcila Carlos</v>
      </c>
      <c r="D246" s="22" t="str">
        <f>IF(G235&gt;"",G235,"")</f>
        <v>O'Driscoll Michael</v>
      </c>
      <c r="E246" s="24"/>
      <c r="F246" s="8">
        <v>-4</v>
      </c>
      <c r="G246" s="4">
        <v>-6</v>
      </c>
      <c r="H246" s="4">
        <v>-7</v>
      </c>
      <c r="I246" s="4"/>
      <c r="J246" s="4"/>
      <c r="K246" s="13">
        <f>IF(ISBLANK(F246),"",COUNTIF(F246:J246,"&gt;=0"))</f>
        <v>0</v>
      </c>
      <c r="L246" s="14">
        <f>IF(ISBLANK(F246),"",(IF(LEFT(F246,1)="-",1,0)+IF(LEFT(G246,1)="-",1,0)+IF(LEFT(H246,1)="-",1,0)+IF(LEFT(I246,1)="-",1,0)+IF(LEFT(J246,1)="-",1,0)))</f>
        <v>3</v>
      </c>
      <c r="M246" s="16">
        <f t="shared" si="39"/>
      </c>
      <c r="N246" s="15">
        <f t="shared" si="39"/>
        <v>1</v>
      </c>
      <c r="O246" s="39"/>
      <c r="AE246" s="79" t="s">
        <v>46</v>
      </c>
      <c r="AF246" s="79" t="str">
        <f>C238</f>
        <v>Moavro Sebastian</v>
      </c>
      <c r="AG246" s="85" t="str">
        <f>G238</f>
        <v>O'Driscoll Michael</v>
      </c>
      <c r="AH246" s="83">
        <f t="shared" si="40"/>
        <v>10</v>
      </c>
      <c r="AI246" s="83">
        <f t="shared" si="40"/>
        <v>8</v>
      </c>
      <c r="AJ246" s="83">
        <f t="shared" si="40"/>
        <v>6</v>
      </c>
      <c r="AK246" s="83">
        <f t="shared" si="40"/>
        <v>0</v>
      </c>
      <c r="AL246" s="83">
        <f t="shared" si="40"/>
        <v>0</v>
      </c>
      <c r="AM246" s="84"/>
      <c r="AN246" s="84">
        <f t="shared" si="41"/>
        <v>1</v>
      </c>
      <c r="AO246" s="84">
        <f t="shared" si="41"/>
      </c>
    </row>
    <row r="247" spans="1:41" ht="15.75" thickBot="1">
      <c r="A247" s="35"/>
      <c r="B247" s="27"/>
      <c r="C247" s="27"/>
      <c r="D247" s="27"/>
      <c r="E247" s="27"/>
      <c r="F247" s="27"/>
      <c r="G247" s="27"/>
      <c r="H247" s="27"/>
      <c r="I247" s="21" t="s">
        <v>28</v>
      </c>
      <c r="J247" s="55"/>
      <c r="K247" s="25">
        <f>IF(ISBLANK(C235),"",SUM(K242:K246))</f>
        <v>8</v>
      </c>
      <c r="L247" s="26">
        <f>IF(ISBLANK(G235),"",SUM(L242:L246))</f>
        <v>11</v>
      </c>
      <c r="M247" s="56">
        <f>IF(ISBLANK(F242),"",SUM(M242:M246))</f>
        <v>2</v>
      </c>
      <c r="N247" s="57">
        <f>IF(ISBLANK(F242),"",SUM(N242:N246))</f>
        <v>3</v>
      </c>
      <c r="O247" s="39"/>
      <c r="AE247" s="122" t="s">
        <v>47</v>
      </c>
      <c r="AF247" s="122" t="str">
        <f>C239</f>
        <v>Arcila Carlos</v>
      </c>
      <c r="AG247" s="123" t="str">
        <f>G239</f>
        <v>Rumgay Gavin</v>
      </c>
      <c r="AH247" s="86" t="s">
        <v>48</v>
      </c>
      <c r="AI247" s="86" t="s">
        <v>48</v>
      </c>
      <c r="AJ247" s="86" t="s">
        <v>48</v>
      </c>
      <c r="AK247" s="86" t="s">
        <v>48</v>
      </c>
      <c r="AL247" s="86" t="s">
        <v>48</v>
      </c>
      <c r="AM247" s="86"/>
      <c r="AN247" s="84"/>
      <c r="AO247" s="84"/>
    </row>
    <row r="248" spans="1:41" ht="15">
      <c r="A248" s="35"/>
      <c r="B248" s="27" t="s">
        <v>26</v>
      </c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40"/>
      <c r="AE248" s="79" t="s">
        <v>9</v>
      </c>
      <c r="AF248" s="79" t="str">
        <f>C235</f>
        <v>Moavro Sebastian</v>
      </c>
      <c r="AG248" s="85" t="str">
        <f>G236</f>
        <v>Rumgay Gavin</v>
      </c>
      <c r="AH248" s="83">
        <f aca="true" t="shared" si="42" ref="AH248:AL249">F245</f>
        <v>11</v>
      </c>
      <c r="AI248" s="83">
        <f t="shared" si="42"/>
        <v>-7</v>
      </c>
      <c r="AJ248" s="83">
        <f t="shared" si="42"/>
        <v>11</v>
      </c>
      <c r="AK248" s="83">
        <f t="shared" si="42"/>
        <v>-9</v>
      </c>
      <c r="AL248" s="83">
        <f t="shared" si="42"/>
        <v>-11</v>
      </c>
      <c r="AM248" s="84"/>
      <c r="AN248" s="84">
        <f>M245</f>
      </c>
      <c r="AO248" s="84">
        <f>N245</f>
        <v>1</v>
      </c>
    </row>
    <row r="249" spans="1:41" ht="15">
      <c r="A249" s="35"/>
      <c r="C249" s="27" t="s">
        <v>4</v>
      </c>
      <c r="D249" s="27" t="s">
        <v>5</v>
      </c>
      <c r="E249" s="9"/>
      <c r="F249" s="27"/>
      <c r="G249" s="27" t="s">
        <v>6</v>
      </c>
      <c r="H249" s="9"/>
      <c r="I249" s="27"/>
      <c r="J249" s="9" t="s">
        <v>27</v>
      </c>
      <c r="K249" s="9"/>
      <c r="L249" s="27"/>
      <c r="M249" s="27"/>
      <c r="N249" s="27"/>
      <c r="O249" s="40"/>
      <c r="AE249" s="79" t="s">
        <v>10</v>
      </c>
      <c r="AF249" s="79" t="str">
        <f>C236</f>
        <v>Arcila Carlos</v>
      </c>
      <c r="AG249" s="79" t="str">
        <f>G235</f>
        <v>O'Driscoll Michael</v>
      </c>
      <c r="AH249" s="83">
        <f t="shared" si="42"/>
        <v>-4</v>
      </c>
      <c r="AI249" s="83">
        <f t="shared" si="42"/>
        <v>-6</v>
      </c>
      <c r="AJ249" s="83">
        <f t="shared" si="42"/>
        <v>-7</v>
      </c>
      <c r="AK249" s="83">
        <f t="shared" si="42"/>
        <v>0</v>
      </c>
      <c r="AL249" s="83">
        <f t="shared" si="42"/>
        <v>0</v>
      </c>
      <c r="AM249" s="84"/>
      <c r="AN249" s="84">
        <f>M246</f>
      </c>
      <c r="AO249" s="84">
        <f>N246</f>
        <v>1</v>
      </c>
    </row>
    <row r="250" spans="1:15" ht="13.5" thickBot="1">
      <c r="A250" s="35"/>
      <c r="B250" s="62"/>
      <c r="C250" s="63" t="str">
        <f>C234</f>
        <v>ARG/COL</v>
      </c>
      <c r="D250" s="27" t="str">
        <f>G234</f>
        <v>ENG/SCO</v>
      </c>
      <c r="E250" s="27"/>
      <c r="F250" s="27"/>
      <c r="G250" s="27"/>
      <c r="H250" s="27"/>
      <c r="I250" s="27"/>
      <c r="J250" s="158" t="str">
        <f>IF(M247=3,C234,IF(N247=3,G234,IF(M247=5,IF(N247=5,"tasan",""),"")))</f>
        <v>ENG/SCO</v>
      </c>
      <c r="K250" s="159"/>
      <c r="L250" s="159"/>
      <c r="M250" s="159"/>
      <c r="N250" s="160"/>
      <c r="O250" s="39"/>
    </row>
    <row r="251" spans="1:15" ht="12.75">
      <c r="A251" s="58"/>
      <c r="B251" s="59"/>
      <c r="C251" s="59"/>
      <c r="D251" s="59"/>
      <c r="E251" s="59"/>
      <c r="F251" s="59"/>
      <c r="G251" s="59"/>
      <c r="H251" s="59"/>
      <c r="I251" s="59"/>
      <c r="J251" s="60"/>
      <c r="K251" s="60"/>
      <c r="L251" s="60"/>
      <c r="M251" s="60"/>
      <c r="N251" s="60"/>
      <c r="O251" s="61"/>
    </row>
    <row r="254" spans="1:15" ht="12.75">
      <c r="A254" s="35"/>
      <c r="B254" s="9"/>
      <c r="C254" s="28" t="s">
        <v>29</v>
      </c>
      <c r="D254" s="27"/>
      <c r="E254" s="27"/>
      <c r="F254" s="9"/>
      <c r="G254" s="36" t="s">
        <v>17</v>
      </c>
      <c r="H254" s="37"/>
      <c r="I254" s="38"/>
      <c r="J254" s="170">
        <v>41977</v>
      </c>
      <c r="K254" s="171"/>
      <c r="L254" s="171"/>
      <c r="M254" s="171"/>
      <c r="N254" s="172"/>
      <c r="O254" s="39"/>
    </row>
    <row r="255" spans="1:15" ht="12.75">
      <c r="A255" s="35"/>
      <c r="B255" s="12"/>
      <c r="C255" s="12" t="s">
        <v>75</v>
      </c>
      <c r="D255" s="27"/>
      <c r="E255" s="27"/>
      <c r="F255" s="9"/>
      <c r="G255" s="36" t="s">
        <v>18</v>
      </c>
      <c r="H255" s="37"/>
      <c r="I255" s="38"/>
      <c r="J255" s="173" t="s">
        <v>30</v>
      </c>
      <c r="K255" s="171"/>
      <c r="L255" s="171"/>
      <c r="M255" s="171"/>
      <c r="N255" s="172"/>
      <c r="O255" s="39"/>
    </row>
    <row r="256" spans="1:15" ht="12.75">
      <c r="A256" s="35"/>
      <c r="B256" s="9"/>
      <c r="C256" s="69"/>
      <c r="D256" s="27"/>
      <c r="E256" s="27"/>
      <c r="F256" s="27"/>
      <c r="G256" s="1"/>
      <c r="H256" s="27"/>
      <c r="I256" s="27"/>
      <c r="J256" s="27"/>
      <c r="K256" s="27"/>
      <c r="L256" s="27"/>
      <c r="M256" s="27"/>
      <c r="N256" s="27"/>
      <c r="O256" s="40"/>
    </row>
    <row r="257" spans="1:15" ht="12.75">
      <c r="A257" s="39"/>
      <c r="B257" s="41" t="s">
        <v>19</v>
      </c>
      <c r="C257" s="174" t="s">
        <v>49</v>
      </c>
      <c r="D257" s="175"/>
      <c r="E257" s="42"/>
      <c r="F257" s="41" t="s">
        <v>19</v>
      </c>
      <c r="G257" s="66" t="s">
        <v>72</v>
      </c>
      <c r="H257" s="67"/>
      <c r="I257" s="67"/>
      <c r="J257" s="67"/>
      <c r="K257" s="67"/>
      <c r="L257" s="67"/>
      <c r="M257" s="67"/>
      <c r="N257" s="68"/>
      <c r="O257" s="39"/>
    </row>
    <row r="258" spans="1:15" ht="12.75">
      <c r="A258" s="39"/>
      <c r="B258" s="43" t="s">
        <v>0</v>
      </c>
      <c r="C258" s="161" t="s">
        <v>130</v>
      </c>
      <c r="D258" s="162"/>
      <c r="E258" s="11"/>
      <c r="F258" s="44" t="s">
        <v>1</v>
      </c>
      <c r="G258" s="176" t="s">
        <v>131</v>
      </c>
      <c r="H258" s="177"/>
      <c r="I258" s="177"/>
      <c r="J258" s="177"/>
      <c r="K258" s="177"/>
      <c r="L258" s="177"/>
      <c r="M258" s="177"/>
      <c r="N258" s="128"/>
      <c r="O258" s="39"/>
    </row>
    <row r="259" spans="1:15" ht="12.75">
      <c r="A259" s="39"/>
      <c r="B259" s="45" t="s">
        <v>2</v>
      </c>
      <c r="C259" s="161" t="s">
        <v>132</v>
      </c>
      <c r="D259" s="162"/>
      <c r="E259" s="11"/>
      <c r="F259" s="46" t="s">
        <v>3</v>
      </c>
      <c r="G259" s="161" t="s">
        <v>133</v>
      </c>
      <c r="H259" s="163"/>
      <c r="I259" s="163"/>
      <c r="J259" s="163"/>
      <c r="K259" s="163"/>
      <c r="L259" s="163"/>
      <c r="M259" s="163"/>
      <c r="N259" s="164"/>
      <c r="O259" s="39"/>
    </row>
    <row r="260" spans="1:15" ht="12.75">
      <c r="A260" s="35"/>
      <c r="B260" s="47" t="s">
        <v>20</v>
      </c>
      <c r="C260" s="48"/>
      <c r="D260" s="49"/>
      <c r="E260" s="50"/>
      <c r="F260" s="47" t="s">
        <v>20</v>
      </c>
      <c r="G260" s="48"/>
      <c r="H260" s="51"/>
      <c r="I260" s="51"/>
      <c r="J260" s="51"/>
      <c r="K260" s="51"/>
      <c r="L260" s="51"/>
      <c r="M260" s="51"/>
      <c r="N260" s="51"/>
      <c r="O260" s="40"/>
    </row>
    <row r="261" spans="1:15" ht="12.75">
      <c r="A261" s="39"/>
      <c r="B261" s="19"/>
      <c r="C261" s="161" t="s">
        <v>130</v>
      </c>
      <c r="D261" s="162"/>
      <c r="E261" s="11"/>
      <c r="F261" s="20"/>
      <c r="G261" s="165" t="s">
        <v>134</v>
      </c>
      <c r="H261" s="166"/>
      <c r="I261" s="166"/>
      <c r="J261" s="166"/>
      <c r="K261" s="166"/>
      <c r="L261" s="166"/>
      <c r="M261" s="166"/>
      <c r="N261" s="167"/>
      <c r="O261" s="39"/>
    </row>
    <row r="262" spans="1:15" ht="12.75">
      <c r="A262" s="39"/>
      <c r="B262" s="17"/>
      <c r="C262" s="161" t="s">
        <v>132</v>
      </c>
      <c r="D262" s="162"/>
      <c r="E262" s="11"/>
      <c r="F262" s="18"/>
      <c r="G262" s="161" t="s">
        <v>133</v>
      </c>
      <c r="H262" s="163"/>
      <c r="I262" s="163"/>
      <c r="J262" s="163"/>
      <c r="K262" s="163"/>
      <c r="L262" s="163"/>
      <c r="M262" s="163"/>
      <c r="N262" s="164"/>
      <c r="O262" s="39"/>
    </row>
    <row r="263" spans="1:15" ht="12.75">
      <c r="A263" s="35"/>
      <c r="B263" s="27"/>
      <c r="C263" s="27"/>
      <c r="D263" s="27"/>
      <c r="E263" s="27"/>
      <c r="F263" s="1" t="s">
        <v>24</v>
      </c>
      <c r="G263" s="1"/>
      <c r="H263" s="1"/>
      <c r="I263" s="1"/>
      <c r="J263" s="27"/>
      <c r="K263" s="27"/>
      <c r="L263" s="27"/>
      <c r="M263" s="52"/>
      <c r="N263" s="9"/>
      <c r="O263" s="40"/>
    </row>
    <row r="264" spans="1:15" ht="12.75">
      <c r="A264" s="35"/>
      <c r="B264" s="12" t="s">
        <v>23</v>
      </c>
      <c r="C264" s="27"/>
      <c r="D264" s="27"/>
      <c r="E264" s="27"/>
      <c r="F264" s="2" t="s">
        <v>11</v>
      </c>
      <c r="G264" s="2" t="s">
        <v>12</v>
      </c>
      <c r="H264" s="2" t="s">
        <v>13</v>
      </c>
      <c r="I264" s="2" t="s">
        <v>14</v>
      </c>
      <c r="J264" s="2" t="s">
        <v>15</v>
      </c>
      <c r="K264" s="168" t="s">
        <v>21</v>
      </c>
      <c r="L264" s="169"/>
      <c r="M264" s="2" t="s">
        <v>22</v>
      </c>
      <c r="N264" s="3" t="s">
        <v>16</v>
      </c>
      <c r="O264" s="39"/>
    </row>
    <row r="265" spans="1:41" ht="15.75">
      <c r="A265" s="39"/>
      <c r="B265" s="53" t="s">
        <v>7</v>
      </c>
      <c r="C265" s="22" t="str">
        <f>IF(C258&gt;"",C258,"")</f>
        <v>Shvetc Kirill</v>
      </c>
      <c r="D265" s="22" t="str">
        <f>IF(G258&gt;"",G258,"")</f>
        <v>Kelbuganov Timur</v>
      </c>
      <c r="E265" s="22">
        <f>IF(E258&gt;"",E258&amp;" - "&amp;I258,"")</f>
      </c>
      <c r="F265" s="4">
        <v>4</v>
      </c>
      <c r="G265" s="4">
        <v>9</v>
      </c>
      <c r="H265" s="10">
        <v>4</v>
      </c>
      <c r="I265" s="4"/>
      <c r="J265" s="4"/>
      <c r="K265" s="13">
        <f>IF(ISBLANK(F265),"",COUNTIF(F265:J265,"&gt;=0"))</f>
        <v>3</v>
      </c>
      <c r="L265" s="14">
        <f>IF(ISBLANK(F265),"",(IF(LEFT(F265,1)="-",1,0)+IF(LEFT(G265,1)="-",1,0)+IF(LEFT(H265,1)="-",1,0)+IF(LEFT(I265,1)="-",1,0)+IF(LEFT(J265,1)="-",1,0)))</f>
        <v>0</v>
      </c>
      <c r="M265" s="16">
        <f aca="true" t="shared" si="43" ref="M265:N269">IF(K265=3,1,"")</f>
        <v>1</v>
      </c>
      <c r="N265" s="15">
        <f t="shared" si="43"/>
      </c>
      <c r="O265" s="39"/>
      <c r="AE265" s="74">
        <v>139</v>
      </c>
      <c r="AF265" s="75"/>
      <c r="AG265" s="74" t="s">
        <v>33</v>
      </c>
      <c r="AH265" s="76" t="str">
        <f>J255</f>
        <v>Men</v>
      </c>
      <c r="AI265" s="77" t="s">
        <v>34</v>
      </c>
      <c r="AJ265" s="78">
        <f>J254</f>
        <v>41977</v>
      </c>
      <c r="AK265" s="79" t="s">
        <v>35</v>
      </c>
      <c r="AL265" s="80"/>
      <c r="AM265" s="79" t="s">
        <v>36</v>
      </c>
      <c r="AN265" s="76">
        <f>SUM(AN267:AN272)</f>
        <v>3</v>
      </c>
      <c r="AO265" s="76">
        <f>SUM(AO267:AO272)</f>
        <v>1</v>
      </c>
    </row>
    <row r="266" spans="1:41" ht="15.75">
      <c r="A266" s="39"/>
      <c r="B266" s="53" t="s">
        <v>8</v>
      </c>
      <c r="C266" s="22" t="str">
        <f>IF(C259&gt;"",C259,"")</f>
        <v>Kotov Anton</v>
      </c>
      <c r="D266" s="22" t="str">
        <f>IF(G259&gt;"",G259,"")</f>
        <v>Zholudev Denis</v>
      </c>
      <c r="E266" s="22">
        <f>IF(E259&gt;"",E259&amp;" - "&amp;I259,"")</f>
      </c>
      <c r="F266" s="4">
        <v>-10</v>
      </c>
      <c r="G266" s="4">
        <v>6</v>
      </c>
      <c r="H266" s="4">
        <v>-6</v>
      </c>
      <c r="I266" s="4">
        <v>-6</v>
      </c>
      <c r="J266" s="4"/>
      <c r="K266" s="13">
        <f>IF(ISBLANK(F266),"",COUNTIF(F266:J266,"&gt;=0"))</f>
        <v>1</v>
      </c>
      <c r="L266" s="14">
        <f>IF(ISBLANK(F266),"",(IF(LEFT(F266,1)="-",1,0)+IF(LEFT(G266,1)="-",1,0)+IF(LEFT(H266,1)="-",1,0)+IF(LEFT(I266,1)="-",1,0)+IF(LEFT(J266,1)="-",1,0)))</f>
        <v>3</v>
      </c>
      <c r="M266" s="16">
        <f t="shared" si="43"/>
      </c>
      <c r="N266" s="15">
        <f t="shared" si="43"/>
        <v>1</v>
      </c>
      <c r="O266" s="39"/>
      <c r="AE266" s="81" t="s">
        <v>37</v>
      </c>
      <c r="AF266" s="82" t="str">
        <f>C257</f>
        <v>RUS 5</v>
      </c>
      <c r="AG266" s="82" t="str">
        <f>G257</f>
        <v>KAZ</v>
      </c>
      <c r="AH266" s="81" t="s">
        <v>38</v>
      </c>
      <c r="AI266" s="81" t="s">
        <v>39</v>
      </c>
      <c r="AJ266" s="81" t="s">
        <v>40</v>
      </c>
      <c r="AK266" s="81" t="s">
        <v>41</v>
      </c>
      <c r="AL266" s="81" t="s">
        <v>42</v>
      </c>
      <c r="AM266" s="81" t="s">
        <v>43</v>
      </c>
      <c r="AN266" s="81" t="s">
        <v>44</v>
      </c>
      <c r="AO266" s="81" t="s">
        <v>45</v>
      </c>
    </row>
    <row r="267" spans="1:41" ht="15">
      <c r="A267" s="39"/>
      <c r="B267" s="54" t="s">
        <v>25</v>
      </c>
      <c r="C267" s="22" t="str">
        <f>IF(C261&gt;"",C261&amp;" / "&amp;C262,"")</f>
        <v>Shvetc Kirill / Kotov Anton</v>
      </c>
      <c r="D267" s="22" t="str">
        <f>IF(G261&gt;"",G261&amp;" / "&amp;G262,"")</f>
        <v>Sarsembayev Dias / Zholudev Denis</v>
      </c>
      <c r="E267" s="23"/>
      <c r="F267" s="8">
        <v>5</v>
      </c>
      <c r="G267" s="4">
        <v>-9</v>
      </c>
      <c r="H267" s="4">
        <v>9</v>
      </c>
      <c r="I267" s="7">
        <v>6</v>
      </c>
      <c r="J267" s="7"/>
      <c r="K267" s="13">
        <f>IF(ISBLANK(F267),"",COUNTIF(F267:J267,"&gt;=0"))</f>
        <v>3</v>
      </c>
      <c r="L267" s="14">
        <f>IF(ISBLANK(F267),"",(IF(LEFT(F267,1)="-",1,0)+IF(LEFT(G267,1)="-",1,0)+IF(LEFT(H267,1)="-",1,0)+IF(LEFT(I267,1)="-",1,0)+IF(LEFT(J267,1)="-",1,0)))</f>
        <v>1</v>
      </c>
      <c r="M267" s="16">
        <f t="shared" si="43"/>
        <v>1</v>
      </c>
      <c r="N267" s="15">
        <f t="shared" si="43"/>
      </c>
      <c r="O267" s="39"/>
      <c r="AE267" s="79" t="s">
        <v>7</v>
      </c>
      <c r="AF267" s="79" t="str">
        <f>C258</f>
        <v>Shvetc Kirill</v>
      </c>
      <c r="AG267" s="79" t="str">
        <f>G258</f>
        <v>Kelbuganov Timur</v>
      </c>
      <c r="AH267" s="83">
        <f aca="true" t="shared" si="44" ref="AH267:AL269">F265</f>
        <v>4</v>
      </c>
      <c r="AI267" s="83">
        <f t="shared" si="44"/>
        <v>9</v>
      </c>
      <c r="AJ267" s="83">
        <f t="shared" si="44"/>
        <v>4</v>
      </c>
      <c r="AK267" s="83">
        <f t="shared" si="44"/>
        <v>0</v>
      </c>
      <c r="AL267" s="83">
        <f t="shared" si="44"/>
        <v>0</v>
      </c>
      <c r="AM267" s="84"/>
      <c r="AN267" s="84">
        <f aca="true" t="shared" si="45" ref="AN267:AO269">M265</f>
        <v>1</v>
      </c>
      <c r="AO267" s="84">
        <f t="shared" si="45"/>
      </c>
    </row>
    <row r="268" spans="1:41" ht="15">
      <c r="A268" s="39"/>
      <c r="B268" s="53" t="s">
        <v>9</v>
      </c>
      <c r="C268" s="22" t="str">
        <f>IF(C258&gt;"",C258,"")</f>
        <v>Shvetc Kirill</v>
      </c>
      <c r="D268" s="22" t="str">
        <f>IF(G259&gt;"",G259,"")</f>
        <v>Zholudev Denis</v>
      </c>
      <c r="E268" s="24"/>
      <c r="F268" s="5">
        <v>-7</v>
      </c>
      <c r="G268" s="6">
        <v>10</v>
      </c>
      <c r="H268" s="7">
        <v>4</v>
      </c>
      <c r="I268" s="4">
        <v>5</v>
      </c>
      <c r="J268" s="4"/>
      <c r="K268" s="13">
        <f>IF(ISBLANK(F268),"",COUNTIF(F268:J268,"&gt;=0"))</f>
        <v>3</v>
      </c>
      <c r="L268" s="14">
        <f>IF(ISBLANK(F268),"",(IF(LEFT(F268,1)="-",1,0)+IF(LEFT(G268,1)="-",1,0)+IF(LEFT(H268,1)="-",1,0)+IF(LEFT(I268,1)="-",1,0)+IF(LEFT(J268,1)="-",1,0)))</f>
        <v>1</v>
      </c>
      <c r="M268" s="16">
        <f t="shared" si="43"/>
        <v>1</v>
      </c>
      <c r="N268" s="15">
        <f t="shared" si="43"/>
      </c>
      <c r="O268" s="39"/>
      <c r="AE268" s="79" t="s">
        <v>8</v>
      </c>
      <c r="AF268" s="79" t="str">
        <f>C259</f>
        <v>Kotov Anton</v>
      </c>
      <c r="AG268" s="85" t="str">
        <f>G259</f>
        <v>Zholudev Denis</v>
      </c>
      <c r="AH268" s="83">
        <f t="shared" si="44"/>
        <v>-10</v>
      </c>
      <c r="AI268" s="83">
        <f t="shared" si="44"/>
        <v>6</v>
      </c>
      <c r="AJ268" s="83">
        <f t="shared" si="44"/>
        <v>-6</v>
      </c>
      <c r="AK268" s="83">
        <f t="shared" si="44"/>
        <v>-6</v>
      </c>
      <c r="AL268" s="83">
        <f t="shared" si="44"/>
        <v>0</v>
      </c>
      <c r="AM268" s="84"/>
      <c r="AN268" s="84">
        <f t="shared" si="45"/>
      </c>
      <c r="AO268" s="84">
        <f t="shared" si="45"/>
        <v>1</v>
      </c>
    </row>
    <row r="269" spans="1:41" ht="15.75" thickBot="1">
      <c r="A269" s="39"/>
      <c r="B269" s="53" t="s">
        <v>10</v>
      </c>
      <c r="C269" s="22" t="str">
        <f>IF(C259&gt;"",C259,"")</f>
        <v>Kotov Anton</v>
      </c>
      <c r="D269" s="22" t="str">
        <f>IF(G258&gt;"",G258,"")</f>
        <v>Kelbuganov Timur</v>
      </c>
      <c r="E269" s="24"/>
      <c r="F269" s="8"/>
      <c r="G269" s="4"/>
      <c r="H269" s="4"/>
      <c r="I269" s="4"/>
      <c r="J269" s="4"/>
      <c r="K269" s="13">
        <f>IF(ISBLANK(F269),"",COUNTIF(F269:J269,"&gt;=0"))</f>
      </c>
      <c r="L269" s="14">
        <f>IF(ISBLANK(F269),"",(IF(LEFT(F269,1)="-",1,0)+IF(LEFT(G269,1)="-",1,0)+IF(LEFT(H269,1)="-",1,0)+IF(LEFT(I269,1)="-",1,0)+IF(LEFT(J269,1)="-",1,0)))</f>
      </c>
      <c r="M269" s="16">
        <f t="shared" si="43"/>
      </c>
      <c r="N269" s="15">
        <f t="shared" si="43"/>
      </c>
      <c r="O269" s="39"/>
      <c r="AE269" s="79" t="s">
        <v>46</v>
      </c>
      <c r="AF269" s="79" t="str">
        <f>C261</f>
        <v>Shvetc Kirill</v>
      </c>
      <c r="AG269" s="85" t="str">
        <f>G261</f>
        <v>Sarsembayev Dias</v>
      </c>
      <c r="AH269" s="83">
        <f t="shared" si="44"/>
        <v>5</v>
      </c>
      <c r="AI269" s="83">
        <f t="shared" si="44"/>
        <v>-9</v>
      </c>
      <c r="AJ269" s="83">
        <f t="shared" si="44"/>
        <v>9</v>
      </c>
      <c r="AK269" s="83">
        <f t="shared" si="44"/>
        <v>6</v>
      </c>
      <c r="AL269" s="83">
        <f t="shared" si="44"/>
        <v>0</v>
      </c>
      <c r="AM269" s="84"/>
      <c r="AN269" s="84">
        <f t="shared" si="45"/>
        <v>1</v>
      </c>
      <c r="AO269" s="84">
        <f t="shared" si="45"/>
      </c>
    </row>
    <row r="270" spans="1:41" ht="15.75" thickBot="1">
      <c r="A270" s="35"/>
      <c r="B270" s="27"/>
      <c r="C270" s="27"/>
      <c r="D270" s="27"/>
      <c r="E270" s="27"/>
      <c r="F270" s="27"/>
      <c r="G270" s="27"/>
      <c r="H270" s="27"/>
      <c r="I270" s="21" t="s">
        <v>28</v>
      </c>
      <c r="J270" s="55"/>
      <c r="K270" s="25">
        <f>IF(ISBLANK(C258),"",SUM(K265:K269))</f>
        <v>10</v>
      </c>
      <c r="L270" s="26">
        <f>IF(ISBLANK(G258),"",SUM(L265:L269))</f>
        <v>5</v>
      </c>
      <c r="M270" s="56">
        <f>IF(ISBLANK(F265),"",SUM(M265:M269))</f>
        <v>3</v>
      </c>
      <c r="N270" s="57">
        <f>IF(ISBLANK(F265),"",SUM(N265:N269))</f>
        <v>1</v>
      </c>
      <c r="O270" s="39"/>
      <c r="AE270" s="86" t="s">
        <v>47</v>
      </c>
      <c r="AF270" s="86" t="str">
        <f>C262</f>
        <v>Kotov Anton</v>
      </c>
      <c r="AG270" s="87" t="str">
        <f>G262</f>
        <v>Zholudev Denis</v>
      </c>
      <c r="AH270" s="86" t="s">
        <v>48</v>
      </c>
      <c r="AI270" s="86" t="s">
        <v>48</v>
      </c>
      <c r="AJ270" s="86" t="s">
        <v>48</v>
      </c>
      <c r="AK270" s="86" t="s">
        <v>48</v>
      </c>
      <c r="AL270" s="86" t="s">
        <v>48</v>
      </c>
      <c r="AM270" s="86"/>
      <c r="AN270" s="84"/>
      <c r="AO270" s="84">
        <f>N268</f>
      </c>
    </row>
    <row r="271" spans="1:41" ht="15">
      <c r="A271" s="35"/>
      <c r="B271" s="27" t="s">
        <v>26</v>
      </c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40"/>
      <c r="AE271" s="79" t="s">
        <v>9</v>
      </c>
      <c r="AF271" s="79" t="str">
        <f>C258</f>
        <v>Shvetc Kirill</v>
      </c>
      <c r="AG271" s="85" t="str">
        <f>G259</f>
        <v>Zholudev Denis</v>
      </c>
      <c r="AH271" s="83">
        <f aca="true" t="shared" si="46" ref="AH271:AL272">F268</f>
        <v>-7</v>
      </c>
      <c r="AI271" s="83">
        <f t="shared" si="46"/>
        <v>10</v>
      </c>
      <c r="AJ271" s="83">
        <f t="shared" si="46"/>
        <v>4</v>
      </c>
      <c r="AK271" s="83">
        <f t="shared" si="46"/>
        <v>5</v>
      </c>
      <c r="AL271" s="83">
        <f t="shared" si="46"/>
        <v>0</v>
      </c>
      <c r="AM271" s="84"/>
      <c r="AN271" s="84">
        <f>M268</f>
        <v>1</v>
      </c>
      <c r="AO271" s="84">
        <f>N268</f>
      </c>
    </row>
    <row r="272" spans="1:41" ht="15">
      <c r="A272" s="35"/>
      <c r="C272" s="27" t="s">
        <v>4</v>
      </c>
      <c r="D272" s="27" t="s">
        <v>5</v>
      </c>
      <c r="E272" s="9"/>
      <c r="F272" s="27"/>
      <c r="G272" s="27" t="s">
        <v>6</v>
      </c>
      <c r="H272" s="9"/>
      <c r="I272" s="27"/>
      <c r="J272" s="9" t="s">
        <v>27</v>
      </c>
      <c r="K272" s="9"/>
      <c r="L272" s="27"/>
      <c r="M272" s="27"/>
      <c r="N272" s="27"/>
      <c r="O272" s="40"/>
      <c r="AE272" s="79" t="s">
        <v>10</v>
      </c>
      <c r="AF272" s="79" t="str">
        <f>C259</f>
        <v>Kotov Anton</v>
      </c>
      <c r="AG272" s="79" t="str">
        <f>G258</f>
        <v>Kelbuganov Timur</v>
      </c>
      <c r="AH272" s="83">
        <f t="shared" si="46"/>
        <v>0</v>
      </c>
      <c r="AI272" s="83">
        <f t="shared" si="46"/>
        <v>0</v>
      </c>
      <c r="AJ272" s="83">
        <f t="shared" si="46"/>
        <v>0</v>
      </c>
      <c r="AK272" s="83">
        <f t="shared" si="46"/>
        <v>0</v>
      </c>
      <c r="AL272" s="83">
        <f t="shared" si="46"/>
        <v>0</v>
      </c>
      <c r="AM272" s="84"/>
      <c r="AN272" s="84">
        <f>M269</f>
      </c>
      <c r="AO272" s="84">
        <f>N269</f>
      </c>
    </row>
    <row r="273" spans="1:15" ht="13.5" thickBot="1">
      <c r="A273" s="35"/>
      <c r="B273" s="62"/>
      <c r="C273" s="63" t="str">
        <f>C257</f>
        <v>RUS 5</v>
      </c>
      <c r="D273" s="27" t="str">
        <f>G257</f>
        <v>KAZ</v>
      </c>
      <c r="E273" s="27"/>
      <c r="F273" s="27"/>
      <c r="G273" s="27"/>
      <c r="H273" s="27"/>
      <c r="I273" s="27"/>
      <c r="J273" s="158" t="str">
        <f>IF(M270=3,C257,IF(N270=3,G257,IF(M270=5,IF(N270=5,"tasan",""),"")))</f>
        <v>RUS 5</v>
      </c>
      <c r="K273" s="159"/>
      <c r="L273" s="159"/>
      <c r="M273" s="159"/>
      <c r="N273" s="160"/>
      <c r="O273" s="39"/>
    </row>
    <row r="274" spans="1:15" ht="12.75">
      <c r="A274" s="58"/>
      <c r="B274" s="59"/>
      <c r="C274" s="59"/>
      <c r="D274" s="59"/>
      <c r="E274" s="59"/>
      <c r="F274" s="59"/>
      <c r="G274" s="59"/>
      <c r="H274" s="59"/>
      <c r="I274" s="59"/>
      <c r="J274" s="60"/>
      <c r="K274" s="60"/>
      <c r="L274" s="60"/>
      <c r="M274" s="60"/>
      <c r="N274" s="60"/>
      <c r="O274" s="61"/>
    </row>
    <row r="277" spans="1:15" ht="12.75">
      <c r="A277" s="35"/>
      <c r="B277" s="9"/>
      <c r="C277" s="28" t="s">
        <v>29</v>
      </c>
      <c r="D277" s="27"/>
      <c r="E277" s="27"/>
      <c r="F277" s="9"/>
      <c r="G277" s="36" t="s">
        <v>17</v>
      </c>
      <c r="H277" s="37"/>
      <c r="I277" s="38"/>
      <c r="J277" s="170">
        <v>41977</v>
      </c>
      <c r="K277" s="171"/>
      <c r="L277" s="171"/>
      <c r="M277" s="171"/>
      <c r="N277" s="172"/>
      <c r="O277" s="39"/>
    </row>
    <row r="278" spans="1:15" ht="12.75">
      <c r="A278" s="35"/>
      <c r="B278" s="12"/>
      <c r="C278" s="12" t="s">
        <v>75</v>
      </c>
      <c r="D278" s="27"/>
      <c r="E278" s="27"/>
      <c r="F278" s="9"/>
      <c r="G278" s="36" t="s">
        <v>18</v>
      </c>
      <c r="H278" s="37"/>
      <c r="I278" s="38"/>
      <c r="J278" s="173" t="s">
        <v>30</v>
      </c>
      <c r="K278" s="171"/>
      <c r="L278" s="171"/>
      <c r="M278" s="171"/>
      <c r="N278" s="172"/>
      <c r="O278" s="39"/>
    </row>
    <row r="279" spans="1:15" ht="12.75">
      <c r="A279" s="35"/>
      <c r="B279" s="9"/>
      <c r="C279" s="69"/>
      <c r="D279" s="27"/>
      <c r="E279" s="27"/>
      <c r="F279" s="27"/>
      <c r="G279" s="1"/>
      <c r="H279" s="27"/>
      <c r="I279" s="27"/>
      <c r="J279" s="27"/>
      <c r="K279" s="27"/>
      <c r="L279" s="27"/>
      <c r="M279" s="27"/>
      <c r="N279" s="27"/>
      <c r="O279" s="40"/>
    </row>
    <row r="280" spans="1:15" ht="12.75">
      <c r="A280" s="39"/>
      <c r="B280" s="41" t="s">
        <v>19</v>
      </c>
      <c r="C280" s="174" t="s">
        <v>135</v>
      </c>
      <c r="D280" s="175"/>
      <c r="E280" s="42"/>
      <c r="F280" s="41" t="s">
        <v>19</v>
      </c>
      <c r="G280" s="66" t="s">
        <v>136</v>
      </c>
      <c r="H280" s="67"/>
      <c r="I280" s="67"/>
      <c r="J280" s="67"/>
      <c r="K280" s="67"/>
      <c r="L280" s="67"/>
      <c r="M280" s="67"/>
      <c r="N280" s="68"/>
      <c r="O280" s="39"/>
    </row>
    <row r="281" spans="1:15" ht="12.75">
      <c r="A281" s="39"/>
      <c r="B281" s="43" t="s">
        <v>0</v>
      </c>
      <c r="C281" s="161" t="s">
        <v>137</v>
      </c>
      <c r="D281" s="162"/>
      <c r="E281" s="11"/>
      <c r="F281" s="44" t="s">
        <v>1</v>
      </c>
      <c r="G281" s="176" t="s">
        <v>138</v>
      </c>
      <c r="H281" s="177"/>
      <c r="I281" s="177"/>
      <c r="J281" s="177"/>
      <c r="K281" s="177"/>
      <c r="L281" s="177"/>
      <c r="M281" s="177"/>
      <c r="N281" s="128"/>
      <c r="O281" s="39"/>
    </row>
    <row r="282" spans="1:15" ht="12.75">
      <c r="A282" s="39"/>
      <c r="B282" s="45" t="s">
        <v>2</v>
      </c>
      <c r="C282" s="161" t="s">
        <v>139</v>
      </c>
      <c r="D282" s="162"/>
      <c r="E282" s="11"/>
      <c r="F282" s="46" t="s">
        <v>3</v>
      </c>
      <c r="G282" s="161" t="s">
        <v>140</v>
      </c>
      <c r="H282" s="163"/>
      <c r="I282" s="163"/>
      <c r="J282" s="163"/>
      <c r="K282" s="163"/>
      <c r="L282" s="163"/>
      <c r="M282" s="163"/>
      <c r="N282" s="164"/>
      <c r="O282" s="39"/>
    </row>
    <row r="283" spans="1:15" ht="12.75">
      <c r="A283" s="35"/>
      <c r="B283" s="47" t="s">
        <v>20</v>
      </c>
      <c r="C283" s="48"/>
      <c r="D283" s="49"/>
      <c r="E283" s="50"/>
      <c r="F283" s="47" t="s">
        <v>20</v>
      </c>
      <c r="G283" s="48"/>
      <c r="H283" s="51"/>
      <c r="I283" s="51"/>
      <c r="J283" s="51"/>
      <c r="K283" s="51"/>
      <c r="L283" s="51"/>
      <c r="M283" s="51"/>
      <c r="N283" s="51"/>
      <c r="O283" s="40"/>
    </row>
    <row r="284" spans="1:15" ht="12.75">
      <c r="A284" s="39"/>
      <c r="B284" s="19"/>
      <c r="C284" s="161" t="s">
        <v>137</v>
      </c>
      <c r="D284" s="162"/>
      <c r="E284" s="11"/>
      <c r="F284" s="20"/>
      <c r="G284" s="176" t="s">
        <v>138</v>
      </c>
      <c r="H284" s="177"/>
      <c r="I284" s="177"/>
      <c r="J284" s="177"/>
      <c r="K284" s="177"/>
      <c r="L284" s="177"/>
      <c r="M284" s="177"/>
      <c r="N284" s="128"/>
      <c r="O284" s="39"/>
    </row>
    <row r="285" spans="1:15" ht="12.75">
      <c r="A285" s="39"/>
      <c r="B285" s="17"/>
      <c r="C285" s="161" t="s">
        <v>139</v>
      </c>
      <c r="D285" s="162"/>
      <c r="E285" s="11"/>
      <c r="F285" s="18"/>
      <c r="G285" s="161" t="s">
        <v>140</v>
      </c>
      <c r="H285" s="163"/>
      <c r="I285" s="163"/>
      <c r="J285" s="163"/>
      <c r="K285" s="163"/>
      <c r="L285" s="163"/>
      <c r="M285" s="163"/>
      <c r="N285" s="164"/>
      <c r="O285" s="39"/>
    </row>
    <row r="286" spans="1:15" ht="12.75">
      <c r="A286" s="35"/>
      <c r="B286" s="27"/>
      <c r="C286" s="27"/>
      <c r="D286" s="27"/>
      <c r="E286" s="27"/>
      <c r="F286" s="1" t="s">
        <v>24</v>
      </c>
      <c r="G286" s="1"/>
      <c r="H286" s="1"/>
      <c r="I286" s="1"/>
      <c r="J286" s="27"/>
      <c r="K286" s="27"/>
      <c r="L286" s="27"/>
      <c r="M286" s="52"/>
      <c r="N286" s="9"/>
      <c r="O286" s="40"/>
    </row>
    <row r="287" spans="1:15" ht="12.75">
      <c r="A287" s="35"/>
      <c r="B287" s="12" t="s">
        <v>23</v>
      </c>
      <c r="C287" s="27"/>
      <c r="D287" s="27"/>
      <c r="E287" s="27"/>
      <c r="F287" s="2" t="s">
        <v>11</v>
      </c>
      <c r="G287" s="2" t="s">
        <v>12</v>
      </c>
      <c r="H287" s="2" t="s">
        <v>13</v>
      </c>
      <c r="I287" s="2" t="s">
        <v>14</v>
      </c>
      <c r="J287" s="2" t="s">
        <v>15</v>
      </c>
      <c r="K287" s="168" t="s">
        <v>21</v>
      </c>
      <c r="L287" s="169"/>
      <c r="M287" s="2" t="s">
        <v>22</v>
      </c>
      <c r="N287" s="3" t="s">
        <v>16</v>
      </c>
      <c r="O287" s="39"/>
    </row>
    <row r="288" spans="1:41" ht="15.75">
      <c r="A288" s="39"/>
      <c r="B288" s="53" t="s">
        <v>7</v>
      </c>
      <c r="C288" s="22" t="str">
        <f>IF(C281&gt;"",C281,"")</f>
        <v>Yamamoto Katsuya</v>
      </c>
      <c r="D288" s="22" t="str">
        <f>IF(G281&gt;"",G281,"")</f>
        <v>CABALLERO Carlos</v>
      </c>
      <c r="E288" s="22">
        <f>IF(E281&gt;"",E281&amp;" - "&amp;I281,"")</f>
      </c>
      <c r="F288" s="4">
        <v>9</v>
      </c>
      <c r="G288" s="4">
        <v>7</v>
      </c>
      <c r="H288" s="10">
        <v>9</v>
      </c>
      <c r="I288" s="4"/>
      <c r="J288" s="4"/>
      <c r="K288" s="13">
        <f>IF(ISBLANK(F288),"",COUNTIF(F288:J288,"&gt;=0"))</f>
        <v>3</v>
      </c>
      <c r="L288" s="14">
        <f>IF(ISBLANK(F288),"",(IF(LEFT(F288,1)="-",1,0)+IF(LEFT(G288,1)="-",1,0)+IF(LEFT(H288,1)="-",1,0)+IF(LEFT(I288,1)="-",1,0)+IF(LEFT(J288,1)="-",1,0)))</f>
        <v>0</v>
      </c>
      <c r="M288" s="16">
        <f aca="true" t="shared" si="47" ref="M288:N292">IF(K288=3,1,"")</f>
        <v>1</v>
      </c>
      <c r="N288" s="15">
        <f t="shared" si="47"/>
      </c>
      <c r="O288" s="39"/>
      <c r="AE288" s="74">
        <v>139</v>
      </c>
      <c r="AF288" s="75"/>
      <c r="AG288" s="74" t="s">
        <v>33</v>
      </c>
      <c r="AH288" s="76" t="str">
        <f>J278</f>
        <v>Men</v>
      </c>
      <c r="AI288" s="77" t="s">
        <v>34</v>
      </c>
      <c r="AJ288" s="78">
        <f>J277</f>
        <v>41977</v>
      </c>
      <c r="AK288" s="79" t="s">
        <v>35</v>
      </c>
      <c r="AL288" s="80"/>
      <c r="AM288" s="79" t="s">
        <v>36</v>
      </c>
      <c r="AN288" s="76">
        <f>SUM(AN290:AN295)</f>
        <v>3</v>
      </c>
      <c r="AO288" s="76">
        <f>SUM(AO290:AO295)</f>
        <v>0</v>
      </c>
    </row>
    <row r="289" spans="1:41" ht="15.75">
      <c r="A289" s="39"/>
      <c r="B289" s="53" t="s">
        <v>8</v>
      </c>
      <c r="C289" s="22" t="str">
        <f>IF(C282&gt;"",C282,"")</f>
        <v>Tazoe Kenta</v>
      </c>
      <c r="D289" s="22" t="str">
        <f>IF(G282&gt;"",G282,"")</f>
        <v>CANO Rodrigo</v>
      </c>
      <c r="E289" s="22">
        <f>IF(E282&gt;"",E282&amp;" - "&amp;I282,"")</f>
      </c>
      <c r="F289" s="4">
        <v>5</v>
      </c>
      <c r="G289" s="4">
        <v>6</v>
      </c>
      <c r="H289" s="4">
        <v>5</v>
      </c>
      <c r="I289" s="4"/>
      <c r="J289" s="4"/>
      <c r="K289" s="13">
        <f>IF(ISBLANK(F289),"",COUNTIF(F289:J289,"&gt;=0"))</f>
        <v>3</v>
      </c>
      <c r="L289" s="14">
        <f>IF(ISBLANK(F289),"",(IF(LEFT(F289,1)="-",1,0)+IF(LEFT(G289,1)="-",1,0)+IF(LEFT(H289,1)="-",1,0)+IF(LEFT(I289,1)="-",1,0)+IF(LEFT(J289,1)="-",1,0)))</f>
        <v>0</v>
      </c>
      <c r="M289" s="16">
        <f t="shared" si="47"/>
        <v>1</v>
      </c>
      <c r="N289" s="15">
        <f t="shared" si="47"/>
      </c>
      <c r="O289" s="39"/>
      <c r="AE289" s="81" t="s">
        <v>37</v>
      </c>
      <c r="AF289" s="82" t="str">
        <f>C280</f>
        <v>JPN 1</v>
      </c>
      <c r="AG289" s="82" t="str">
        <f>G280</f>
        <v>ESP 7</v>
      </c>
      <c r="AH289" s="81" t="s">
        <v>38</v>
      </c>
      <c r="AI289" s="81" t="s">
        <v>39</v>
      </c>
      <c r="AJ289" s="81" t="s">
        <v>40</v>
      </c>
      <c r="AK289" s="81" t="s">
        <v>41</v>
      </c>
      <c r="AL289" s="81" t="s">
        <v>42</v>
      </c>
      <c r="AM289" s="81" t="s">
        <v>43</v>
      </c>
      <c r="AN289" s="81" t="s">
        <v>44</v>
      </c>
      <c r="AO289" s="81" t="s">
        <v>45</v>
      </c>
    </row>
    <row r="290" spans="1:41" ht="15">
      <c r="A290" s="39"/>
      <c r="B290" s="54" t="s">
        <v>25</v>
      </c>
      <c r="C290" s="22" t="str">
        <f>IF(C284&gt;"",C284&amp;" / "&amp;C285,"")</f>
        <v>Yamamoto Katsuya / Tazoe Kenta</v>
      </c>
      <c r="D290" s="22" t="str">
        <f>IF(G284&gt;"",G284&amp;" / "&amp;G285,"")</f>
        <v>CABALLERO Carlos / CANO Rodrigo</v>
      </c>
      <c r="E290" s="23"/>
      <c r="F290" s="8">
        <v>6</v>
      </c>
      <c r="G290" s="4">
        <v>9</v>
      </c>
      <c r="H290" s="4">
        <v>6</v>
      </c>
      <c r="I290" s="7"/>
      <c r="J290" s="7"/>
      <c r="K290" s="13">
        <f>IF(ISBLANK(F290),"",COUNTIF(F290:J290,"&gt;=0"))</f>
        <v>3</v>
      </c>
      <c r="L290" s="14">
        <f>IF(ISBLANK(F290),"",(IF(LEFT(F290,1)="-",1,0)+IF(LEFT(G290,1)="-",1,0)+IF(LEFT(H290,1)="-",1,0)+IF(LEFT(I290,1)="-",1,0)+IF(LEFT(J290,1)="-",1,0)))</f>
        <v>0</v>
      </c>
      <c r="M290" s="16">
        <f t="shared" si="47"/>
        <v>1</v>
      </c>
      <c r="N290" s="15">
        <f t="shared" si="47"/>
      </c>
      <c r="O290" s="39"/>
      <c r="AE290" s="79" t="s">
        <v>7</v>
      </c>
      <c r="AF290" s="79" t="str">
        <f>C281</f>
        <v>Yamamoto Katsuya</v>
      </c>
      <c r="AG290" s="79" t="str">
        <f>G281</f>
        <v>CABALLERO Carlos</v>
      </c>
      <c r="AH290" s="83">
        <f aca="true" t="shared" si="48" ref="AH290:AL292">F288</f>
        <v>9</v>
      </c>
      <c r="AI290" s="83">
        <f t="shared" si="48"/>
        <v>7</v>
      </c>
      <c r="AJ290" s="83">
        <f t="shared" si="48"/>
        <v>9</v>
      </c>
      <c r="AK290" s="83">
        <f t="shared" si="48"/>
        <v>0</v>
      </c>
      <c r="AL290" s="83">
        <f t="shared" si="48"/>
        <v>0</v>
      </c>
      <c r="AM290" s="84"/>
      <c r="AN290" s="84">
        <f aca="true" t="shared" si="49" ref="AN290:AO292">M288</f>
        <v>1</v>
      </c>
      <c r="AO290" s="84">
        <f t="shared" si="49"/>
      </c>
    </row>
    <row r="291" spans="1:41" ht="15">
      <c r="A291" s="39"/>
      <c r="B291" s="53" t="s">
        <v>9</v>
      </c>
      <c r="C291" s="22" t="str">
        <f>IF(C281&gt;"",C281,"")</f>
        <v>Yamamoto Katsuya</v>
      </c>
      <c r="D291" s="22" t="str">
        <f>IF(G282&gt;"",G282,"")</f>
        <v>CANO Rodrigo</v>
      </c>
      <c r="E291" s="24"/>
      <c r="F291" s="5"/>
      <c r="G291" s="6"/>
      <c r="H291" s="7"/>
      <c r="I291" s="4"/>
      <c r="J291" s="4"/>
      <c r="K291" s="13">
        <f>IF(ISBLANK(F291),"",COUNTIF(F291:J291,"&gt;=0"))</f>
      </c>
      <c r="L291" s="14">
        <f>IF(ISBLANK(F291),"",(IF(LEFT(F291,1)="-",1,0)+IF(LEFT(G291,1)="-",1,0)+IF(LEFT(H291,1)="-",1,0)+IF(LEFT(I291,1)="-",1,0)+IF(LEFT(J291,1)="-",1,0)))</f>
      </c>
      <c r="M291" s="16">
        <f t="shared" si="47"/>
      </c>
      <c r="N291" s="15">
        <f t="shared" si="47"/>
      </c>
      <c r="O291" s="39"/>
      <c r="AE291" s="79" t="s">
        <v>8</v>
      </c>
      <c r="AF291" s="79" t="str">
        <f>C282</f>
        <v>Tazoe Kenta</v>
      </c>
      <c r="AG291" s="85" t="str">
        <f>G282</f>
        <v>CANO Rodrigo</v>
      </c>
      <c r="AH291" s="83">
        <f t="shared" si="48"/>
        <v>5</v>
      </c>
      <c r="AI291" s="83">
        <f t="shared" si="48"/>
        <v>6</v>
      </c>
      <c r="AJ291" s="83">
        <f t="shared" si="48"/>
        <v>5</v>
      </c>
      <c r="AK291" s="83">
        <f t="shared" si="48"/>
        <v>0</v>
      </c>
      <c r="AL291" s="83">
        <f t="shared" si="48"/>
        <v>0</v>
      </c>
      <c r="AM291" s="84"/>
      <c r="AN291" s="84">
        <f t="shared" si="49"/>
        <v>1</v>
      </c>
      <c r="AO291" s="84">
        <f t="shared" si="49"/>
      </c>
    </row>
    <row r="292" spans="1:41" ht="15.75" thickBot="1">
      <c r="A292" s="39"/>
      <c r="B292" s="53" t="s">
        <v>10</v>
      </c>
      <c r="C292" s="22" t="str">
        <f>IF(C282&gt;"",C282,"")</f>
        <v>Tazoe Kenta</v>
      </c>
      <c r="D292" s="22" t="str">
        <f>IF(G281&gt;"",G281,"")</f>
        <v>CABALLERO Carlos</v>
      </c>
      <c r="E292" s="24"/>
      <c r="F292" s="8"/>
      <c r="G292" s="4"/>
      <c r="H292" s="4"/>
      <c r="I292" s="4"/>
      <c r="J292" s="4"/>
      <c r="K292" s="13">
        <f>IF(ISBLANK(F292),"",COUNTIF(F292:J292,"&gt;=0"))</f>
      </c>
      <c r="L292" s="14">
        <f>IF(ISBLANK(F292),"",(IF(LEFT(F292,1)="-",1,0)+IF(LEFT(G292,1)="-",1,0)+IF(LEFT(H292,1)="-",1,0)+IF(LEFT(I292,1)="-",1,0)+IF(LEFT(J292,1)="-",1,0)))</f>
      </c>
      <c r="M292" s="16">
        <f t="shared" si="47"/>
      </c>
      <c r="N292" s="15">
        <f t="shared" si="47"/>
      </c>
      <c r="O292" s="39"/>
      <c r="AE292" s="79" t="s">
        <v>46</v>
      </c>
      <c r="AF292" s="79" t="str">
        <f>C284</f>
        <v>Yamamoto Katsuya</v>
      </c>
      <c r="AG292" s="85" t="str">
        <f>G284</f>
        <v>CABALLERO Carlos</v>
      </c>
      <c r="AH292" s="83">
        <f t="shared" si="48"/>
        <v>6</v>
      </c>
      <c r="AI292" s="83">
        <f t="shared" si="48"/>
        <v>9</v>
      </c>
      <c r="AJ292" s="83">
        <f t="shared" si="48"/>
        <v>6</v>
      </c>
      <c r="AK292" s="83">
        <f t="shared" si="48"/>
        <v>0</v>
      </c>
      <c r="AL292" s="83">
        <f t="shared" si="48"/>
        <v>0</v>
      </c>
      <c r="AM292" s="84"/>
      <c r="AN292" s="84">
        <f t="shared" si="49"/>
        <v>1</v>
      </c>
      <c r="AO292" s="84">
        <f t="shared" si="49"/>
      </c>
    </row>
    <row r="293" spans="1:41" ht="15.75" thickBot="1">
      <c r="A293" s="35"/>
      <c r="B293" s="27"/>
      <c r="C293" s="27"/>
      <c r="D293" s="27"/>
      <c r="E293" s="27"/>
      <c r="F293" s="27"/>
      <c r="G293" s="27"/>
      <c r="H293" s="27"/>
      <c r="I293" s="21" t="s">
        <v>28</v>
      </c>
      <c r="J293" s="55"/>
      <c r="K293" s="25">
        <f>IF(ISBLANK(C281),"",SUM(K288:K292))</f>
        <v>9</v>
      </c>
      <c r="L293" s="26">
        <f>IF(ISBLANK(G281),"",SUM(L288:L292))</f>
        <v>0</v>
      </c>
      <c r="M293" s="56">
        <f>IF(ISBLANK(F288),"",SUM(M288:M292))</f>
        <v>3</v>
      </c>
      <c r="N293" s="57">
        <f>IF(ISBLANK(F288),"",SUM(N288:N292))</f>
        <v>0</v>
      </c>
      <c r="O293" s="39"/>
      <c r="AE293" s="122" t="s">
        <v>47</v>
      </c>
      <c r="AF293" s="122" t="str">
        <f>C285</f>
        <v>Tazoe Kenta</v>
      </c>
      <c r="AG293" s="123" t="str">
        <f>G285</f>
        <v>CANO Rodrigo</v>
      </c>
      <c r="AH293" s="86" t="s">
        <v>48</v>
      </c>
      <c r="AI293" s="86" t="s">
        <v>48</v>
      </c>
      <c r="AJ293" s="86" t="s">
        <v>48</v>
      </c>
      <c r="AK293" s="86" t="s">
        <v>48</v>
      </c>
      <c r="AL293" s="86" t="s">
        <v>48</v>
      </c>
      <c r="AM293" s="86"/>
      <c r="AN293" s="84"/>
      <c r="AO293" s="84">
        <f>N291</f>
      </c>
    </row>
    <row r="294" spans="1:41" ht="15">
      <c r="A294" s="35"/>
      <c r="B294" s="27" t="s">
        <v>26</v>
      </c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40"/>
      <c r="AE294" s="79" t="s">
        <v>9</v>
      </c>
      <c r="AF294" s="79" t="str">
        <f>C281</f>
        <v>Yamamoto Katsuya</v>
      </c>
      <c r="AG294" s="85" t="str">
        <f>G282</f>
        <v>CANO Rodrigo</v>
      </c>
      <c r="AH294" s="83">
        <f aca="true" t="shared" si="50" ref="AH294:AL295">F291</f>
        <v>0</v>
      </c>
      <c r="AI294" s="83">
        <f t="shared" si="50"/>
        <v>0</v>
      </c>
      <c r="AJ294" s="83">
        <f t="shared" si="50"/>
        <v>0</v>
      </c>
      <c r="AK294" s="83">
        <f t="shared" si="50"/>
        <v>0</v>
      </c>
      <c r="AL294" s="83">
        <f t="shared" si="50"/>
        <v>0</v>
      </c>
      <c r="AM294" s="84"/>
      <c r="AN294" s="84">
        <f>M291</f>
      </c>
      <c r="AO294" s="84">
        <f>N291</f>
      </c>
    </row>
    <row r="295" spans="1:41" ht="15">
      <c r="A295" s="35"/>
      <c r="C295" s="27" t="s">
        <v>4</v>
      </c>
      <c r="D295" s="27" t="s">
        <v>5</v>
      </c>
      <c r="E295" s="9"/>
      <c r="F295" s="27"/>
      <c r="G295" s="27" t="s">
        <v>6</v>
      </c>
      <c r="H295" s="9"/>
      <c r="I295" s="27"/>
      <c r="J295" s="9" t="s">
        <v>27</v>
      </c>
      <c r="K295" s="9"/>
      <c r="L295" s="27"/>
      <c r="M295" s="27"/>
      <c r="N295" s="27"/>
      <c r="O295" s="40"/>
      <c r="AE295" s="79" t="s">
        <v>10</v>
      </c>
      <c r="AF295" s="79" t="str">
        <f>C282</f>
        <v>Tazoe Kenta</v>
      </c>
      <c r="AG295" s="79" t="str">
        <f>G281</f>
        <v>CABALLERO Carlos</v>
      </c>
      <c r="AH295" s="83">
        <f t="shared" si="50"/>
        <v>0</v>
      </c>
      <c r="AI295" s="83">
        <f t="shared" si="50"/>
        <v>0</v>
      </c>
      <c r="AJ295" s="83">
        <f t="shared" si="50"/>
        <v>0</v>
      </c>
      <c r="AK295" s="83">
        <f t="shared" si="50"/>
        <v>0</v>
      </c>
      <c r="AL295" s="83">
        <f t="shared" si="50"/>
        <v>0</v>
      </c>
      <c r="AM295" s="84"/>
      <c r="AN295" s="84">
        <f>M292</f>
      </c>
      <c r="AO295" s="84">
        <f>N292</f>
      </c>
    </row>
    <row r="296" spans="1:15" ht="13.5" thickBot="1">
      <c r="A296" s="35"/>
      <c r="B296" s="62"/>
      <c r="C296" s="63" t="str">
        <f>C280</f>
        <v>JPN 1</v>
      </c>
      <c r="D296" s="27" t="str">
        <f>G280</f>
        <v>ESP 7</v>
      </c>
      <c r="E296" s="27"/>
      <c r="F296" s="27"/>
      <c r="G296" s="27"/>
      <c r="H296" s="27"/>
      <c r="I296" s="27"/>
      <c r="J296" s="158" t="str">
        <f>IF(M293=3,C280,IF(N293=3,G280,IF(M293=5,IF(N293=5,"tasan",""),"")))</f>
        <v>JPN 1</v>
      </c>
      <c r="K296" s="159"/>
      <c r="L296" s="159"/>
      <c r="M296" s="159"/>
      <c r="N296" s="160"/>
      <c r="O296" s="39"/>
    </row>
    <row r="297" spans="1:15" ht="12.75">
      <c r="A297" s="58"/>
      <c r="B297" s="59"/>
      <c r="C297" s="59"/>
      <c r="D297" s="59"/>
      <c r="E297" s="59"/>
      <c r="F297" s="59"/>
      <c r="G297" s="59"/>
      <c r="H297" s="59"/>
      <c r="I297" s="59"/>
      <c r="J297" s="60"/>
      <c r="K297" s="60"/>
      <c r="L297" s="60"/>
      <c r="M297" s="60"/>
      <c r="N297" s="60"/>
      <c r="O297" s="61"/>
    </row>
    <row r="300" spans="1:15" ht="12.75">
      <c r="A300" s="35"/>
      <c r="B300" s="9"/>
      <c r="C300" s="28" t="s">
        <v>29</v>
      </c>
      <c r="D300" s="27"/>
      <c r="E300" s="27"/>
      <c r="F300" s="9"/>
      <c r="G300" s="36" t="s">
        <v>17</v>
      </c>
      <c r="H300" s="37"/>
      <c r="I300" s="38"/>
      <c r="J300" s="170">
        <v>41977</v>
      </c>
      <c r="K300" s="171"/>
      <c r="L300" s="171"/>
      <c r="M300" s="171"/>
      <c r="N300" s="172"/>
      <c r="O300" s="39"/>
    </row>
    <row r="301" spans="1:15" ht="12.75">
      <c r="A301" s="35"/>
      <c r="B301" s="12"/>
      <c r="C301" s="12" t="s">
        <v>75</v>
      </c>
      <c r="D301" s="27"/>
      <c r="E301" s="27"/>
      <c r="F301" s="9"/>
      <c r="G301" s="36" t="s">
        <v>18</v>
      </c>
      <c r="H301" s="37"/>
      <c r="I301" s="38"/>
      <c r="J301" s="173" t="s">
        <v>30</v>
      </c>
      <c r="K301" s="171"/>
      <c r="L301" s="171"/>
      <c r="M301" s="171"/>
      <c r="N301" s="172"/>
      <c r="O301" s="39"/>
    </row>
    <row r="302" spans="1:15" ht="12.75">
      <c r="A302" s="35"/>
      <c r="B302" s="9"/>
      <c r="C302" s="69"/>
      <c r="D302" s="27"/>
      <c r="E302" s="27"/>
      <c r="F302" s="27"/>
      <c r="G302" s="1"/>
      <c r="H302" s="27"/>
      <c r="I302" s="27"/>
      <c r="J302" s="27"/>
      <c r="K302" s="27"/>
      <c r="L302" s="27"/>
      <c r="M302" s="27"/>
      <c r="N302" s="27"/>
      <c r="O302" s="40"/>
    </row>
    <row r="303" spans="1:15" ht="12.75">
      <c r="A303" s="39"/>
      <c r="B303" s="41" t="s">
        <v>19</v>
      </c>
      <c r="C303" s="174" t="s">
        <v>53</v>
      </c>
      <c r="D303" s="175"/>
      <c r="E303" s="42"/>
      <c r="F303" s="41" t="s">
        <v>19</v>
      </c>
      <c r="G303" s="66" t="s">
        <v>141</v>
      </c>
      <c r="H303" s="67"/>
      <c r="I303" s="67"/>
      <c r="J303" s="67"/>
      <c r="K303" s="67"/>
      <c r="L303" s="67"/>
      <c r="M303" s="67"/>
      <c r="N303" s="68"/>
      <c r="O303" s="39"/>
    </row>
    <row r="304" spans="1:15" ht="12.75">
      <c r="A304" s="39"/>
      <c r="B304" s="43" t="s">
        <v>0</v>
      </c>
      <c r="C304" s="161" t="s">
        <v>142</v>
      </c>
      <c r="D304" s="162"/>
      <c r="E304" s="11"/>
      <c r="F304" s="44" t="s">
        <v>1</v>
      </c>
      <c r="G304" s="176" t="s">
        <v>63</v>
      </c>
      <c r="H304" s="177"/>
      <c r="I304" s="177"/>
      <c r="J304" s="177"/>
      <c r="K304" s="177"/>
      <c r="L304" s="177"/>
      <c r="M304" s="177"/>
      <c r="N304" s="128"/>
      <c r="O304" s="39"/>
    </row>
    <row r="305" spans="1:15" ht="12.75">
      <c r="A305" s="39"/>
      <c r="B305" s="45" t="s">
        <v>2</v>
      </c>
      <c r="C305" s="161" t="s">
        <v>143</v>
      </c>
      <c r="D305" s="162"/>
      <c r="E305" s="11"/>
      <c r="F305" s="46" t="s">
        <v>3</v>
      </c>
      <c r="G305" s="161" t="s">
        <v>144</v>
      </c>
      <c r="H305" s="163"/>
      <c r="I305" s="163"/>
      <c r="J305" s="163"/>
      <c r="K305" s="163"/>
      <c r="L305" s="163"/>
      <c r="M305" s="163"/>
      <c r="N305" s="164"/>
      <c r="O305" s="39"/>
    </row>
    <row r="306" spans="1:15" ht="12.75">
      <c r="A306" s="35"/>
      <c r="B306" s="47" t="s">
        <v>20</v>
      </c>
      <c r="C306" s="48"/>
      <c r="D306" s="49"/>
      <c r="E306" s="50"/>
      <c r="F306" s="47" t="s">
        <v>20</v>
      </c>
      <c r="G306" s="48"/>
      <c r="H306" s="51"/>
      <c r="I306" s="51"/>
      <c r="J306" s="51"/>
      <c r="K306" s="51"/>
      <c r="L306" s="51"/>
      <c r="M306" s="51"/>
      <c r="N306" s="51"/>
      <c r="O306" s="40"/>
    </row>
    <row r="307" spans="1:15" ht="12.75">
      <c r="A307" s="39"/>
      <c r="B307" s="19"/>
      <c r="C307" s="161" t="s">
        <v>142</v>
      </c>
      <c r="D307" s="162"/>
      <c r="E307" s="11"/>
      <c r="F307" s="20"/>
      <c r="G307" s="176" t="s">
        <v>63</v>
      </c>
      <c r="H307" s="177"/>
      <c r="I307" s="177"/>
      <c r="J307" s="177"/>
      <c r="K307" s="177"/>
      <c r="L307" s="177"/>
      <c r="M307" s="177"/>
      <c r="N307" s="128"/>
      <c r="O307" s="39"/>
    </row>
    <row r="308" spans="1:15" ht="12.75">
      <c r="A308" s="39"/>
      <c r="B308" s="17"/>
      <c r="C308" s="161" t="s">
        <v>143</v>
      </c>
      <c r="D308" s="162"/>
      <c r="E308" s="11"/>
      <c r="F308" s="18"/>
      <c r="G308" s="161" t="s">
        <v>144</v>
      </c>
      <c r="H308" s="163"/>
      <c r="I308" s="163"/>
      <c r="J308" s="163"/>
      <c r="K308" s="163"/>
      <c r="L308" s="163"/>
      <c r="M308" s="163"/>
      <c r="N308" s="164"/>
      <c r="O308" s="39"/>
    </row>
    <row r="309" spans="1:15" ht="12.75">
      <c r="A309" s="35"/>
      <c r="B309" s="27"/>
      <c r="C309" s="27"/>
      <c r="D309" s="27"/>
      <c r="E309" s="27"/>
      <c r="F309" s="1" t="s">
        <v>24</v>
      </c>
      <c r="G309" s="1"/>
      <c r="H309" s="1"/>
      <c r="I309" s="1"/>
      <c r="J309" s="27"/>
      <c r="K309" s="27"/>
      <c r="L309" s="27"/>
      <c r="M309" s="52"/>
      <c r="N309" s="9"/>
      <c r="O309" s="40"/>
    </row>
    <row r="310" spans="1:15" ht="12.75">
      <c r="A310" s="35"/>
      <c r="B310" s="12" t="s">
        <v>23</v>
      </c>
      <c r="C310" s="27"/>
      <c r="D310" s="27"/>
      <c r="E310" s="27"/>
      <c r="F310" s="2" t="s">
        <v>11</v>
      </c>
      <c r="G310" s="2" t="s">
        <v>12</v>
      </c>
      <c r="H310" s="2" t="s">
        <v>13</v>
      </c>
      <c r="I310" s="2" t="s">
        <v>14</v>
      </c>
      <c r="J310" s="2" t="s">
        <v>15</v>
      </c>
      <c r="K310" s="168" t="s">
        <v>21</v>
      </c>
      <c r="L310" s="169"/>
      <c r="M310" s="2" t="s">
        <v>22</v>
      </c>
      <c r="N310" s="3" t="s">
        <v>16</v>
      </c>
      <c r="O310" s="39"/>
    </row>
    <row r="311" spans="1:41" ht="15.75">
      <c r="A311" s="39"/>
      <c r="B311" s="53" t="s">
        <v>7</v>
      </c>
      <c r="C311" s="22" t="str">
        <f>IF(C304&gt;"",C304,"")</f>
        <v>Hedlund Jesper</v>
      </c>
      <c r="D311" s="22" t="str">
        <f>IF(G304&gt;"",G304,"")</f>
        <v>LOPEZ Pedro</v>
      </c>
      <c r="E311" s="22">
        <f>IF(E304&gt;"",E304&amp;" - "&amp;I304,"")</f>
      </c>
      <c r="F311" s="4">
        <v>7</v>
      </c>
      <c r="G311" s="4">
        <v>5</v>
      </c>
      <c r="H311" s="10">
        <v>6</v>
      </c>
      <c r="I311" s="4"/>
      <c r="J311" s="4"/>
      <c r="K311" s="13">
        <f>IF(ISBLANK(F311),"",COUNTIF(F311:J311,"&gt;=0"))</f>
        <v>3</v>
      </c>
      <c r="L311" s="14">
        <f>IF(ISBLANK(F311),"",(IF(LEFT(F311,1)="-",1,0)+IF(LEFT(G311,1)="-",1,0)+IF(LEFT(H311,1)="-",1,0)+IF(LEFT(I311,1)="-",1,0)+IF(LEFT(J311,1)="-",1,0)))</f>
        <v>0</v>
      </c>
      <c r="M311" s="16">
        <f aca="true" t="shared" si="51" ref="M311:N315">IF(K311=3,1,"")</f>
        <v>1</v>
      </c>
      <c r="N311" s="15">
        <f t="shared" si="51"/>
      </c>
      <c r="O311" s="39"/>
      <c r="AE311" s="74">
        <v>139</v>
      </c>
      <c r="AF311" s="75"/>
      <c r="AG311" s="74" t="s">
        <v>33</v>
      </c>
      <c r="AH311" s="76" t="str">
        <f>J301</f>
        <v>Men</v>
      </c>
      <c r="AI311" s="77" t="s">
        <v>34</v>
      </c>
      <c r="AJ311" s="78">
        <f>J300</f>
        <v>41977</v>
      </c>
      <c r="AK311" s="79" t="s">
        <v>35</v>
      </c>
      <c r="AL311" s="80"/>
      <c r="AM311" s="79" t="s">
        <v>36</v>
      </c>
      <c r="AN311" s="76">
        <f>SUM(AN313:AN318)</f>
        <v>3</v>
      </c>
      <c r="AO311" s="76">
        <f>SUM(AO313:AO318)</f>
        <v>0</v>
      </c>
    </row>
    <row r="312" spans="1:41" ht="15.75">
      <c r="A312" s="39"/>
      <c r="B312" s="53" t="s">
        <v>8</v>
      </c>
      <c r="C312" s="22" t="str">
        <f>IF(C305&gt;"",C305,"")</f>
        <v>Tornkvist Andreas</v>
      </c>
      <c r="D312" s="22" t="str">
        <f>IF(G305&gt;"",G305,"")</f>
        <v>GOMEZ Jose Manuel</v>
      </c>
      <c r="E312" s="22">
        <f>IF(E305&gt;"",E305&amp;" - "&amp;I305,"")</f>
      </c>
      <c r="F312" s="4">
        <v>5</v>
      </c>
      <c r="G312" s="4">
        <v>8</v>
      </c>
      <c r="H312" s="4">
        <v>4</v>
      </c>
      <c r="I312" s="4"/>
      <c r="J312" s="4"/>
      <c r="K312" s="13">
        <f>IF(ISBLANK(F312),"",COUNTIF(F312:J312,"&gt;=0"))</f>
        <v>3</v>
      </c>
      <c r="L312" s="14">
        <f>IF(ISBLANK(F312),"",(IF(LEFT(F312,1)="-",1,0)+IF(LEFT(G312,1)="-",1,0)+IF(LEFT(H312,1)="-",1,0)+IF(LEFT(I312,1)="-",1,0)+IF(LEFT(J312,1)="-",1,0)))</f>
        <v>0</v>
      </c>
      <c r="M312" s="16">
        <f t="shared" si="51"/>
        <v>1</v>
      </c>
      <c r="N312" s="15">
        <f t="shared" si="51"/>
      </c>
      <c r="O312" s="39"/>
      <c r="AE312" s="81" t="s">
        <v>37</v>
      </c>
      <c r="AF312" s="82" t="str">
        <f>C303</f>
        <v>SWE 2</v>
      </c>
      <c r="AG312" s="82" t="str">
        <f>G303</f>
        <v>ESP 6</v>
      </c>
      <c r="AH312" s="81" t="s">
        <v>38</v>
      </c>
      <c r="AI312" s="81" t="s">
        <v>39</v>
      </c>
      <c r="AJ312" s="81" t="s">
        <v>40</v>
      </c>
      <c r="AK312" s="81" t="s">
        <v>41</v>
      </c>
      <c r="AL312" s="81" t="s">
        <v>42</v>
      </c>
      <c r="AM312" s="81" t="s">
        <v>43</v>
      </c>
      <c r="AN312" s="81" t="s">
        <v>44</v>
      </c>
      <c r="AO312" s="81" t="s">
        <v>45</v>
      </c>
    </row>
    <row r="313" spans="1:41" ht="15">
      <c r="A313" s="39"/>
      <c r="B313" s="54" t="s">
        <v>25</v>
      </c>
      <c r="C313" s="22" t="str">
        <f>IF(C307&gt;"",C307&amp;" / "&amp;C308,"")</f>
        <v>Hedlund Jesper / Tornkvist Andreas</v>
      </c>
      <c r="D313" s="22" t="str">
        <f>IF(G307&gt;"",G307&amp;" / "&amp;G308,"")</f>
        <v>LOPEZ Pedro / GOMEZ Jose Manuel</v>
      </c>
      <c r="E313" s="23"/>
      <c r="F313" s="8">
        <v>9</v>
      </c>
      <c r="G313" s="4">
        <v>6</v>
      </c>
      <c r="H313" s="4">
        <v>6</v>
      </c>
      <c r="I313" s="7"/>
      <c r="J313" s="7"/>
      <c r="K313" s="13">
        <f>IF(ISBLANK(F313),"",COUNTIF(F313:J313,"&gt;=0"))</f>
        <v>3</v>
      </c>
      <c r="L313" s="14">
        <f>IF(ISBLANK(F313),"",(IF(LEFT(F313,1)="-",1,0)+IF(LEFT(G313,1)="-",1,0)+IF(LEFT(H313,1)="-",1,0)+IF(LEFT(I313,1)="-",1,0)+IF(LEFT(J313,1)="-",1,0)))</f>
        <v>0</v>
      </c>
      <c r="M313" s="16">
        <f t="shared" si="51"/>
        <v>1</v>
      </c>
      <c r="N313" s="15">
        <f t="shared" si="51"/>
      </c>
      <c r="O313" s="39"/>
      <c r="AE313" s="79" t="s">
        <v>7</v>
      </c>
      <c r="AF313" s="79" t="str">
        <f>C304</f>
        <v>Hedlund Jesper</v>
      </c>
      <c r="AG313" s="79" t="str">
        <f>G304</f>
        <v>LOPEZ Pedro</v>
      </c>
      <c r="AH313" s="83">
        <f aca="true" t="shared" si="52" ref="AH313:AL315">F311</f>
        <v>7</v>
      </c>
      <c r="AI313" s="83">
        <f t="shared" si="52"/>
        <v>5</v>
      </c>
      <c r="AJ313" s="83">
        <f t="shared" si="52"/>
        <v>6</v>
      </c>
      <c r="AK313" s="83">
        <f t="shared" si="52"/>
        <v>0</v>
      </c>
      <c r="AL313" s="83">
        <f t="shared" si="52"/>
        <v>0</v>
      </c>
      <c r="AM313" s="84"/>
      <c r="AN313" s="84">
        <f aca="true" t="shared" si="53" ref="AN313:AO315">M311</f>
        <v>1</v>
      </c>
      <c r="AO313" s="84">
        <f t="shared" si="53"/>
      </c>
    </row>
    <row r="314" spans="1:41" ht="15">
      <c r="A314" s="39"/>
      <c r="B314" s="53" t="s">
        <v>9</v>
      </c>
      <c r="C314" s="22" t="str">
        <f>IF(C304&gt;"",C304,"")</f>
        <v>Hedlund Jesper</v>
      </c>
      <c r="D314" s="22" t="str">
        <f>IF(G305&gt;"",G305,"")</f>
        <v>GOMEZ Jose Manuel</v>
      </c>
      <c r="E314" s="24"/>
      <c r="F314" s="5"/>
      <c r="G314" s="6"/>
      <c r="H314" s="7"/>
      <c r="I314" s="4"/>
      <c r="J314" s="4"/>
      <c r="K314" s="13">
        <f>IF(ISBLANK(F314),"",COUNTIF(F314:J314,"&gt;=0"))</f>
      </c>
      <c r="L314" s="14">
        <f>IF(ISBLANK(F314),"",(IF(LEFT(F314,1)="-",1,0)+IF(LEFT(G314,1)="-",1,0)+IF(LEFT(H314,1)="-",1,0)+IF(LEFT(I314,1)="-",1,0)+IF(LEFT(J314,1)="-",1,0)))</f>
      </c>
      <c r="M314" s="16">
        <f t="shared" si="51"/>
      </c>
      <c r="N314" s="15">
        <f t="shared" si="51"/>
      </c>
      <c r="O314" s="39"/>
      <c r="AE314" s="79" t="s">
        <v>8</v>
      </c>
      <c r="AF314" s="79" t="str">
        <f>C305</f>
        <v>Tornkvist Andreas</v>
      </c>
      <c r="AG314" s="85" t="str">
        <f>G305</f>
        <v>GOMEZ Jose Manuel</v>
      </c>
      <c r="AH314" s="83">
        <f t="shared" si="52"/>
        <v>5</v>
      </c>
      <c r="AI314" s="83">
        <f t="shared" si="52"/>
        <v>8</v>
      </c>
      <c r="AJ314" s="83">
        <f t="shared" si="52"/>
        <v>4</v>
      </c>
      <c r="AK314" s="83">
        <f t="shared" si="52"/>
        <v>0</v>
      </c>
      <c r="AL314" s="83">
        <f t="shared" si="52"/>
        <v>0</v>
      </c>
      <c r="AM314" s="84"/>
      <c r="AN314" s="84">
        <f t="shared" si="53"/>
        <v>1</v>
      </c>
      <c r="AO314" s="84">
        <f t="shared" si="53"/>
      </c>
    </row>
    <row r="315" spans="1:41" ht="15.75" thickBot="1">
      <c r="A315" s="39"/>
      <c r="B315" s="53" t="s">
        <v>10</v>
      </c>
      <c r="C315" s="22" t="str">
        <f>IF(C305&gt;"",C305,"")</f>
        <v>Tornkvist Andreas</v>
      </c>
      <c r="D315" s="22" t="str">
        <f>IF(G304&gt;"",G304,"")</f>
        <v>LOPEZ Pedro</v>
      </c>
      <c r="E315" s="24"/>
      <c r="F315" s="8"/>
      <c r="G315" s="4"/>
      <c r="H315" s="4"/>
      <c r="I315" s="4"/>
      <c r="J315" s="4"/>
      <c r="K315" s="13">
        <f>IF(ISBLANK(F315),"",COUNTIF(F315:J315,"&gt;=0"))</f>
      </c>
      <c r="L315" s="14">
        <f>IF(ISBLANK(F315),"",(IF(LEFT(F315,1)="-",1,0)+IF(LEFT(G315,1)="-",1,0)+IF(LEFT(H315,1)="-",1,0)+IF(LEFT(I315,1)="-",1,0)+IF(LEFT(J315,1)="-",1,0)))</f>
      </c>
      <c r="M315" s="16">
        <f t="shared" si="51"/>
      </c>
      <c r="N315" s="15">
        <f t="shared" si="51"/>
      </c>
      <c r="O315" s="39"/>
      <c r="AE315" s="79" t="s">
        <v>46</v>
      </c>
      <c r="AF315" s="79" t="str">
        <f>C307</f>
        <v>Hedlund Jesper</v>
      </c>
      <c r="AG315" s="85" t="str">
        <f>G307</f>
        <v>LOPEZ Pedro</v>
      </c>
      <c r="AH315" s="83">
        <f t="shared" si="52"/>
        <v>9</v>
      </c>
      <c r="AI315" s="83">
        <f t="shared" si="52"/>
        <v>6</v>
      </c>
      <c r="AJ315" s="83">
        <f t="shared" si="52"/>
        <v>6</v>
      </c>
      <c r="AK315" s="83">
        <f t="shared" si="52"/>
        <v>0</v>
      </c>
      <c r="AL315" s="83">
        <f t="shared" si="52"/>
        <v>0</v>
      </c>
      <c r="AM315" s="84"/>
      <c r="AN315" s="84">
        <f t="shared" si="53"/>
        <v>1</v>
      </c>
      <c r="AO315" s="84">
        <f t="shared" si="53"/>
      </c>
    </row>
    <row r="316" spans="1:41" ht="15.75" thickBot="1">
      <c r="A316" s="35"/>
      <c r="B316" s="27"/>
      <c r="C316" s="27"/>
      <c r="D316" s="27"/>
      <c r="E316" s="27"/>
      <c r="F316" s="27"/>
      <c r="G316" s="27"/>
      <c r="H316" s="27"/>
      <c r="I316" s="21" t="s">
        <v>28</v>
      </c>
      <c r="J316" s="55"/>
      <c r="K316" s="25">
        <f>IF(ISBLANK(C304),"",SUM(K311:K315))</f>
        <v>9</v>
      </c>
      <c r="L316" s="26">
        <f>IF(ISBLANK(G304),"",SUM(L311:L315))</f>
        <v>0</v>
      </c>
      <c r="M316" s="56">
        <f>IF(ISBLANK(F311),"",SUM(M311:M315))</f>
        <v>3</v>
      </c>
      <c r="N316" s="57">
        <f>IF(ISBLANK(F311),"",SUM(N311:N315))</f>
        <v>0</v>
      </c>
      <c r="O316" s="39"/>
      <c r="AE316" s="122" t="s">
        <v>47</v>
      </c>
      <c r="AF316" s="122" t="str">
        <f>C308</f>
        <v>Tornkvist Andreas</v>
      </c>
      <c r="AG316" s="123" t="str">
        <f>G308</f>
        <v>GOMEZ Jose Manuel</v>
      </c>
      <c r="AH316" s="86" t="s">
        <v>48</v>
      </c>
      <c r="AI316" s="86" t="s">
        <v>48</v>
      </c>
      <c r="AJ316" s="86" t="s">
        <v>48</v>
      </c>
      <c r="AK316" s="86" t="s">
        <v>48</v>
      </c>
      <c r="AL316" s="86" t="s">
        <v>48</v>
      </c>
      <c r="AM316" s="86"/>
      <c r="AN316" s="84"/>
      <c r="AO316" s="84">
        <f>N314</f>
      </c>
    </row>
    <row r="317" spans="1:41" ht="15">
      <c r="A317" s="35"/>
      <c r="B317" s="27" t="s">
        <v>26</v>
      </c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40"/>
      <c r="AE317" s="79" t="s">
        <v>9</v>
      </c>
      <c r="AF317" s="79" t="str">
        <f>C304</f>
        <v>Hedlund Jesper</v>
      </c>
      <c r="AG317" s="85" t="str">
        <f>G305</f>
        <v>GOMEZ Jose Manuel</v>
      </c>
      <c r="AH317" s="83">
        <f aca="true" t="shared" si="54" ref="AH317:AL318">F314</f>
        <v>0</v>
      </c>
      <c r="AI317" s="83">
        <f t="shared" si="54"/>
        <v>0</v>
      </c>
      <c r="AJ317" s="83">
        <f t="shared" si="54"/>
        <v>0</v>
      </c>
      <c r="AK317" s="83">
        <f t="shared" si="54"/>
        <v>0</v>
      </c>
      <c r="AL317" s="83">
        <f t="shared" si="54"/>
        <v>0</v>
      </c>
      <c r="AM317" s="84"/>
      <c r="AN317" s="84">
        <f>M314</f>
      </c>
      <c r="AO317" s="84">
        <f>N314</f>
      </c>
    </row>
    <row r="318" spans="1:41" ht="15">
      <c r="A318" s="35"/>
      <c r="C318" s="27" t="s">
        <v>4</v>
      </c>
      <c r="D318" s="27" t="s">
        <v>5</v>
      </c>
      <c r="E318" s="9"/>
      <c r="F318" s="27"/>
      <c r="G318" s="27" t="s">
        <v>6</v>
      </c>
      <c r="H318" s="9"/>
      <c r="I318" s="27"/>
      <c r="J318" s="9" t="s">
        <v>27</v>
      </c>
      <c r="K318" s="9"/>
      <c r="L318" s="27"/>
      <c r="M318" s="27"/>
      <c r="N318" s="27"/>
      <c r="O318" s="40"/>
      <c r="AE318" s="79" t="s">
        <v>10</v>
      </c>
      <c r="AF318" s="79" t="str">
        <f>C305</f>
        <v>Tornkvist Andreas</v>
      </c>
      <c r="AG318" s="79" t="str">
        <f>G304</f>
        <v>LOPEZ Pedro</v>
      </c>
      <c r="AH318" s="83">
        <f t="shared" si="54"/>
        <v>0</v>
      </c>
      <c r="AI318" s="83">
        <f t="shared" si="54"/>
        <v>0</v>
      </c>
      <c r="AJ318" s="83">
        <f t="shared" si="54"/>
        <v>0</v>
      </c>
      <c r="AK318" s="83">
        <f t="shared" si="54"/>
        <v>0</v>
      </c>
      <c r="AL318" s="83">
        <f t="shared" si="54"/>
        <v>0</v>
      </c>
      <c r="AM318" s="84"/>
      <c r="AN318" s="84">
        <f>M315</f>
      </c>
      <c r="AO318" s="84">
        <f>N315</f>
      </c>
    </row>
    <row r="319" spans="1:15" ht="13.5" thickBot="1">
      <c r="A319" s="35"/>
      <c r="B319" s="62"/>
      <c r="C319" s="63" t="str">
        <f>C303</f>
        <v>SWE 2</v>
      </c>
      <c r="D319" s="27" t="str">
        <f>G303</f>
        <v>ESP 6</v>
      </c>
      <c r="E319" s="27"/>
      <c r="F319" s="27"/>
      <c r="G319" s="27"/>
      <c r="H319" s="27"/>
      <c r="I319" s="27"/>
      <c r="J319" s="158" t="str">
        <f>IF(M316=3,C303,IF(N316=3,G303,IF(M316=5,IF(N316=5,"tasan",""),"")))</f>
        <v>SWE 2</v>
      </c>
      <c r="K319" s="159"/>
      <c r="L319" s="159"/>
      <c r="M319" s="159"/>
      <c r="N319" s="160"/>
      <c r="O319" s="39"/>
    </row>
    <row r="320" spans="1:15" ht="12.75">
      <c r="A320" s="58"/>
      <c r="B320" s="59"/>
      <c r="C320" s="59"/>
      <c r="D320" s="59"/>
      <c r="E320" s="59"/>
      <c r="F320" s="59"/>
      <c r="G320" s="59"/>
      <c r="H320" s="59"/>
      <c r="I320" s="59"/>
      <c r="J320" s="60"/>
      <c r="K320" s="60"/>
      <c r="L320" s="60"/>
      <c r="M320" s="60"/>
      <c r="N320" s="60"/>
      <c r="O320" s="61"/>
    </row>
    <row r="323" spans="1:15" ht="12.75">
      <c r="A323" s="35" t="s">
        <v>145</v>
      </c>
      <c r="B323" s="9"/>
      <c r="C323" s="28" t="s">
        <v>29</v>
      </c>
      <c r="D323" s="27"/>
      <c r="E323" s="27"/>
      <c r="F323" s="9"/>
      <c r="G323" s="36" t="s">
        <v>17</v>
      </c>
      <c r="H323" s="37"/>
      <c r="I323" s="38"/>
      <c r="J323" s="170">
        <v>41977</v>
      </c>
      <c r="K323" s="171"/>
      <c r="L323" s="171"/>
      <c r="M323" s="171"/>
      <c r="N323" s="172"/>
      <c r="O323" s="39"/>
    </row>
    <row r="324" spans="1:15" ht="12.75">
      <c r="A324" s="35"/>
      <c r="B324" s="12"/>
      <c r="C324" s="12" t="s">
        <v>75</v>
      </c>
      <c r="D324" s="27"/>
      <c r="E324" s="27"/>
      <c r="F324" s="9"/>
      <c r="G324" s="36" t="s">
        <v>18</v>
      </c>
      <c r="H324" s="37"/>
      <c r="I324" s="38"/>
      <c r="J324" s="173" t="s">
        <v>30</v>
      </c>
      <c r="K324" s="171"/>
      <c r="L324" s="171"/>
      <c r="M324" s="171"/>
      <c r="N324" s="172"/>
      <c r="O324" s="39"/>
    </row>
    <row r="325" spans="1:15" ht="12.75">
      <c r="A325" s="35"/>
      <c r="B325" s="9"/>
      <c r="C325" s="69"/>
      <c r="D325" s="27"/>
      <c r="E325" s="27"/>
      <c r="F325" s="27"/>
      <c r="G325" s="1"/>
      <c r="H325" s="27"/>
      <c r="I325" s="27"/>
      <c r="J325" s="27"/>
      <c r="K325" s="27"/>
      <c r="L325" s="27"/>
      <c r="M325" s="27"/>
      <c r="N325" s="27"/>
      <c r="O325" s="40"/>
    </row>
    <row r="326" spans="1:15" ht="12.75">
      <c r="A326" s="39"/>
      <c r="B326" s="41" t="s">
        <v>19</v>
      </c>
      <c r="C326" s="174" t="s">
        <v>70</v>
      </c>
      <c r="D326" s="175"/>
      <c r="E326" s="42"/>
      <c r="F326" s="41" t="s">
        <v>19</v>
      </c>
      <c r="G326" s="66" t="s">
        <v>50</v>
      </c>
      <c r="H326" s="67"/>
      <c r="I326" s="67"/>
      <c r="J326" s="67"/>
      <c r="K326" s="67"/>
      <c r="L326" s="67"/>
      <c r="M326" s="67"/>
      <c r="N326" s="68"/>
      <c r="O326" s="39"/>
    </row>
    <row r="327" spans="1:15" ht="12.75">
      <c r="A327" s="39"/>
      <c r="B327" s="43" t="s">
        <v>0</v>
      </c>
      <c r="C327" s="161" t="s">
        <v>146</v>
      </c>
      <c r="D327" s="162"/>
      <c r="E327" s="11"/>
      <c r="F327" s="44" t="s">
        <v>1</v>
      </c>
      <c r="G327" s="176" t="s">
        <v>147</v>
      </c>
      <c r="H327" s="177"/>
      <c r="I327" s="177"/>
      <c r="J327" s="177"/>
      <c r="K327" s="177"/>
      <c r="L327" s="177"/>
      <c r="M327" s="177"/>
      <c r="N327" s="128"/>
      <c r="O327" s="39"/>
    </row>
    <row r="328" spans="1:15" ht="12.75">
      <c r="A328" s="39"/>
      <c r="B328" s="45" t="s">
        <v>2</v>
      </c>
      <c r="C328" s="161" t="s">
        <v>148</v>
      </c>
      <c r="D328" s="162"/>
      <c r="E328" s="11"/>
      <c r="F328" s="46" t="s">
        <v>3</v>
      </c>
      <c r="G328" s="161" t="s">
        <v>149</v>
      </c>
      <c r="H328" s="163"/>
      <c r="I328" s="163"/>
      <c r="J328" s="163"/>
      <c r="K328" s="163"/>
      <c r="L328" s="163"/>
      <c r="M328" s="163"/>
      <c r="N328" s="164"/>
      <c r="O328" s="39"/>
    </row>
    <row r="329" spans="1:15" ht="12.75">
      <c r="A329" s="35"/>
      <c r="B329" s="47" t="s">
        <v>20</v>
      </c>
      <c r="C329" s="48"/>
      <c r="D329" s="49"/>
      <c r="E329" s="50"/>
      <c r="F329" s="47" t="s">
        <v>20</v>
      </c>
      <c r="G329" s="48"/>
      <c r="H329" s="51"/>
      <c r="I329" s="51"/>
      <c r="J329" s="51"/>
      <c r="K329" s="51"/>
      <c r="L329" s="51"/>
      <c r="M329" s="51"/>
      <c r="N329" s="51"/>
      <c r="O329" s="40"/>
    </row>
    <row r="330" spans="1:15" ht="12.75">
      <c r="A330" s="39"/>
      <c r="B330" s="19"/>
      <c r="C330" s="161" t="s">
        <v>146</v>
      </c>
      <c r="D330" s="162"/>
      <c r="E330" s="11"/>
      <c r="F330" s="20"/>
      <c r="G330" s="176" t="s">
        <v>147</v>
      </c>
      <c r="H330" s="177"/>
      <c r="I330" s="177"/>
      <c r="J330" s="177"/>
      <c r="K330" s="177"/>
      <c r="L330" s="177"/>
      <c r="M330" s="177"/>
      <c r="N330" s="128"/>
      <c r="O330" s="39"/>
    </row>
    <row r="331" spans="1:15" ht="12.75">
      <c r="A331" s="39"/>
      <c r="B331" s="17"/>
      <c r="C331" s="161" t="s">
        <v>148</v>
      </c>
      <c r="D331" s="162"/>
      <c r="E331" s="11"/>
      <c r="F331" s="18"/>
      <c r="G331" s="161" t="s">
        <v>149</v>
      </c>
      <c r="H331" s="163"/>
      <c r="I331" s="163"/>
      <c r="J331" s="163"/>
      <c r="K331" s="163"/>
      <c r="L331" s="163"/>
      <c r="M331" s="163"/>
      <c r="N331" s="164"/>
      <c r="O331" s="39"/>
    </row>
    <row r="332" spans="1:15" ht="12.75">
      <c r="A332" s="35"/>
      <c r="B332" s="27"/>
      <c r="C332" s="27"/>
      <c r="D332" s="27"/>
      <c r="E332" s="27"/>
      <c r="F332" s="1" t="s">
        <v>24</v>
      </c>
      <c r="G332" s="1"/>
      <c r="H332" s="1"/>
      <c r="I332" s="1"/>
      <c r="J332" s="27"/>
      <c r="K332" s="27"/>
      <c r="L332" s="27"/>
      <c r="M332" s="52"/>
      <c r="N332" s="9"/>
      <c r="O332" s="40"/>
    </row>
    <row r="333" spans="1:15" ht="12.75">
      <c r="A333" s="35"/>
      <c r="B333" s="12" t="s">
        <v>23</v>
      </c>
      <c r="C333" s="27"/>
      <c r="D333" s="27"/>
      <c r="E333" s="27"/>
      <c r="F333" s="2" t="s">
        <v>11</v>
      </c>
      <c r="G333" s="2" t="s">
        <v>12</v>
      </c>
      <c r="H333" s="2" t="s">
        <v>13</v>
      </c>
      <c r="I333" s="2" t="s">
        <v>14</v>
      </c>
      <c r="J333" s="2" t="s">
        <v>15</v>
      </c>
      <c r="K333" s="168" t="s">
        <v>21</v>
      </c>
      <c r="L333" s="169"/>
      <c r="M333" s="2" t="s">
        <v>22</v>
      </c>
      <c r="N333" s="3" t="s">
        <v>16</v>
      </c>
      <c r="O333" s="39"/>
    </row>
    <row r="334" spans="1:41" ht="15.75">
      <c r="A334" s="39"/>
      <c r="B334" s="53" t="s">
        <v>7</v>
      </c>
      <c r="C334" s="22" t="str">
        <f>IF(C327&gt;"",C327,"")</f>
        <v>Myllärinen Markus</v>
      </c>
      <c r="D334" s="22" t="str">
        <f>IF(G327&gt;"",G327,"")</f>
        <v>Igoshin Ilya</v>
      </c>
      <c r="E334" s="22">
        <f>IF(E327&gt;"",E327&amp;" - "&amp;I327,"")</f>
      </c>
      <c r="F334" s="4">
        <v>8</v>
      </c>
      <c r="G334" s="4">
        <v>-4</v>
      </c>
      <c r="H334" s="10">
        <v>-11</v>
      </c>
      <c r="I334" s="4">
        <v>-9</v>
      </c>
      <c r="J334" s="4"/>
      <c r="K334" s="13">
        <f>IF(ISBLANK(F334),"",COUNTIF(F334:J334,"&gt;=0"))</f>
        <v>1</v>
      </c>
      <c r="L334" s="14">
        <f>IF(ISBLANK(F334),"",(IF(LEFT(F334,1)="-",1,0)+IF(LEFT(G334,1)="-",1,0)+IF(LEFT(H334,1)="-",1,0)+IF(LEFT(I334,1)="-",1,0)+IF(LEFT(J334,1)="-",1,0)))</f>
        <v>3</v>
      </c>
      <c r="M334" s="16">
        <f aca="true" t="shared" si="55" ref="M334:N338">IF(K334=3,1,"")</f>
      </c>
      <c r="N334" s="15">
        <f t="shared" si="55"/>
        <v>1</v>
      </c>
      <c r="O334" s="39"/>
      <c r="AE334" s="74">
        <v>139</v>
      </c>
      <c r="AF334" s="75"/>
      <c r="AG334" s="74" t="s">
        <v>33</v>
      </c>
      <c r="AH334" s="76" t="str">
        <f>J324</f>
        <v>Men</v>
      </c>
      <c r="AI334" s="77" t="s">
        <v>34</v>
      </c>
      <c r="AJ334" s="78">
        <f>J323</f>
        <v>41977</v>
      </c>
      <c r="AK334" s="79" t="s">
        <v>35</v>
      </c>
      <c r="AL334" s="80"/>
      <c r="AM334" s="79" t="s">
        <v>36</v>
      </c>
      <c r="AN334" s="76">
        <f>SUM(AN336:AN341)</f>
        <v>0</v>
      </c>
      <c r="AO334" s="76">
        <f>SUM(AO336:AO341)</f>
        <v>3</v>
      </c>
    </row>
    <row r="335" spans="1:41" ht="15.75">
      <c r="A335" s="39"/>
      <c r="B335" s="53" t="s">
        <v>8</v>
      </c>
      <c r="C335" s="22" t="str">
        <f>IF(C328&gt;"",C328,"")</f>
        <v>O'Connor Miikka</v>
      </c>
      <c r="D335" s="22" t="str">
        <f>IF(G328&gt;"",G328,"")</f>
        <v>Zaikin Alan</v>
      </c>
      <c r="E335" s="22">
        <f>IF(E328&gt;"",E328&amp;" - "&amp;I328,"")</f>
      </c>
      <c r="F335" s="4">
        <v>-5</v>
      </c>
      <c r="G335" s="4">
        <v>-6</v>
      </c>
      <c r="H335" s="4">
        <v>-6</v>
      </c>
      <c r="I335" s="4"/>
      <c r="J335" s="4"/>
      <c r="K335" s="13">
        <f>IF(ISBLANK(F335),"",COUNTIF(F335:J335,"&gt;=0"))</f>
        <v>0</v>
      </c>
      <c r="L335" s="14">
        <f>IF(ISBLANK(F335),"",(IF(LEFT(F335,1)="-",1,0)+IF(LEFT(G335,1)="-",1,0)+IF(LEFT(H335,1)="-",1,0)+IF(LEFT(I335,1)="-",1,0)+IF(LEFT(J335,1)="-",1,0)))</f>
        <v>3</v>
      </c>
      <c r="M335" s="16">
        <f t="shared" si="55"/>
      </c>
      <c r="N335" s="15">
        <f t="shared" si="55"/>
        <v>1</v>
      </c>
      <c r="O335" s="39"/>
      <c r="AE335" s="81" t="s">
        <v>37</v>
      </c>
      <c r="AF335" s="82" t="str">
        <f>C326</f>
        <v>FIN 2</v>
      </c>
      <c r="AG335" s="82" t="str">
        <f>G326</f>
        <v>RUS 3</v>
      </c>
      <c r="AH335" s="81" t="s">
        <v>38</v>
      </c>
      <c r="AI335" s="81" t="s">
        <v>39</v>
      </c>
      <c r="AJ335" s="81" t="s">
        <v>40</v>
      </c>
      <c r="AK335" s="81" t="s">
        <v>41</v>
      </c>
      <c r="AL335" s="81" t="s">
        <v>42</v>
      </c>
      <c r="AM335" s="81" t="s">
        <v>43</v>
      </c>
      <c r="AN335" s="81" t="s">
        <v>44</v>
      </c>
      <c r="AO335" s="81" t="s">
        <v>45</v>
      </c>
    </row>
    <row r="336" spans="1:41" ht="15">
      <c r="A336" s="39"/>
      <c r="B336" s="54" t="s">
        <v>25</v>
      </c>
      <c r="C336" s="22" t="str">
        <f>IF(C330&gt;"",C330&amp;" / "&amp;C331,"")</f>
        <v>Myllärinen Markus / O'Connor Miikka</v>
      </c>
      <c r="D336" s="22" t="str">
        <f>IF(G330&gt;"",G330&amp;" / "&amp;G331,"")</f>
        <v>Igoshin Ilya / Zaikin Alan</v>
      </c>
      <c r="E336" s="23"/>
      <c r="F336" s="8">
        <v>-9</v>
      </c>
      <c r="G336" s="4">
        <v>7</v>
      </c>
      <c r="H336" s="4">
        <v>9</v>
      </c>
      <c r="I336" s="7">
        <v>-4</v>
      </c>
      <c r="J336" s="7">
        <v>-5</v>
      </c>
      <c r="K336" s="13">
        <f>IF(ISBLANK(F336),"",COUNTIF(F336:J336,"&gt;=0"))</f>
        <v>2</v>
      </c>
      <c r="L336" s="14">
        <f>IF(ISBLANK(F336),"",(IF(LEFT(F336,1)="-",1,0)+IF(LEFT(G336,1)="-",1,0)+IF(LEFT(H336,1)="-",1,0)+IF(LEFT(I336,1)="-",1,0)+IF(LEFT(J336,1)="-",1,0)))</f>
        <v>3</v>
      </c>
      <c r="M336" s="16">
        <f t="shared" si="55"/>
      </c>
      <c r="N336" s="15">
        <f t="shared" si="55"/>
        <v>1</v>
      </c>
      <c r="O336" s="39"/>
      <c r="AE336" s="79" t="s">
        <v>7</v>
      </c>
      <c r="AF336" s="79" t="str">
        <f>C327</f>
        <v>Myllärinen Markus</v>
      </c>
      <c r="AG336" s="79" t="str">
        <f>G327</f>
        <v>Igoshin Ilya</v>
      </c>
      <c r="AH336" s="83">
        <f aca="true" t="shared" si="56" ref="AH336:AL338">F334</f>
        <v>8</v>
      </c>
      <c r="AI336" s="83">
        <f t="shared" si="56"/>
        <v>-4</v>
      </c>
      <c r="AJ336" s="83">
        <f t="shared" si="56"/>
        <v>-11</v>
      </c>
      <c r="AK336" s="83">
        <f t="shared" si="56"/>
        <v>-9</v>
      </c>
      <c r="AL336" s="83">
        <f t="shared" si="56"/>
        <v>0</v>
      </c>
      <c r="AM336" s="84"/>
      <c r="AN336" s="84">
        <f aca="true" t="shared" si="57" ref="AN336:AO338">M334</f>
      </c>
      <c r="AO336" s="84">
        <f t="shared" si="57"/>
        <v>1</v>
      </c>
    </row>
    <row r="337" spans="1:41" ht="15">
      <c r="A337" s="39"/>
      <c r="B337" s="53" t="s">
        <v>9</v>
      </c>
      <c r="C337" s="22" t="str">
        <f>IF(C327&gt;"",C327,"")</f>
        <v>Myllärinen Markus</v>
      </c>
      <c r="D337" s="22" t="str">
        <f>IF(G328&gt;"",G328,"")</f>
        <v>Zaikin Alan</v>
      </c>
      <c r="E337" s="24"/>
      <c r="F337" s="5"/>
      <c r="G337" s="6"/>
      <c r="H337" s="7"/>
      <c r="I337" s="4"/>
      <c r="J337" s="4"/>
      <c r="K337" s="13">
        <f>IF(ISBLANK(F337),"",COUNTIF(F337:J337,"&gt;=0"))</f>
      </c>
      <c r="L337" s="14">
        <f>IF(ISBLANK(F337),"",(IF(LEFT(F337,1)="-",1,0)+IF(LEFT(G337,1)="-",1,0)+IF(LEFT(H337,1)="-",1,0)+IF(LEFT(I337,1)="-",1,0)+IF(LEFT(J337,1)="-",1,0)))</f>
      </c>
      <c r="M337" s="16">
        <f t="shared" si="55"/>
      </c>
      <c r="N337" s="15">
        <f t="shared" si="55"/>
      </c>
      <c r="O337" s="39"/>
      <c r="AE337" s="79" t="s">
        <v>8</v>
      </c>
      <c r="AF337" s="79" t="str">
        <f>C328</f>
        <v>O'Connor Miikka</v>
      </c>
      <c r="AG337" s="85" t="str">
        <f>G328</f>
        <v>Zaikin Alan</v>
      </c>
      <c r="AH337" s="83">
        <f t="shared" si="56"/>
        <v>-5</v>
      </c>
      <c r="AI337" s="83">
        <f t="shared" si="56"/>
        <v>-6</v>
      </c>
      <c r="AJ337" s="83">
        <f t="shared" si="56"/>
        <v>-6</v>
      </c>
      <c r="AK337" s="83">
        <f t="shared" si="56"/>
        <v>0</v>
      </c>
      <c r="AL337" s="83">
        <f t="shared" si="56"/>
        <v>0</v>
      </c>
      <c r="AM337" s="84"/>
      <c r="AN337" s="84">
        <f t="shared" si="57"/>
      </c>
      <c r="AO337" s="84">
        <f t="shared" si="57"/>
        <v>1</v>
      </c>
    </row>
    <row r="338" spans="1:41" ht="15.75" thickBot="1">
      <c r="A338" s="39"/>
      <c r="B338" s="53" t="s">
        <v>10</v>
      </c>
      <c r="C338" s="22" t="str">
        <f>IF(C328&gt;"",C328,"")</f>
        <v>O'Connor Miikka</v>
      </c>
      <c r="D338" s="22" t="str">
        <f>IF(G327&gt;"",G327,"")</f>
        <v>Igoshin Ilya</v>
      </c>
      <c r="E338" s="24"/>
      <c r="F338" s="8"/>
      <c r="G338" s="4"/>
      <c r="H338" s="4"/>
      <c r="I338" s="4"/>
      <c r="J338" s="4"/>
      <c r="K338" s="13">
        <f>IF(ISBLANK(F338),"",COUNTIF(F338:J338,"&gt;=0"))</f>
      </c>
      <c r="L338" s="14">
        <f>IF(ISBLANK(F338),"",(IF(LEFT(F338,1)="-",1,0)+IF(LEFT(G338,1)="-",1,0)+IF(LEFT(H338,1)="-",1,0)+IF(LEFT(I338,1)="-",1,0)+IF(LEFT(J338,1)="-",1,0)))</f>
      </c>
      <c r="M338" s="16">
        <f t="shared" si="55"/>
      </c>
      <c r="N338" s="15">
        <f t="shared" si="55"/>
      </c>
      <c r="O338" s="39"/>
      <c r="AE338" s="79" t="s">
        <v>46</v>
      </c>
      <c r="AF338" s="79" t="str">
        <f>C330</f>
        <v>Myllärinen Markus</v>
      </c>
      <c r="AG338" s="85" t="str">
        <f>G330</f>
        <v>Igoshin Ilya</v>
      </c>
      <c r="AH338" s="83">
        <f t="shared" si="56"/>
        <v>-9</v>
      </c>
      <c r="AI338" s="83">
        <f t="shared" si="56"/>
        <v>7</v>
      </c>
      <c r="AJ338" s="83">
        <f t="shared" si="56"/>
        <v>9</v>
      </c>
      <c r="AK338" s="83">
        <f t="shared" si="56"/>
        <v>-4</v>
      </c>
      <c r="AL338" s="83">
        <f t="shared" si="56"/>
        <v>-5</v>
      </c>
      <c r="AM338" s="84"/>
      <c r="AN338" s="84">
        <f t="shared" si="57"/>
      </c>
      <c r="AO338" s="84">
        <f t="shared" si="57"/>
        <v>1</v>
      </c>
    </row>
    <row r="339" spans="1:41" ht="15.75" thickBot="1">
      <c r="A339" s="35"/>
      <c r="B339" s="27"/>
      <c r="C339" s="27"/>
      <c r="D339" s="27"/>
      <c r="E339" s="27"/>
      <c r="F339" s="27"/>
      <c r="G339" s="27"/>
      <c r="H339" s="27"/>
      <c r="I339" s="21" t="s">
        <v>28</v>
      </c>
      <c r="J339" s="55"/>
      <c r="K339" s="25">
        <f>IF(ISBLANK(C327),"",SUM(K334:K338))</f>
        <v>3</v>
      </c>
      <c r="L339" s="26">
        <f>IF(ISBLANK(G327),"",SUM(L334:L338))</f>
        <v>9</v>
      </c>
      <c r="M339" s="56">
        <f>IF(ISBLANK(F334),"",SUM(M334:M338))</f>
        <v>0</v>
      </c>
      <c r="N339" s="57">
        <f>IF(ISBLANK(F334),"",SUM(N334:N338))</f>
        <v>3</v>
      </c>
      <c r="O339" s="39"/>
      <c r="AE339" s="122" t="s">
        <v>47</v>
      </c>
      <c r="AF339" s="122" t="str">
        <f>C331</f>
        <v>O'Connor Miikka</v>
      </c>
      <c r="AG339" s="123" t="str">
        <f>G331</f>
        <v>Zaikin Alan</v>
      </c>
      <c r="AH339" s="86" t="s">
        <v>48</v>
      </c>
      <c r="AI339" s="86" t="s">
        <v>48</v>
      </c>
      <c r="AJ339" s="86" t="s">
        <v>48</v>
      </c>
      <c r="AK339" s="86" t="s">
        <v>48</v>
      </c>
      <c r="AL339" s="86" t="s">
        <v>48</v>
      </c>
      <c r="AM339" s="86"/>
      <c r="AN339" s="84"/>
      <c r="AO339" s="84">
        <f>N337</f>
      </c>
    </row>
    <row r="340" spans="1:41" ht="15">
      <c r="A340" s="35"/>
      <c r="B340" s="27" t="s">
        <v>26</v>
      </c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40"/>
      <c r="AE340" s="79" t="s">
        <v>9</v>
      </c>
      <c r="AF340" s="79" t="str">
        <f>C327</f>
        <v>Myllärinen Markus</v>
      </c>
      <c r="AG340" s="85" t="str">
        <f>G328</f>
        <v>Zaikin Alan</v>
      </c>
      <c r="AH340" s="83">
        <f aca="true" t="shared" si="58" ref="AH340:AL341">F337</f>
        <v>0</v>
      </c>
      <c r="AI340" s="83">
        <f t="shared" si="58"/>
        <v>0</v>
      </c>
      <c r="AJ340" s="83">
        <f t="shared" si="58"/>
        <v>0</v>
      </c>
      <c r="AK340" s="83">
        <f t="shared" si="58"/>
        <v>0</v>
      </c>
      <c r="AL340" s="83">
        <f t="shared" si="58"/>
        <v>0</v>
      </c>
      <c r="AM340" s="84"/>
      <c r="AN340" s="84">
        <f>M337</f>
      </c>
      <c r="AO340" s="84">
        <f>N337</f>
      </c>
    </row>
    <row r="341" spans="1:41" ht="15">
      <c r="A341" s="35"/>
      <c r="C341" s="27" t="s">
        <v>4</v>
      </c>
      <c r="D341" s="27" t="s">
        <v>5</v>
      </c>
      <c r="E341" s="9"/>
      <c r="F341" s="27"/>
      <c r="G341" s="27" t="s">
        <v>6</v>
      </c>
      <c r="H341" s="9"/>
      <c r="I341" s="27"/>
      <c r="J341" s="9" t="s">
        <v>27</v>
      </c>
      <c r="K341" s="9"/>
      <c r="L341" s="27"/>
      <c r="M341" s="27"/>
      <c r="N341" s="27"/>
      <c r="O341" s="40"/>
      <c r="AE341" s="79" t="s">
        <v>10</v>
      </c>
      <c r="AF341" s="79" t="str">
        <f>C328</f>
        <v>O'Connor Miikka</v>
      </c>
      <c r="AG341" s="79" t="str">
        <f>G327</f>
        <v>Igoshin Ilya</v>
      </c>
      <c r="AH341" s="83">
        <f t="shared" si="58"/>
        <v>0</v>
      </c>
      <c r="AI341" s="83">
        <f t="shared" si="58"/>
        <v>0</v>
      </c>
      <c r="AJ341" s="83">
        <f t="shared" si="58"/>
        <v>0</v>
      </c>
      <c r="AK341" s="83">
        <f t="shared" si="58"/>
        <v>0</v>
      </c>
      <c r="AL341" s="83">
        <f t="shared" si="58"/>
        <v>0</v>
      </c>
      <c r="AM341" s="84"/>
      <c r="AN341" s="84">
        <f>M338</f>
      </c>
      <c r="AO341" s="84">
        <f>N338</f>
      </c>
    </row>
    <row r="342" spans="1:32" ht="13.5" thickBot="1">
      <c r="A342" s="35"/>
      <c r="B342" s="62"/>
      <c r="C342" s="63" t="str">
        <f>C326</f>
        <v>FIN 2</v>
      </c>
      <c r="D342" s="27" t="str">
        <f>G326</f>
        <v>RUS 3</v>
      </c>
      <c r="E342" s="27"/>
      <c r="F342" s="27"/>
      <c r="G342" s="27"/>
      <c r="H342" s="27"/>
      <c r="I342" s="27"/>
      <c r="J342" s="158" t="str">
        <f>IF(M339=3,C326,IF(N339=3,G326,IF(M339=5,IF(N339=5,"tasan",""),"")))</f>
        <v>RUS 3</v>
      </c>
      <c r="K342" s="159"/>
      <c r="L342" s="159"/>
      <c r="M342" s="159"/>
      <c r="N342" s="160"/>
      <c r="O342" s="39"/>
      <c r="AF342" s="79"/>
    </row>
    <row r="343" spans="1:15" ht="12.75">
      <c r="A343" s="58"/>
      <c r="B343" s="59"/>
      <c r="C343" s="59"/>
      <c r="D343" s="59"/>
      <c r="E343" s="59"/>
      <c r="F343" s="59"/>
      <c r="G343" s="59"/>
      <c r="H343" s="59"/>
      <c r="I343" s="59"/>
      <c r="J343" s="60"/>
      <c r="K343" s="60"/>
      <c r="L343" s="60"/>
      <c r="M343" s="60"/>
      <c r="N343" s="60"/>
      <c r="O343" s="61"/>
    </row>
    <row r="346" spans="1:15" ht="12.75">
      <c r="A346" s="35"/>
      <c r="B346" s="9"/>
      <c r="C346" s="28" t="s">
        <v>29</v>
      </c>
      <c r="D346" s="27"/>
      <c r="E346" s="27"/>
      <c r="F346" s="9"/>
      <c r="G346" s="36" t="s">
        <v>17</v>
      </c>
      <c r="H346" s="37"/>
      <c r="I346" s="38"/>
      <c r="J346" s="170">
        <v>41977</v>
      </c>
      <c r="K346" s="171"/>
      <c r="L346" s="171"/>
      <c r="M346" s="171"/>
      <c r="N346" s="172"/>
      <c r="O346" s="39"/>
    </row>
    <row r="347" spans="1:15" ht="12.75">
      <c r="A347" s="35"/>
      <c r="B347" s="12"/>
      <c r="C347" s="12" t="s">
        <v>75</v>
      </c>
      <c r="D347" s="27"/>
      <c r="E347" s="27"/>
      <c r="F347" s="9"/>
      <c r="G347" s="36" t="s">
        <v>18</v>
      </c>
      <c r="H347" s="37"/>
      <c r="I347" s="38"/>
      <c r="J347" s="173" t="s">
        <v>30</v>
      </c>
      <c r="K347" s="171"/>
      <c r="L347" s="171"/>
      <c r="M347" s="171"/>
      <c r="N347" s="172"/>
      <c r="O347" s="39"/>
    </row>
    <row r="348" spans="1:15" ht="12.75">
      <c r="A348" s="35"/>
      <c r="B348" s="9"/>
      <c r="C348" s="69"/>
      <c r="D348" s="27"/>
      <c r="E348" s="27"/>
      <c r="F348" s="27"/>
      <c r="G348" s="1"/>
      <c r="H348" s="27"/>
      <c r="I348" s="27"/>
      <c r="J348" s="27"/>
      <c r="K348" s="27"/>
      <c r="L348" s="27"/>
      <c r="M348" s="27"/>
      <c r="N348" s="27"/>
      <c r="O348" s="40"/>
    </row>
    <row r="349" spans="1:15" ht="12.75">
      <c r="A349" s="39"/>
      <c r="B349" s="41" t="s">
        <v>19</v>
      </c>
      <c r="C349" s="174" t="s">
        <v>71</v>
      </c>
      <c r="D349" s="175"/>
      <c r="E349" s="42"/>
      <c r="F349" s="41" t="s">
        <v>19</v>
      </c>
      <c r="G349" s="66" t="s">
        <v>150</v>
      </c>
      <c r="H349" s="67"/>
      <c r="I349" s="67"/>
      <c r="J349" s="67"/>
      <c r="K349" s="67"/>
      <c r="L349" s="67"/>
      <c r="M349" s="67"/>
      <c r="N349" s="68"/>
      <c r="O349" s="39"/>
    </row>
    <row r="350" spans="1:15" ht="12.75">
      <c r="A350" s="39"/>
      <c r="B350" s="43" t="s">
        <v>0</v>
      </c>
      <c r="C350" s="161" t="s">
        <v>151</v>
      </c>
      <c r="D350" s="162"/>
      <c r="E350" s="11"/>
      <c r="F350" s="44" t="s">
        <v>1</v>
      </c>
      <c r="G350" s="176" t="s">
        <v>152</v>
      </c>
      <c r="H350" s="177"/>
      <c r="I350" s="177"/>
      <c r="J350" s="177"/>
      <c r="K350" s="177"/>
      <c r="L350" s="177"/>
      <c r="M350" s="177"/>
      <c r="N350" s="128"/>
      <c r="O350" s="39"/>
    </row>
    <row r="351" spans="1:15" ht="12.75">
      <c r="A351" s="39"/>
      <c r="B351" s="45" t="s">
        <v>2</v>
      </c>
      <c r="C351" s="161" t="s">
        <v>153</v>
      </c>
      <c r="D351" s="162"/>
      <c r="E351" s="11"/>
      <c r="F351" s="46" t="s">
        <v>3</v>
      </c>
      <c r="G351" s="161" t="s">
        <v>154</v>
      </c>
      <c r="H351" s="163"/>
      <c r="I351" s="163"/>
      <c r="J351" s="163"/>
      <c r="K351" s="163"/>
      <c r="L351" s="163"/>
      <c r="M351" s="163"/>
      <c r="N351" s="164"/>
      <c r="O351" s="39"/>
    </row>
    <row r="352" spans="1:15" ht="12.75">
      <c r="A352" s="35"/>
      <c r="B352" s="47" t="s">
        <v>20</v>
      </c>
      <c r="C352" s="48"/>
      <c r="D352" s="49"/>
      <c r="E352" s="50"/>
      <c r="F352" s="47" t="s">
        <v>20</v>
      </c>
      <c r="G352" s="48"/>
      <c r="H352" s="51"/>
      <c r="I352" s="51"/>
      <c r="J352" s="51"/>
      <c r="K352" s="51"/>
      <c r="L352" s="51"/>
      <c r="M352" s="51"/>
      <c r="N352" s="51"/>
      <c r="O352" s="40"/>
    </row>
    <row r="353" spans="1:15" ht="12.75">
      <c r="A353" s="39"/>
      <c r="B353" s="19"/>
      <c r="C353" s="161" t="s">
        <v>151</v>
      </c>
      <c r="D353" s="162"/>
      <c r="E353" s="11"/>
      <c r="F353" s="20"/>
      <c r="G353" s="176" t="s">
        <v>152</v>
      </c>
      <c r="H353" s="177"/>
      <c r="I353" s="177"/>
      <c r="J353" s="177"/>
      <c r="K353" s="177"/>
      <c r="L353" s="177"/>
      <c r="M353" s="177"/>
      <c r="N353" s="128"/>
      <c r="O353" s="39"/>
    </row>
    <row r="354" spans="1:15" ht="12.75">
      <c r="A354" s="39"/>
      <c r="B354" s="17"/>
      <c r="C354" s="161" t="s">
        <v>153</v>
      </c>
      <c r="D354" s="162"/>
      <c r="E354" s="11"/>
      <c r="F354" s="18"/>
      <c r="G354" s="165" t="s">
        <v>155</v>
      </c>
      <c r="H354" s="166"/>
      <c r="I354" s="166"/>
      <c r="J354" s="166"/>
      <c r="K354" s="166"/>
      <c r="L354" s="166"/>
      <c r="M354" s="166"/>
      <c r="N354" s="167"/>
      <c r="O354" s="39"/>
    </row>
    <row r="355" spans="1:15" ht="12.75">
      <c r="A355" s="35"/>
      <c r="B355" s="27"/>
      <c r="C355" s="27"/>
      <c r="D355" s="27"/>
      <c r="E355" s="27"/>
      <c r="F355" s="1" t="s">
        <v>24</v>
      </c>
      <c r="G355" s="1"/>
      <c r="H355" s="1"/>
      <c r="I355" s="1"/>
      <c r="J355" s="27"/>
      <c r="K355" s="27"/>
      <c r="L355" s="27"/>
      <c r="M355" s="52"/>
      <c r="N355" s="9"/>
      <c r="O355" s="40"/>
    </row>
    <row r="356" spans="1:15" ht="12.75">
      <c r="A356" s="35"/>
      <c r="B356" s="12" t="s">
        <v>23</v>
      </c>
      <c r="C356" s="27"/>
      <c r="D356" s="27"/>
      <c r="E356" s="27"/>
      <c r="F356" s="2" t="s">
        <v>11</v>
      </c>
      <c r="G356" s="2" t="s">
        <v>12</v>
      </c>
      <c r="H356" s="2" t="s">
        <v>13</v>
      </c>
      <c r="I356" s="2" t="s">
        <v>14</v>
      </c>
      <c r="J356" s="2" t="s">
        <v>15</v>
      </c>
      <c r="K356" s="168" t="s">
        <v>21</v>
      </c>
      <c r="L356" s="169"/>
      <c r="M356" s="2" t="s">
        <v>22</v>
      </c>
      <c r="N356" s="3" t="s">
        <v>16</v>
      </c>
      <c r="O356" s="39"/>
    </row>
    <row r="357" spans="1:41" ht="15.75">
      <c r="A357" s="39"/>
      <c r="B357" s="53" t="s">
        <v>7</v>
      </c>
      <c r="C357" s="22" t="str">
        <f>IF(C350&gt;"",C350,"")</f>
        <v>Kiselev Maksim</v>
      </c>
      <c r="D357" s="22" t="str">
        <f>IF(G350&gt;"",G350,"")</f>
        <v>Gunduz Ibrahim</v>
      </c>
      <c r="E357" s="22">
        <f>IF(E350&gt;"",E350&amp;" - "&amp;I350,"")</f>
      </c>
      <c r="F357" s="4">
        <v>-8</v>
      </c>
      <c r="G357" s="4">
        <v>5</v>
      </c>
      <c r="H357" s="10">
        <v>-6</v>
      </c>
      <c r="I357" s="4">
        <v>-8</v>
      </c>
      <c r="J357" s="4"/>
      <c r="K357" s="13">
        <f>IF(ISBLANK(F357),"",COUNTIF(F357:J357,"&gt;=0"))</f>
        <v>1</v>
      </c>
      <c r="L357" s="14">
        <f>IF(ISBLANK(F357),"",(IF(LEFT(F357,1)="-",1,0)+IF(LEFT(G357,1)="-",1,0)+IF(LEFT(H357,1)="-",1,0)+IF(LEFT(I357,1)="-",1,0)+IF(LEFT(J357,1)="-",1,0)))</f>
        <v>3</v>
      </c>
      <c r="M357" s="16">
        <f aca="true" t="shared" si="59" ref="M357:N361">IF(K357=3,1,"")</f>
      </c>
      <c r="N357" s="15">
        <f t="shared" si="59"/>
        <v>1</v>
      </c>
      <c r="O357" s="39"/>
      <c r="AE357" s="74">
        <v>139</v>
      </c>
      <c r="AF357" s="75"/>
      <c r="AG357" s="74" t="s">
        <v>33</v>
      </c>
      <c r="AH357" s="76" t="str">
        <f>J347</f>
        <v>Men</v>
      </c>
      <c r="AI357" s="77" t="s">
        <v>34</v>
      </c>
      <c r="AJ357" s="78">
        <f>J346</f>
        <v>41977</v>
      </c>
      <c r="AK357" s="79" t="s">
        <v>35</v>
      </c>
      <c r="AL357" s="80"/>
      <c r="AM357" s="79" t="s">
        <v>36</v>
      </c>
      <c r="AN357" s="76">
        <f>SUM(AN359:AN364)</f>
        <v>0</v>
      </c>
      <c r="AO357" s="76">
        <f>SUM(AO359:AO364)</f>
        <v>3</v>
      </c>
    </row>
    <row r="358" spans="1:41" ht="15.75">
      <c r="A358" s="39"/>
      <c r="B358" s="53" t="s">
        <v>8</v>
      </c>
      <c r="C358" s="22" t="str">
        <f>IF(C351&gt;"",C351,"")</f>
        <v>Tiutriumov Aleksandr</v>
      </c>
      <c r="D358" s="22" t="str">
        <f>IF(G351&gt;"",G351,"")</f>
        <v>Ulucak Batuhan</v>
      </c>
      <c r="E358" s="22">
        <f>IF(E351&gt;"",E351&amp;" - "&amp;I351,"")</f>
      </c>
      <c r="F358" s="4">
        <v>12</v>
      </c>
      <c r="G358" s="4">
        <v>-8</v>
      </c>
      <c r="H358" s="4">
        <v>-2</v>
      </c>
      <c r="I358" s="4">
        <v>-9</v>
      </c>
      <c r="J358" s="4"/>
      <c r="K358" s="13">
        <f>IF(ISBLANK(F358),"",COUNTIF(F358:J358,"&gt;=0"))</f>
        <v>1</v>
      </c>
      <c r="L358" s="14">
        <f>IF(ISBLANK(F358),"",(IF(LEFT(F358,1)="-",1,0)+IF(LEFT(G358,1)="-",1,0)+IF(LEFT(H358,1)="-",1,0)+IF(LEFT(I358,1)="-",1,0)+IF(LEFT(J358,1)="-",1,0)))</f>
        <v>3</v>
      </c>
      <c r="M358" s="16">
        <f t="shared" si="59"/>
      </c>
      <c r="N358" s="15">
        <f t="shared" si="59"/>
        <v>1</v>
      </c>
      <c r="O358" s="39"/>
      <c r="AE358" s="81" t="s">
        <v>37</v>
      </c>
      <c r="AF358" s="82" t="str">
        <f>C349</f>
        <v>RUS 4</v>
      </c>
      <c r="AG358" s="82" t="str">
        <f>G349</f>
        <v>TUR</v>
      </c>
      <c r="AH358" s="81" t="s">
        <v>38</v>
      </c>
      <c r="AI358" s="81" t="s">
        <v>39</v>
      </c>
      <c r="AJ358" s="81" t="s">
        <v>40</v>
      </c>
      <c r="AK358" s="81" t="s">
        <v>41</v>
      </c>
      <c r="AL358" s="81" t="s">
        <v>42</v>
      </c>
      <c r="AM358" s="81" t="s">
        <v>43</v>
      </c>
      <c r="AN358" s="81" t="s">
        <v>44</v>
      </c>
      <c r="AO358" s="81" t="s">
        <v>45</v>
      </c>
    </row>
    <row r="359" spans="1:41" ht="15">
      <c r="A359" s="39"/>
      <c r="B359" s="54" t="s">
        <v>25</v>
      </c>
      <c r="C359" s="22" t="str">
        <f>IF(C353&gt;"",C353&amp;" / "&amp;C354,"")</f>
        <v>Kiselev Maksim / Tiutriumov Aleksandr</v>
      </c>
      <c r="D359" s="22" t="str">
        <f>IF(G353&gt;"",G353&amp;" / "&amp;G354,"")</f>
        <v>Gunduz Ibrahim / Yigenler Abdullah Talha</v>
      </c>
      <c r="E359" s="23"/>
      <c r="F359" s="8">
        <v>-6</v>
      </c>
      <c r="G359" s="4">
        <v>-9</v>
      </c>
      <c r="H359" s="4">
        <v>-13</v>
      </c>
      <c r="I359" s="7"/>
      <c r="J359" s="7"/>
      <c r="K359" s="13">
        <f>IF(ISBLANK(F359),"",COUNTIF(F359:J359,"&gt;=0"))</f>
        <v>0</v>
      </c>
      <c r="L359" s="14">
        <f>IF(ISBLANK(F359),"",(IF(LEFT(F359,1)="-",1,0)+IF(LEFT(G359,1)="-",1,0)+IF(LEFT(H359,1)="-",1,0)+IF(LEFT(I359,1)="-",1,0)+IF(LEFT(J359,1)="-",1,0)))</f>
        <v>3</v>
      </c>
      <c r="M359" s="16">
        <f t="shared" si="59"/>
      </c>
      <c r="N359" s="15">
        <f t="shared" si="59"/>
        <v>1</v>
      </c>
      <c r="O359" s="39"/>
      <c r="AE359" s="79" t="s">
        <v>7</v>
      </c>
      <c r="AF359" s="79" t="str">
        <f>C350</f>
        <v>Kiselev Maksim</v>
      </c>
      <c r="AG359" s="79" t="str">
        <f>G350</f>
        <v>Gunduz Ibrahim</v>
      </c>
      <c r="AH359" s="83">
        <f aca="true" t="shared" si="60" ref="AH359:AL361">F357</f>
        <v>-8</v>
      </c>
      <c r="AI359" s="83">
        <f t="shared" si="60"/>
        <v>5</v>
      </c>
      <c r="AJ359" s="83">
        <f t="shared" si="60"/>
        <v>-6</v>
      </c>
      <c r="AK359" s="83">
        <f t="shared" si="60"/>
        <v>-8</v>
      </c>
      <c r="AL359" s="83">
        <f t="shared" si="60"/>
        <v>0</v>
      </c>
      <c r="AM359" s="84"/>
      <c r="AN359" s="84">
        <f aca="true" t="shared" si="61" ref="AN359:AO361">M357</f>
      </c>
      <c r="AO359" s="84">
        <f t="shared" si="61"/>
        <v>1</v>
      </c>
    </row>
    <row r="360" spans="1:41" ht="17.25" customHeight="1">
      <c r="A360" s="39"/>
      <c r="B360" s="53" t="s">
        <v>9</v>
      </c>
      <c r="C360" s="22" t="str">
        <f>IF(C350&gt;"",C350,"")</f>
        <v>Kiselev Maksim</v>
      </c>
      <c r="D360" s="22" t="str">
        <f>IF(G351&gt;"",G351,"")</f>
        <v>Ulucak Batuhan</v>
      </c>
      <c r="E360" s="24"/>
      <c r="F360" s="5"/>
      <c r="G360" s="6"/>
      <c r="H360" s="7"/>
      <c r="I360" s="4"/>
      <c r="J360" s="4"/>
      <c r="K360" s="13">
        <f>IF(ISBLANK(F360),"",COUNTIF(F360:J360,"&gt;=0"))</f>
      </c>
      <c r="L360" s="14">
        <f>IF(ISBLANK(F360),"",(IF(LEFT(F360,1)="-",1,0)+IF(LEFT(G360,1)="-",1,0)+IF(LEFT(H360,1)="-",1,0)+IF(LEFT(I360,1)="-",1,0)+IF(LEFT(J360,1)="-",1,0)))</f>
      </c>
      <c r="M360" s="16">
        <f t="shared" si="59"/>
      </c>
      <c r="N360" s="15">
        <f t="shared" si="59"/>
      </c>
      <c r="O360" s="39"/>
      <c r="AE360" s="79" t="s">
        <v>8</v>
      </c>
      <c r="AF360" s="79" t="str">
        <f>C351</f>
        <v>Tiutriumov Aleksandr</v>
      </c>
      <c r="AG360" s="85" t="str">
        <f>G351</f>
        <v>Ulucak Batuhan</v>
      </c>
      <c r="AH360" s="83">
        <f t="shared" si="60"/>
        <v>12</v>
      </c>
      <c r="AI360" s="83">
        <f t="shared" si="60"/>
        <v>-8</v>
      </c>
      <c r="AJ360" s="83">
        <f t="shared" si="60"/>
        <v>-2</v>
      </c>
      <c r="AK360" s="83">
        <f t="shared" si="60"/>
        <v>-9</v>
      </c>
      <c r="AL360" s="83">
        <f t="shared" si="60"/>
        <v>0</v>
      </c>
      <c r="AM360" s="84"/>
      <c r="AN360" s="84">
        <f t="shared" si="61"/>
      </c>
      <c r="AO360" s="84">
        <f t="shared" si="61"/>
        <v>1</v>
      </c>
    </row>
    <row r="361" spans="1:41" ht="15.75" thickBot="1">
      <c r="A361" s="39"/>
      <c r="B361" s="53" t="s">
        <v>10</v>
      </c>
      <c r="C361" s="22" t="str">
        <f>IF(C351&gt;"",C351,"")</f>
        <v>Tiutriumov Aleksandr</v>
      </c>
      <c r="D361" s="22" t="str">
        <f>IF(G350&gt;"",G350,"")</f>
        <v>Gunduz Ibrahim</v>
      </c>
      <c r="E361" s="24"/>
      <c r="F361" s="8"/>
      <c r="G361" s="4"/>
      <c r="H361" s="4"/>
      <c r="I361" s="4"/>
      <c r="J361" s="4"/>
      <c r="K361" s="13">
        <f>IF(ISBLANK(F361),"",COUNTIF(F361:J361,"&gt;=0"))</f>
      </c>
      <c r="L361" s="14">
        <f>IF(ISBLANK(F361),"",(IF(LEFT(F361,1)="-",1,0)+IF(LEFT(G361,1)="-",1,0)+IF(LEFT(H361,1)="-",1,0)+IF(LEFT(I361,1)="-",1,0)+IF(LEFT(J361,1)="-",1,0)))</f>
      </c>
      <c r="M361" s="16">
        <f t="shared" si="59"/>
      </c>
      <c r="N361" s="15">
        <f t="shared" si="59"/>
      </c>
      <c r="O361" s="39"/>
      <c r="AE361" s="79" t="s">
        <v>46</v>
      </c>
      <c r="AF361" s="79" t="str">
        <f>C353</f>
        <v>Kiselev Maksim</v>
      </c>
      <c r="AG361" s="85" t="str">
        <f>G353</f>
        <v>Gunduz Ibrahim</v>
      </c>
      <c r="AH361" s="83">
        <f t="shared" si="60"/>
        <v>-6</v>
      </c>
      <c r="AI361" s="83">
        <f t="shared" si="60"/>
        <v>-9</v>
      </c>
      <c r="AJ361" s="83">
        <f t="shared" si="60"/>
        <v>-13</v>
      </c>
      <c r="AK361" s="83">
        <f t="shared" si="60"/>
        <v>0</v>
      </c>
      <c r="AL361" s="83">
        <f t="shared" si="60"/>
        <v>0</v>
      </c>
      <c r="AM361" s="84"/>
      <c r="AN361" s="84">
        <f t="shared" si="61"/>
      </c>
      <c r="AO361" s="84">
        <f t="shared" si="61"/>
        <v>1</v>
      </c>
    </row>
    <row r="362" spans="1:41" ht="15.75" thickBot="1">
      <c r="A362" s="35"/>
      <c r="B362" s="27"/>
      <c r="C362" s="27"/>
      <c r="D362" s="27"/>
      <c r="E362" s="27"/>
      <c r="F362" s="27"/>
      <c r="G362" s="27"/>
      <c r="H362" s="27"/>
      <c r="I362" s="21" t="s">
        <v>28</v>
      </c>
      <c r="J362" s="55"/>
      <c r="K362" s="25">
        <f>IF(ISBLANK(C350),"",SUM(K357:K361))</f>
        <v>2</v>
      </c>
      <c r="L362" s="26">
        <f>IF(ISBLANK(G350),"",SUM(L357:L361))</f>
        <v>9</v>
      </c>
      <c r="M362" s="56">
        <f>IF(ISBLANK(F357),"",SUM(M357:M361))</f>
        <v>0</v>
      </c>
      <c r="N362" s="57">
        <f>IF(ISBLANK(F357),"",SUM(N357:N361))</f>
        <v>3</v>
      </c>
      <c r="O362" s="39"/>
      <c r="AE362" s="122" t="s">
        <v>47</v>
      </c>
      <c r="AF362" s="122" t="str">
        <f>C354</f>
        <v>Tiutriumov Aleksandr</v>
      </c>
      <c r="AG362" s="123" t="str">
        <f>G354</f>
        <v>Yigenler Abdullah Talha</v>
      </c>
      <c r="AH362" s="86" t="s">
        <v>48</v>
      </c>
      <c r="AI362" s="86" t="s">
        <v>48</v>
      </c>
      <c r="AJ362" s="86" t="s">
        <v>48</v>
      </c>
      <c r="AK362" s="86" t="s">
        <v>48</v>
      </c>
      <c r="AL362" s="86" t="s">
        <v>48</v>
      </c>
      <c r="AM362" s="86"/>
      <c r="AN362" s="84"/>
      <c r="AO362" s="84">
        <f>N360</f>
      </c>
    </row>
    <row r="363" spans="1:41" ht="15">
      <c r="A363" s="35"/>
      <c r="B363" s="27" t="s">
        <v>26</v>
      </c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40"/>
      <c r="AE363" s="79" t="s">
        <v>9</v>
      </c>
      <c r="AF363" s="79" t="str">
        <f>C350</f>
        <v>Kiselev Maksim</v>
      </c>
      <c r="AG363" s="85" t="str">
        <f>G351</f>
        <v>Ulucak Batuhan</v>
      </c>
      <c r="AH363" s="83">
        <f aca="true" t="shared" si="62" ref="AH363:AL364">F360</f>
        <v>0</v>
      </c>
      <c r="AI363" s="83">
        <f t="shared" si="62"/>
        <v>0</v>
      </c>
      <c r="AJ363" s="83">
        <f t="shared" si="62"/>
        <v>0</v>
      </c>
      <c r="AK363" s="83">
        <f t="shared" si="62"/>
        <v>0</v>
      </c>
      <c r="AL363" s="83">
        <f t="shared" si="62"/>
        <v>0</v>
      </c>
      <c r="AM363" s="84"/>
      <c r="AN363" s="84">
        <f>M360</f>
      </c>
      <c r="AO363" s="84">
        <f>N360</f>
      </c>
    </row>
    <row r="364" spans="1:41" ht="15">
      <c r="A364" s="35"/>
      <c r="C364" s="27" t="s">
        <v>4</v>
      </c>
      <c r="D364" s="27" t="s">
        <v>5</v>
      </c>
      <c r="E364" s="9"/>
      <c r="F364" s="27"/>
      <c r="G364" s="27" t="s">
        <v>6</v>
      </c>
      <c r="H364" s="9"/>
      <c r="I364" s="27"/>
      <c r="J364" s="9" t="s">
        <v>27</v>
      </c>
      <c r="K364" s="9"/>
      <c r="L364" s="27"/>
      <c r="M364" s="27"/>
      <c r="N364" s="27"/>
      <c r="O364" s="40"/>
      <c r="AE364" s="79" t="s">
        <v>10</v>
      </c>
      <c r="AF364" s="79" t="str">
        <f>C351</f>
        <v>Tiutriumov Aleksandr</v>
      </c>
      <c r="AG364" s="79" t="str">
        <f>G350</f>
        <v>Gunduz Ibrahim</v>
      </c>
      <c r="AH364" s="83">
        <f t="shared" si="62"/>
        <v>0</v>
      </c>
      <c r="AI364" s="83">
        <f t="shared" si="62"/>
        <v>0</v>
      </c>
      <c r="AJ364" s="83">
        <f t="shared" si="62"/>
        <v>0</v>
      </c>
      <c r="AK364" s="83">
        <f t="shared" si="62"/>
        <v>0</v>
      </c>
      <c r="AL364" s="83">
        <f t="shared" si="62"/>
        <v>0</v>
      </c>
      <c r="AM364" s="84"/>
      <c r="AN364" s="84">
        <f>M361</f>
      </c>
      <c r="AO364" s="84">
        <f>N361</f>
      </c>
    </row>
    <row r="365" spans="1:15" ht="13.5" thickBot="1">
      <c r="A365" s="35"/>
      <c r="B365" s="62"/>
      <c r="C365" s="63" t="str">
        <f>C349</f>
        <v>RUS 4</v>
      </c>
      <c r="D365" s="27" t="str">
        <f>G349</f>
        <v>TUR</v>
      </c>
      <c r="E365" s="27"/>
      <c r="F365" s="27"/>
      <c r="G365" s="27"/>
      <c r="H365" s="27"/>
      <c r="I365" s="27"/>
      <c r="J365" s="158" t="str">
        <f>IF(M362=3,C349,IF(N362=3,G349,IF(M362=5,IF(N362=5,"tasan",""),"")))</f>
        <v>TUR</v>
      </c>
      <c r="K365" s="159"/>
      <c r="L365" s="159"/>
      <c r="M365" s="159"/>
      <c r="N365" s="160"/>
      <c r="O365" s="39"/>
    </row>
    <row r="366" spans="1:15" ht="12.75">
      <c r="A366" s="58"/>
      <c r="B366" s="59"/>
      <c r="C366" s="59"/>
      <c r="D366" s="59"/>
      <c r="E366" s="59"/>
      <c r="F366" s="59"/>
      <c r="G366" s="59"/>
      <c r="H366" s="59"/>
      <c r="I366" s="59"/>
      <c r="J366" s="60"/>
      <c r="K366" s="60"/>
      <c r="L366" s="60"/>
      <c r="M366" s="60"/>
      <c r="N366" s="60"/>
      <c r="O366" s="61"/>
    </row>
    <row r="369" spans="1:15" ht="12.75">
      <c r="A369" s="35"/>
      <c r="B369" s="9"/>
      <c r="C369" s="28" t="s">
        <v>29</v>
      </c>
      <c r="D369" s="27"/>
      <c r="E369" s="27"/>
      <c r="F369" s="9"/>
      <c r="G369" s="36" t="s">
        <v>17</v>
      </c>
      <c r="H369" s="37"/>
      <c r="I369" s="38"/>
      <c r="J369" s="170">
        <v>41977</v>
      </c>
      <c r="K369" s="171"/>
      <c r="L369" s="171"/>
      <c r="M369" s="171"/>
      <c r="N369" s="172"/>
      <c r="O369" s="39"/>
    </row>
    <row r="370" spans="1:15" ht="12.75">
      <c r="A370" s="35"/>
      <c r="B370" s="12"/>
      <c r="C370" s="12" t="s">
        <v>75</v>
      </c>
      <c r="D370" s="27"/>
      <c r="E370" s="27"/>
      <c r="F370" s="9"/>
      <c r="G370" s="36" t="s">
        <v>18</v>
      </c>
      <c r="H370" s="37"/>
      <c r="I370" s="38"/>
      <c r="J370" s="173" t="s">
        <v>30</v>
      </c>
      <c r="K370" s="171"/>
      <c r="L370" s="171"/>
      <c r="M370" s="171"/>
      <c r="N370" s="172"/>
      <c r="O370" s="39"/>
    </row>
    <row r="371" spans="1:15" ht="12.75">
      <c r="A371" s="35"/>
      <c r="B371" s="9"/>
      <c r="C371" s="69"/>
      <c r="D371" s="27"/>
      <c r="E371" s="27"/>
      <c r="F371" s="27"/>
      <c r="G371" s="1"/>
      <c r="H371" s="27"/>
      <c r="I371" s="27"/>
      <c r="J371" s="27"/>
      <c r="K371" s="27"/>
      <c r="L371" s="27"/>
      <c r="M371" s="27"/>
      <c r="N371" s="27"/>
      <c r="O371" s="40"/>
    </row>
    <row r="372" spans="1:15" ht="12.75">
      <c r="A372" s="39"/>
      <c r="B372" s="41" t="s">
        <v>19</v>
      </c>
      <c r="C372" s="174" t="s">
        <v>61</v>
      </c>
      <c r="D372" s="175"/>
      <c r="E372" s="42"/>
      <c r="F372" s="41" t="s">
        <v>19</v>
      </c>
      <c r="G372" s="66" t="s">
        <v>77</v>
      </c>
      <c r="H372" s="67"/>
      <c r="I372" s="67"/>
      <c r="J372" s="67"/>
      <c r="K372" s="67"/>
      <c r="L372" s="67"/>
      <c r="M372" s="67"/>
      <c r="N372" s="68"/>
      <c r="O372" s="39"/>
    </row>
    <row r="373" spans="1:15" ht="12.75">
      <c r="A373" s="39"/>
      <c r="B373" s="43" t="s">
        <v>0</v>
      </c>
      <c r="C373" s="161" t="s">
        <v>156</v>
      </c>
      <c r="D373" s="162"/>
      <c r="E373" s="11"/>
      <c r="F373" s="44" t="s">
        <v>1</v>
      </c>
      <c r="G373" s="92" t="s">
        <v>79</v>
      </c>
      <c r="H373" s="70"/>
      <c r="I373" s="70"/>
      <c r="J373" s="70"/>
      <c r="K373" s="70"/>
      <c r="L373" s="70"/>
      <c r="M373" s="70"/>
      <c r="N373" s="71"/>
      <c r="O373" s="39"/>
    </row>
    <row r="374" spans="1:15" ht="12.75">
      <c r="A374" s="39"/>
      <c r="B374" s="45" t="s">
        <v>2</v>
      </c>
      <c r="C374" s="161" t="s">
        <v>157</v>
      </c>
      <c r="D374" s="162"/>
      <c r="E374" s="11"/>
      <c r="F374" s="46" t="s">
        <v>3</v>
      </c>
      <c r="G374" s="93" t="s">
        <v>81</v>
      </c>
      <c r="H374" s="72"/>
      <c r="I374" s="72"/>
      <c r="J374" s="72"/>
      <c r="K374" s="72"/>
      <c r="L374" s="72"/>
      <c r="M374" s="72"/>
      <c r="N374" s="73"/>
      <c r="O374" s="39"/>
    </row>
    <row r="375" spans="1:15" ht="12.75">
      <c r="A375" s="35"/>
      <c r="B375" s="47" t="s">
        <v>20</v>
      </c>
      <c r="C375" s="48"/>
      <c r="D375" s="49"/>
      <c r="E375" s="50"/>
      <c r="F375" s="47" t="s">
        <v>20</v>
      </c>
      <c r="G375" s="48"/>
      <c r="H375" s="51"/>
      <c r="I375" s="51"/>
      <c r="J375" s="51"/>
      <c r="K375" s="51"/>
      <c r="L375" s="51"/>
      <c r="M375" s="51"/>
      <c r="N375" s="51"/>
      <c r="O375" s="40"/>
    </row>
    <row r="376" spans="1:15" ht="12.75">
      <c r="A376" s="39"/>
      <c r="B376" s="19"/>
      <c r="C376" s="161" t="s">
        <v>156</v>
      </c>
      <c r="D376" s="162"/>
      <c r="E376" s="11"/>
      <c r="F376" s="20"/>
      <c r="G376" s="129" t="s">
        <v>79</v>
      </c>
      <c r="H376" s="130"/>
      <c r="I376" s="130"/>
      <c r="J376" s="130"/>
      <c r="K376" s="130"/>
      <c r="L376" s="130"/>
      <c r="M376" s="130"/>
      <c r="N376" s="131"/>
      <c r="O376" s="39"/>
    </row>
    <row r="377" spans="1:15" ht="12.75">
      <c r="A377" s="39"/>
      <c r="B377" s="17"/>
      <c r="C377" s="161" t="s">
        <v>157</v>
      </c>
      <c r="D377" s="162"/>
      <c r="E377" s="11"/>
      <c r="F377" s="18"/>
      <c r="G377" s="165" t="s">
        <v>81</v>
      </c>
      <c r="H377" s="132"/>
      <c r="I377" s="132"/>
      <c r="J377" s="132"/>
      <c r="K377" s="132"/>
      <c r="L377" s="132"/>
      <c r="M377" s="132"/>
      <c r="N377" s="133"/>
      <c r="O377" s="39"/>
    </row>
    <row r="378" spans="1:15" ht="12.75">
      <c r="A378" s="35"/>
      <c r="B378" s="27"/>
      <c r="C378" s="27"/>
      <c r="D378" s="27"/>
      <c r="E378" s="27"/>
      <c r="F378" s="1" t="s">
        <v>24</v>
      </c>
      <c r="G378" s="1"/>
      <c r="H378" s="1"/>
      <c r="I378" s="1"/>
      <c r="J378" s="27"/>
      <c r="K378" s="27"/>
      <c r="L378" s="27"/>
      <c r="M378" s="52"/>
      <c r="N378" s="9"/>
      <c r="O378" s="40"/>
    </row>
    <row r="379" spans="1:15" ht="12.75">
      <c r="A379" s="35"/>
      <c r="B379" s="12" t="s">
        <v>23</v>
      </c>
      <c r="C379" s="27"/>
      <c r="D379" s="27"/>
      <c r="E379" s="27"/>
      <c r="F379" s="2" t="s">
        <v>11</v>
      </c>
      <c r="G379" s="2" t="s">
        <v>12</v>
      </c>
      <c r="H379" s="2" t="s">
        <v>13</v>
      </c>
      <c r="I379" s="2" t="s">
        <v>14</v>
      </c>
      <c r="J379" s="2" t="s">
        <v>15</v>
      </c>
      <c r="K379" s="168" t="s">
        <v>21</v>
      </c>
      <c r="L379" s="169"/>
      <c r="M379" s="2" t="s">
        <v>22</v>
      </c>
      <c r="N379" s="3" t="s">
        <v>16</v>
      </c>
      <c r="O379" s="39"/>
    </row>
    <row r="380" spans="1:41" ht="15.75">
      <c r="A380" s="39"/>
      <c r="B380" s="53" t="s">
        <v>7</v>
      </c>
      <c r="C380" s="22" t="str">
        <f>IF(C373&gt;"",C373,"")</f>
        <v>Kyrylo Samokysh</v>
      </c>
      <c r="D380" s="22" t="str">
        <f>IF(G373&gt;"",G373,"")</f>
        <v>VEDRIEL Carlos</v>
      </c>
      <c r="E380" s="22">
        <f>IF(E373&gt;"",E373&amp;" - "&amp;I373,"")</f>
      </c>
      <c r="F380" s="4">
        <v>-8</v>
      </c>
      <c r="G380" s="4">
        <v>-6</v>
      </c>
      <c r="H380" s="10">
        <v>6</v>
      </c>
      <c r="I380" s="4">
        <v>-11</v>
      </c>
      <c r="J380" s="4"/>
      <c r="K380" s="13">
        <f>IF(ISBLANK(F380),"",COUNTIF(F380:J380,"&gt;=0"))</f>
        <v>1</v>
      </c>
      <c r="L380" s="14">
        <f>IF(ISBLANK(F380),"",(IF(LEFT(F380,1)="-",1,0)+IF(LEFT(G380,1)="-",1,0)+IF(LEFT(H380,1)="-",1,0)+IF(LEFT(I380,1)="-",1,0)+IF(LEFT(J380,1)="-",1,0)))</f>
        <v>3</v>
      </c>
      <c r="M380" s="16">
        <f aca="true" t="shared" si="63" ref="M380:N384">IF(K380=3,1,"")</f>
      </c>
      <c r="N380" s="15">
        <f t="shared" si="63"/>
        <v>1</v>
      </c>
      <c r="O380" s="39"/>
      <c r="AE380" s="74">
        <v>139</v>
      </c>
      <c r="AF380" s="75"/>
      <c r="AG380" s="74" t="s">
        <v>33</v>
      </c>
      <c r="AH380" s="76" t="str">
        <f>J370</f>
        <v>Men</v>
      </c>
      <c r="AI380" s="77" t="s">
        <v>34</v>
      </c>
      <c r="AJ380" s="78">
        <f>J369</f>
        <v>41977</v>
      </c>
      <c r="AK380" s="79" t="s">
        <v>35</v>
      </c>
      <c r="AL380" s="80"/>
      <c r="AM380" s="79" t="s">
        <v>36</v>
      </c>
      <c r="AN380" s="76">
        <f>SUM(AN382:AN387)</f>
        <v>1</v>
      </c>
      <c r="AO380" s="76">
        <f>SUM(AO382:AO387)</f>
        <v>4</v>
      </c>
    </row>
    <row r="381" spans="1:41" ht="15.75">
      <c r="A381" s="39"/>
      <c r="B381" s="53" t="s">
        <v>8</v>
      </c>
      <c r="C381" s="22" t="str">
        <f>IF(C374&gt;"",C374,"")</f>
        <v>Petro Kim</v>
      </c>
      <c r="D381" s="22" t="str">
        <f>IF(G374&gt;"",G374,"")</f>
        <v>DIEZ Endika</v>
      </c>
      <c r="E381" s="22">
        <f>IF(E374&gt;"",E374&amp;" - "&amp;I374,"")</f>
      </c>
      <c r="F381" s="4">
        <v>-5</v>
      </c>
      <c r="G381" s="4">
        <v>-8</v>
      </c>
      <c r="H381" s="4">
        <v>7</v>
      </c>
      <c r="I381" s="4">
        <v>-5</v>
      </c>
      <c r="J381" s="4"/>
      <c r="K381" s="13">
        <f>IF(ISBLANK(F381),"",COUNTIF(F381:J381,"&gt;=0"))</f>
        <v>1</v>
      </c>
      <c r="L381" s="14">
        <f>IF(ISBLANK(F381),"",(IF(LEFT(F381,1)="-",1,0)+IF(LEFT(G381,1)="-",1,0)+IF(LEFT(H381,1)="-",1,0)+IF(LEFT(I381,1)="-",1,0)+IF(LEFT(J381,1)="-",1,0)))</f>
        <v>3</v>
      </c>
      <c r="M381" s="16">
        <f t="shared" si="63"/>
      </c>
      <c r="N381" s="15">
        <f t="shared" si="63"/>
        <v>1</v>
      </c>
      <c r="O381" s="39"/>
      <c r="AE381" s="81" t="s">
        <v>37</v>
      </c>
      <c r="AF381" s="82" t="str">
        <f>C372</f>
        <v>UKR</v>
      </c>
      <c r="AG381" s="82" t="str">
        <f>G372</f>
        <v>ESP 5</v>
      </c>
      <c r="AH381" s="81" t="s">
        <v>38</v>
      </c>
      <c r="AI381" s="81" t="s">
        <v>39</v>
      </c>
      <c r="AJ381" s="81" t="s">
        <v>40</v>
      </c>
      <c r="AK381" s="81" t="s">
        <v>41</v>
      </c>
      <c r="AL381" s="81" t="s">
        <v>42</v>
      </c>
      <c r="AM381" s="81" t="s">
        <v>43</v>
      </c>
      <c r="AN381" s="81" t="s">
        <v>44</v>
      </c>
      <c r="AO381" s="81" t="s">
        <v>45</v>
      </c>
    </row>
    <row r="382" spans="1:41" ht="15">
      <c r="A382" s="39"/>
      <c r="B382" s="54" t="s">
        <v>25</v>
      </c>
      <c r="C382" s="22" t="str">
        <f>IF(C376&gt;"",C376&amp;" / "&amp;C377,"")</f>
        <v>Kyrylo Samokysh / Petro Kim</v>
      </c>
      <c r="D382" s="22" t="str">
        <f>IF(G376&gt;"",G376&amp;" / "&amp;G377,"")</f>
        <v>VEDRIEL Carlos / DIEZ Endika</v>
      </c>
      <c r="E382" s="23"/>
      <c r="F382" s="8">
        <v>10</v>
      </c>
      <c r="G382" s="4">
        <v>5</v>
      </c>
      <c r="H382" s="4">
        <v>8</v>
      </c>
      <c r="I382" s="7"/>
      <c r="J382" s="7"/>
      <c r="K382" s="13">
        <f>IF(ISBLANK(F382),"",COUNTIF(F382:J382,"&gt;=0"))</f>
        <v>3</v>
      </c>
      <c r="L382" s="14">
        <f>IF(ISBLANK(F382),"",(IF(LEFT(F382,1)="-",1,0)+IF(LEFT(G382,1)="-",1,0)+IF(LEFT(H382,1)="-",1,0)+IF(LEFT(I382,1)="-",1,0)+IF(LEFT(J382,1)="-",1,0)))</f>
        <v>0</v>
      </c>
      <c r="M382" s="16">
        <f t="shared" si="63"/>
        <v>1</v>
      </c>
      <c r="N382" s="15">
        <f t="shared" si="63"/>
      </c>
      <c r="O382" s="39"/>
      <c r="AE382" s="79" t="s">
        <v>7</v>
      </c>
      <c r="AF382" s="79" t="str">
        <f>C373</f>
        <v>Kyrylo Samokysh</v>
      </c>
      <c r="AG382" s="79" t="str">
        <f>G373</f>
        <v>VEDRIEL Carlos</v>
      </c>
      <c r="AH382" s="83">
        <f aca="true" t="shared" si="64" ref="AH382:AL384">F380</f>
        <v>-8</v>
      </c>
      <c r="AI382" s="83">
        <f t="shared" si="64"/>
        <v>-6</v>
      </c>
      <c r="AJ382" s="83">
        <f t="shared" si="64"/>
        <v>6</v>
      </c>
      <c r="AK382" s="83">
        <f t="shared" si="64"/>
        <v>-11</v>
      </c>
      <c r="AL382" s="83">
        <f t="shared" si="64"/>
        <v>0</v>
      </c>
      <c r="AM382" s="84"/>
      <c r="AN382" s="84">
        <f aca="true" t="shared" si="65" ref="AN382:AO384">M380</f>
      </c>
      <c r="AO382" s="84">
        <f t="shared" si="65"/>
        <v>1</v>
      </c>
    </row>
    <row r="383" spans="1:41" ht="15">
      <c r="A383" s="39"/>
      <c r="B383" s="53" t="s">
        <v>9</v>
      </c>
      <c r="C383" s="22" t="str">
        <f>IF(C373&gt;"",C373,"")</f>
        <v>Kyrylo Samokysh</v>
      </c>
      <c r="D383" s="22" t="str">
        <f>IF(G374&gt;"",G374,"")</f>
        <v>DIEZ Endika</v>
      </c>
      <c r="E383" s="24"/>
      <c r="F383" s="5">
        <v>-9</v>
      </c>
      <c r="G383" s="6">
        <v>-7</v>
      </c>
      <c r="H383" s="7">
        <v>-6</v>
      </c>
      <c r="I383" s="4"/>
      <c r="J383" s="4"/>
      <c r="K383" s="13">
        <f>IF(ISBLANK(F383),"",COUNTIF(F383:J383,"&gt;=0"))</f>
        <v>0</v>
      </c>
      <c r="L383" s="14">
        <f>IF(ISBLANK(F383),"",(IF(LEFT(F383,1)="-",1,0)+IF(LEFT(G383,1)="-",1,0)+IF(LEFT(H383,1)="-",1,0)+IF(LEFT(I383,1)="-",1,0)+IF(LEFT(J383,1)="-",1,0)))</f>
        <v>3</v>
      </c>
      <c r="M383" s="16">
        <f t="shared" si="63"/>
      </c>
      <c r="N383" s="15">
        <f t="shared" si="63"/>
        <v>1</v>
      </c>
      <c r="O383" s="39"/>
      <c r="AE383" s="79" t="s">
        <v>8</v>
      </c>
      <c r="AF383" s="79" t="str">
        <f>C374</f>
        <v>Petro Kim</v>
      </c>
      <c r="AG383" s="85" t="str">
        <f>G374</f>
        <v>DIEZ Endika</v>
      </c>
      <c r="AH383" s="83">
        <f t="shared" si="64"/>
        <v>-5</v>
      </c>
      <c r="AI383" s="83">
        <f t="shared" si="64"/>
        <v>-8</v>
      </c>
      <c r="AJ383" s="83">
        <f t="shared" si="64"/>
        <v>7</v>
      </c>
      <c r="AK383" s="83">
        <f t="shared" si="64"/>
        <v>-5</v>
      </c>
      <c r="AL383" s="83">
        <f t="shared" si="64"/>
        <v>0</v>
      </c>
      <c r="AM383" s="84"/>
      <c r="AN383" s="84">
        <f t="shared" si="65"/>
      </c>
      <c r="AO383" s="84">
        <f t="shared" si="65"/>
        <v>1</v>
      </c>
    </row>
    <row r="384" spans="1:41" ht="15.75" thickBot="1">
      <c r="A384" s="39"/>
      <c r="B384" s="53" t="s">
        <v>10</v>
      </c>
      <c r="C384" s="22" t="str">
        <f>IF(C374&gt;"",C374,"")</f>
        <v>Petro Kim</v>
      </c>
      <c r="D384" s="22" t="str">
        <f>IF(G373&gt;"",G373,"")</f>
        <v>VEDRIEL Carlos</v>
      </c>
      <c r="E384" s="24"/>
      <c r="F384" s="8"/>
      <c r="G384" s="4"/>
      <c r="H384" s="4"/>
      <c r="I384" s="4"/>
      <c r="J384" s="4"/>
      <c r="K384" s="13">
        <f>IF(ISBLANK(F384),"",COUNTIF(F384:J384,"&gt;=0"))</f>
      </c>
      <c r="L384" s="14">
        <f>IF(ISBLANK(F384),"",(IF(LEFT(F384,1)="-",1,0)+IF(LEFT(G384,1)="-",1,0)+IF(LEFT(H384,1)="-",1,0)+IF(LEFT(I384,1)="-",1,0)+IF(LEFT(J384,1)="-",1,0)))</f>
      </c>
      <c r="M384" s="16">
        <f t="shared" si="63"/>
      </c>
      <c r="N384" s="15">
        <f t="shared" si="63"/>
      </c>
      <c r="O384" s="39"/>
      <c r="AE384" s="79" t="s">
        <v>46</v>
      </c>
      <c r="AF384" s="79" t="str">
        <f>C376</f>
        <v>Kyrylo Samokysh</v>
      </c>
      <c r="AG384" s="85" t="str">
        <f>G376</f>
        <v>VEDRIEL Carlos</v>
      </c>
      <c r="AH384" s="83">
        <f t="shared" si="64"/>
        <v>10</v>
      </c>
      <c r="AI384" s="83">
        <f t="shared" si="64"/>
        <v>5</v>
      </c>
      <c r="AJ384" s="83">
        <f t="shared" si="64"/>
        <v>8</v>
      </c>
      <c r="AK384" s="83">
        <f t="shared" si="64"/>
        <v>0</v>
      </c>
      <c r="AL384" s="83">
        <f t="shared" si="64"/>
        <v>0</v>
      </c>
      <c r="AM384" s="84"/>
      <c r="AN384" s="84">
        <f t="shared" si="65"/>
        <v>1</v>
      </c>
      <c r="AO384" s="84">
        <f t="shared" si="65"/>
      </c>
    </row>
    <row r="385" spans="1:41" ht="15.75" thickBot="1">
      <c r="A385" s="35"/>
      <c r="B385" s="27"/>
      <c r="C385" s="27"/>
      <c r="D385" s="27"/>
      <c r="E385" s="27"/>
      <c r="F385" s="27"/>
      <c r="G385" s="27"/>
      <c r="H385" s="27"/>
      <c r="I385" s="21" t="s">
        <v>28</v>
      </c>
      <c r="J385" s="55"/>
      <c r="K385" s="25">
        <f>IF(ISBLANK(C373),"",SUM(K380:K384))</f>
        <v>5</v>
      </c>
      <c r="L385" s="26">
        <f>IF(ISBLANK(G373),"",SUM(L380:L384))</f>
        <v>9</v>
      </c>
      <c r="M385" s="56">
        <f>IF(ISBLANK(F380),"",SUM(M380:M384))</f>
        <v>1</v>
      </c>
      <c r="N385" s="57">
        <f>IF(ISBLANK(F380),"",SUM(N380:N384))</f>
        <v>3</v>
      </c>
      <c r="O385" s="39"/>
      <c r="AE385" s="122" t="s">
        <v>47</v>
      </c>
      <c r="AF385" s="122" t="str">
        <f>C377</f>
        <v>Petro Kim</v>
      </c>
      <c r="AG385" s="123" t="str">
        <f>G377</f>
        <v>DIEZ Endika</v>
      </c>
      <c r="AH385" s="86" t="s">
        <v>48</v>
      </c>
      <c r="AI385" s="86" t="s">
        <v>48</v>
      </c>
      <c r="AJ385" s="86" t="s">
        <v>48</v>
      </c>
      <c r="AK385" s="86" t="s">
        <v>48</v>
      </c>
      <c r="AL385" s="86" t="s">
        <v>48</v>
      </c>
      <c r="AM385" s="86"/>
      <c r="AN385" s="84"/>
      <c r="AO385" s="84">
        <f>N383</f>
        <v>1</v>
      </c>
    </row>
    <row r="386" spans="1:41" ht="15">
      <c r="A386" s="35"/>
      <c r="B386" s="27" t="s">
        <v>26</v>
      </c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40"/>
      <c r="AE386" s="79" t="s">
        <v>9</v>
      </c>
      <c r="AF386" s="79" t="str">
        <f>C373</f>
        <v>Kyrylo Samokysh</v>
      </c>
      <c r="AG386" s="85" t="str">
        <f>G374</f>
        <v>DIEZ Endika</v>
      </c>
      <c r="AH386" s="83">
        <f aca="true" t="shared" si="66" ref="AH386:AL387">F383</f>
        <v>-9</v>
      </c>
      <c r="AI386" s="83">
        <f t="shared" si="66"/>
        <v>-7</v>
      </c>
      <c r="AJ386" s="83">
        <f t="shared" si="66"/>
        <v>-6</v>
      </c>
      <c r="AK386" s="83">
        <f t="shared" si="66"/>
        <v>0</v>
      </c>
      <c r="AL386" s="83">
        <f t="shared" si="66"/>
        <v>0</v>
      </c>
      <c r="AM386" s="84"/>
      <c r="AN386" s="84">
        <f>M383</f>
      </c>
      <c r="AO386" s="84">
        <f>N383</f>
        <v>1</v>
      </c>
    </row>
    <row r="387" spans="1:41" ht="15">
      <c r="A387" s="35"/>
      <c r="C387" s="27" t="s">
        <v>4</v>
      </c>
      <c r="D387" s="27" t="s">
        <v>5</v>
      </c>
      <c r="E387" s="9"/>
      <c r="F387" s="27"/>
      <c r="G387" s="27" t="s">
        <v>6</v>
      </c>
      <c r="H387" s="9"/>
      <c r="I387" s="27"/>
      <c r="J387" s="9" t="s">
        <v>27</v>
      </c>
      <c r="K387" s="9"/>
      <c r="L387" s="27"/>
      <c r="M387" s="27"/>
      <c r="N387" s="27"/>
      <c r="O387" s="40"/>
      <c r="AE387" s="79" t="s">
        <v>10</v>
      </c>
      <c r="AF387" s="79" t="str">
        <f>C374</f>
        <v>Petro Kim</v>
      </c>
      <c r="AG387" s="79" t="str">
        <f>G373</f>
        <v>VEDRIEL Carlos</v>
      </c>
      <c r="AH387" s="83">
        <f t="shared" si="66"/>
        <v>0</v>
      </c>
      <c r="AI387" s="83">
        <f t="shared" si="66"/>
        <v>0</v>
      </c>
      <c r="AJ387" s="83">
        <f t="shared" si="66"/>
        <v>0</v>
      </c>
      <c r="AK387" s="83">
        <f t="shared" si="66"/>
        <v>0</v>
      </c>
      <c r="AL387" s="83">
        <f t="shared" si="66"/>
        <v>0</v>
      </c>
      <c r="AM387" s="84"/>
      <c r="AN387" s="84">
        <f>M384</f>
      </c>
      <c r="AO387" s="84">
        <f>N384</f>
      </c>
    </row>
    <row r="388" spans="1:15" ht="13.5" thickBot="1">
      <c r="A388" s="35"/>
      <c r="B388" s="62"/>
      <c r="C388" s="63" t="str">
        <f>C372</f>
        <v>UKR</v>
      </c>
      <c r="D388" s="27" t="str">
        <f>G372</f>
        <v>ESP 5</v>
      </c>
      <c r="E388" s="27"/>
      <c r="F388" s="27"/>
      <c r="G388" s="27"/>
      <c r="H388" s="27"/>
      <c r="I388" s="27"/>
      <c r="J388" s="158" t="str">
        <f>IF(M385=3,C372,IF(N385=3,G372,IF(M385=5,IF(N385=5,"tasan",""),"")))</f>
        <v>ESP 5</v>
      </c>
      <c r="K388" s="159"/>
      <c r="L388" s="159"/>
      <c r="M388" s="159"/>
      <c r="N388" s="160"/>
      <c r="O388" s="39"/>
    </row>
    <row r="389" spans="1:15" ht="12.75">
      <c r="A389" s="58"/>
      <c r="B389" s="59"/>
      <c r="C389" s="59"/>
      <c r="D389" s="59"/>
      <c r="E389" s="59"/>
      <c r="F389" s="59"/>
      <c r="G389" s="59"/>
      <c r="H389" s="59"/>
      <c r="I389" s="59"/>
      <c r="J389" s="60"/>
      <c r="K389" s="60"/>
      <c r="L389" s="60"/>
      <c r="M389" s="60"/>
      <c r="N389" s="60"/>
      <c r="O389" s="61"/>
    </row>
    <row r="392" spans="1:15" ht="12.75">
      <c r="A392" s="35"/>
      <c r="B392" s="9"/>
      <c r="C392" s="28" t="s">
        <v>29</v>
      </c>
      <c r="D392" s="27"/>
      <c r="E392" s="27"/>
      <c r="F392" s="9"/>
      <c r="G392" s="36" t="s">
        <v>17</v>
      </c>
      <c r="H392" s="37"/>
      <c r="I392" s="38"/>
      <c r="J392" s="170">
        <v>41977</v>
      </c>
      <c r="K392" s="171"/>
      <c r="L392" s="171"/>
      <c r="M392" s="171"/>
      <c r="N392" s="172"/>
      <c r="O392" s="39"/>
    </row>
    <row r="393" spans="1:15" ht="12.75">
      <c r="A393" s="35"/>
      <c r="B393" s="12"/>
      <c r="C393" s="12" t="s">
        <v>75</v>
      </c>
      <c r="D393" s="27"/>
      <c r="E393" s="27"/>
      <c r="F393" s="9"/>
      <c r="G393" s="36" t="s">
        <v>18</v>
      </c>
      <c r="H393" s="37"/>
      <c r="I393" s="38"/>
      <c r="J393" s="173" t="s">
        <v>30</v>
      </c>
      <c r="K393" s="171"/>
      <c r="L393" s="171"/>
      <c r="M393" s="171"/>
      <c r="N393" s="172"/>
      <c r="O393" s="39"/>
    </row>
    <row r="394" spans="1:15" ht="12.75">
      <c r="A394" s="35"/>
      <c r="B394" s="9"/>
      <c r="C394" s="69"/>
      <c r="D394" s="27"/>
      <c r="E394" s="27"/>
      <c r="F394" s="27"/>
      <c r="G394" s="1"/>
      <c r="H394" s="27"/>
      <c r="I394" s="27"/>
      <c r="J394" s="27"/>
      <c r="K394" s="27"/>
      <c r="L394" s="27"/>
      <c r="M394" s="27"/>
      <c r="N394" s="27"/>
      <c r="O394" s="40"/>
    </row>
    <row r="395" spans="1:15" ht="12.75">
      <c r="A395" s="39"/>
      <c r="B395" s="41" t="s">
        <v>19</v>
      </c>
      <c r="C395" s="174" t="s">
        <v>87</v>
      </c>
      <c r="D395" s="175"/>
      <c r="E395" s="42"/>
      <c r="F395" s="41" t="s">
        <v>19</v>
      </c>
      <c r="G395" s="66" t="s">
        <v>82</v>
      </c>
      <c r="H395" s="67"/>
      <c r="I395" s="67"/>
      <c r="J395" s="67"/>
      <c r="K395" s="67"/>
      <c r="L395" s="67"/>
      <c r="M395" s="67"/>
      <c r="N395" s="68"/>
      <c r="O395" s="39"/>
    </row>
    <row r="396" spans="1:15" ht="12.75">
      <c r="A396" s="39"/>
      <c r="B396" s="43" t="s">
        <v>0</v>
      </c>
      <c r="C396" s="161" t="s">
        <v>88</v>
      </c>
      <c r="D396" s="162"/>
      <c r="E396" s="11"/>
      <c r="F396" s="44" t="s">
        <v>1</v>
      </c>
      <c r="G396" s="176" t="s">
        <v>84</v>
      </c>
      <c r="H396" s="177"/>
      <c r="I396" s="177"/>
      <c r="J396" s="177"/>
      <c r="K396" s="177"/>
      <c r="L396" s="177"/>
      <c r="M396" s="177"/>
      <c r="N396" s="128"/>
      <c r="O396" s="39"/>
    </row>
    <row r="397" spans="1:15" ht="12.75">
      <c r="A397" s="39"/>
      <c r="B397" s="45" t="s">
        <v>2</v>
      </c>
      <c r="C397" s="161" t="s">
        <v>90</v>
      </c>
      <c r="D397" s="162"/>
      <c r="E397" s="11"/>
      <c r="F397" s="46" t="s">
        <v>3</v>
      </c>
      <c r="G397" s="161" t="s">
        <v>86</v>
      </c>
      <c r="H397" s="163"/>
      <c r="I397" s="163"/>
      <c r="J397" s="163"/>
      <c r="K397" s="163"/>
      <c r="L397" s="163"/>
      <c r="M397" s="163"/>
      <c r="N397" s="164"/>
      <c r="O397" s="39"/>
    </row>
    <row r="398" spans="1:15" ht="12.75">
      <c r="A398" s="35"/>
      <c r="B398" s="47" t="s">
        <v>20</v>
      </c>
      <c r="C398" s="48"/>
      <c r="D398" s="49"/>
      <c r="E398" s="50"/>
      <c r="F398" s="47" t="s">
        <v>20</v>
      </c>
      <c r="G398" s="48"/>
      <c r="H398" s="51"/>
      <c r="I398" s="51"/>
      <c r="J398" s="51"/>
      <c r="K398" s="51"/>
      <c r="L398" s="51"/>
      <c r="M398" s="51"/>
      <c r="N398" s="51"/>
      <c r="O398" s="40"/>
    </row>
    <row r="399" spans="1:15" ht="12.75">
      <c r="A399" s="39"/>
      <c r="B399" s="19"/>
      <c r="C399" s="161" t="s">
        <v>88</v>
      </c>
      <c r="D399" s="162"/>
      <c r="E399" s="11"/>
      <c r="F399" s="20"/>
      <c r="G399" s="176" t="s">
        <v>84</v>
      </c>
      <c r="H399" s="177"/>
      <c r="I399" s="177"/>
      <c r="J399" s="177"/>
      <c r="K399" s="177"/>
      <c r="L399" s="177"/>
      <c r="M399" s="177"/>
      <c r="N399" s="128"/>
      <c r="O399" s="39"/>
    </row>
    <row r="400" spans="1:15" ht="12.75">
      <c r="A400" s="39"/>
      <c r="B400" s="17"/>
      <c r="C400" s="161" t="s">
        <v>90</v>
      </c>
      <c r="D400" s="162"/>
      <c r="E400" s="11"/>
      <c r="F400" s="18"/>
      <c r="G400" s="161" t="s">
        <v>86</v>
      </c>
      <c r="H400" s="163"/>
      <c r="I400" s="163"/>
      <c r="J400" s="163"/>
      <c r="K400" s="163"/>
      <c r="L400" s="163"/>
      <c r="M400" s="163"/>
      <c r="N400" s="164"/>
      <c r="O400" s="39"/>
    </row>
    <row r="401" spans="1:15" ht="12.75">
      <c r="A401" s="35"/>
      <c r="B401" s="27"/>
      <c r="C401" s="27"/>
      <c r="D401" s="27"/>
      <c r="E401" s="27"/>
      <c r="F401" s="1" t="s">
        <v>24</v>
      </c>
      <c r="G401" s="1"/>
      <c r="H401" s="1"/>
      <c r="I401" s="1"/>
      <c r="J401" s="27"/>
      <c r="K401" s="27"/>
      <c r="L401" s="27"/>
      <c r="M401" s="52"/>
      <c r="N401" s="9"/>
      <c r="O401" s="40"/>
    </row>
    <row r="402" spans="1:15" ht="12.75">
      <c r="A402" s="35"/>
      <c r="B402" s="12" t="s">
        <v>23</v>
      </c>
      <c r="C402" s="27"/>
      <c r="D402" s="27"/>
      <c r="E402" s="27"/>
      <c r="F402" s="2" t="s">
        <v>11</v>
      </c>
      <c r="G402" s="2" t="s">
        <v>12</v>
      </c>
      <c r="H402" s="2" t="s">
        <v>13</v>
      </c>
      <c r="I402" s="2" t="s">
        <v>14</v>
      </c>
      <c r="J402" s="2" t="s">
        <v>15</v>
      </c>
      <c r="K402" s="168" t="s">
        <v>21</v>
      </c>
      <c r="L402" s="169"/>
      <c r="M402" s="2" t="s">
        <v>22</v>
      </c>
      <c r="N402" s="3" t="s">
        <v>16</v>
      </c>
      <c r="O402" s="39"/>
    </row>
    <row r="403" spans="1:41" ht="15.75">
      <c r="A403" s="39"/>
      <c r="B403" s="53" t="s">
        <v>7</v>
      </c>
      <c r="C403" s="22" t="str">
        <f>IF(C396&gt;"",C396,"")</f>
        <v>SANCHEZ Borja</v>
      </c>
      <c r="D403" s="22" t="str">
        <f>IF(G396&gt;"",G396,"")</f>
        <v>Sadamatsu Yusuke</v>
      </c>
      <c r="E403" s="22">
        <f>IF(E396&gt;"",E396&amp;" - "&amp;I396,"")</f>
      </c>
      <c r="F403" s="4">
        <v>-8</v>
      </c>
      <c r="G403" s="4">
        <v>-5</v>
      </c>
      <c r="H403" s="10">
        <v>7</v>
      </c>
      <c r="I403" s="4">
        <v>-7</v>
      </c>
      <c r="J403" s="4"/>
      <c r="K403" s="13">
        <f>IF(ISBLANK(F403),"",COUNTIF(F403:J403,"&gt;=0"))</f>
        <v>1</v>
      </c>
      <c r="L403" s="14">
        <f>IF(ISBLANK(F403),"",(IF(LEFT(F403,1)="-",1,0)+IF(LEFT(G403,1)="-",1,0)+IF(LEFT(H403,1)="-",1,0)+IF(LEFT(I403,1)="-",1,0)+IF(LEFT(J403,1)="-",1,0)))</f>
        <v>3</v>
      </c>
      <c r="M403" s="16">
        <f aca="true" t="shared" si="67" ref="M403:N407">IF(K403=3,1,"")</f>
      </c>
      <c r="N403" s="15">
        <f t="shared" si="67"/>
        <v>1</v>
      </c>
      <c r="O403" s="39"/>
      <c r="AE403" s="74">
        <v>139</v>
      </c>
      <c r="AF403" s="75"/>
      <c r="AG403" s="74" t="s">
        <v>33</v>
      </c>
      <c r="AH403" s="76" t="str">
        <f>J393</f>
        <v>Men</v>
      </c>
      <c r="AI403" s="77" t="s">
        <v>34</v>
      </c>
      <c r="AJ403" s="78">
        <f>J392</f>
        <v>41977</v>
      </c>
      <c r="AK403" s="79" t="s">
        <v>35</v>
      </c>
      <c r="AL403" s="80"/>
      <c r="AM403" s="79" t="s">
        <v>36</v>
      </c>
      <c r="AN403" s="76">
        <f>SUM(AN405:AN410)</f>
        <v>0</v>
      </c>
      <c r="AO403" s="76">
        <f>SUM(AO405:AO410)</f>
        <v>3</v>
      </c>
    </row>
    <row r="404" spans="1:41" ht="15.75">
      <c r="A404" s="39"/>
      <c r="B404" s="53" t="s">
        <v>8</v>
      </c>
      <c r="C404" s="22" t="str">
        <f>IF(C397&gt;"",C397,"")</f>
        <v>GONZALEZ Eduardo</v>
      </c>
      <c r="D404" s="22" t="str">
        <f>IF(G397&gt;"",G397,"")</f>
        <v>Goto Takuya</v>
      </c>
      <c r="E404" s="22">
        <f>IF(E397&gt;"",E397&amp;" - "&amp;I397,"")</f>
      </c>
      <c r="F404" s="4">
        <v>-8</v>
      </c>
      <c r="G404" s="4">
        <v>-10</v>
      </c>
      <c r="H404" s="4">
        <v>-10</v>
      </c>
      <c r="I404" s="4"/>
      <c r="J404" s="4"/>
      <c r="K404" s="13">
        <f>IF(ISBLANK(F404),"",COUNTIF(F404:J404,"&gt;=0"))</f>
        <v>0</v>
      </c>
      <c r="L404" s="14">
        <f>IF(ISBLANK(F404),"",(IF(LEFT(F404,1)="-",1,0)+IF(LEFT(G404,1)="-",1,0)+IF(LEFT(H404,1)="-",1,0)+IF(LEFT(I404,1)="-",1,0)+IF(LEFT(J404,1)="-",1,0)))</f>
        <v>3</v>
      </c>
      <c r="M404" s="16">
        <f t="shared" si="67"/>
      </c>
      <c r="N404" s="15">
        <f t="shared" si="67"/>
        <v>1</v>
      </c>
      <c r="O404" s="39"/>
      <c r="AE404" s="81" t="s">
        <v>37</v>
      </c>
      <c r="AF404" s="82" t="str">
        <f>C395</f>
        <v>ESP 4</v>
      </c>
      <c r="AG404" s="82" t="str">
        <f>G395</f>
        <v>JPN 2</v>
      </c>
      <c r="AH404" s="81" t="s">
        <v>38</v>
      </c>
      <c r="AI404" s="81" t="s">
        <v>39</v>
      </c>
      <c r="AJ404" s="81" t="s">
        <v>40</v>
      </c>
      <c r="AK404" s="81" t="s">
        <v>41</v>
      </c>
      <c r="AL404" s="81" t="s">
        <v>42</v>
      </c>
      <c r="AM404" s="81" t="s">
        <v>43</v>
      </c>
      <c r="AN404" s="81" t="s">
        <v>44</v>
      </c>
      <c r="AO404" s="81" t="s">
        <v>45</v>
      </c>
    </row>
    <row r="405" spans="1:41" ht="15">
      <c r="A405" s="39"/>
      <c r="B405" s="54" t="s">
        <v>25</v>
      </c>
      <c r="C405" s="22" t="str">
        <f>IF(C399&gt;"",C399&amp;" / "&amp;C400,"")</f>
        <v>SANCHEZ Borja / GONZALEZ Eduardo</v>
      </c>
      <c r="D405" s="22" t="str">
        <f>IF(G399&gt;"",G399&amp;" / "&amp;G400,"")</f>
        <v>Sadamatsu Yusuke / Goto Takuya</v>
      </c>
      <c r="E405" s="23"/>
      <c r="F405" s="8">
        <v>9</v>
      </c>
      <c r="G405" s="4">
        <v>-7</v>
      </c>
      <c r="H405" s="4">
        <v>-5</v>
      </c>
      <c r="I405" s="7">
        <v>10</v>
      </c>
      <c r="J405" s="7">
        <v>-9</v>
      </c>
      <c r="K405" s="13">
        <f>IF(ISBLANK(F405),"",COUNTIF(F405:J405,"&gt;=0"))</f>
        <v>2</v>
      </c>
      <c r="L405" s="14">
        <f>IF(ISBLANK(F405),"",(IF(LEFT(F405,1)="-",1,0)+IF(LEFT(G405,1)="-",1,0)+IF(LEFT(H405,1)="-",1,0)+IF(LEFT(I405,1)="-",1,0)+IF(LEFT(J405,1)="-",1,0)))</f>
        <v>3</v>
      </c>
      <c r="M405" s="16">
        <f t="shared" si="67"/>
      </c>
      <c r="N405" s="15">
        <f t="shared" si="67"/>
        <v>1</v>
      </c>
      <c r="O405" s="39"/>
      <c r="AE405" s="79" t="s">
        <v>7</v>
      </c>
      <c r="AF405" s="79" t="str">
        <f>C396</f>
        <v>SANCHEZ Borja</v>
      </c>
      <c r="AG405" s="79" t="str">
        <f>G396</f>
        <v>Sadamatsu Yusuke</v>
      </c>
      <c r="AH405" s="83">
        <f aca="true" t="shared" si="68" ref="AH405:AL407">F403</f>
        <v>-8</v>
      </c>
      <c r="AI405" s="83">
        <f t="shared" si="68"/>
        <v>-5</v>
      </c>
      <c r="AJ405" s="83">
        <f t="shared" si="68"/>
        <v>7</v>
      </c>
      <c r="AK405" s="83">
        <f t="shared" si="68"/>
        <v>-7</v>
      </c>
      <c r="AL405" s="83">
        <f t="shared" si="68"/>
        <v>0</v>
      </c>
      <c r="AM405" s="84"/>
      <c r="AN405" s="84">
        <f aca="true" t="shared" si="69" ref="AN405:AO407">M403</f>
      </c>
      <c r="AO405" s="84">
        <f t="shared" si="69"/>
        <v>1</v>
      </c>
    </row>
    <row r="406" spans="1:41" ht="19.5" customHeight="1">
      <c r="A406" s="39"/>
      <c r="B406" s="53" t="s">
        <v>9</v>
      </c>
      <c r="C406" s="22" t="str">
        <f>IF(C396&gt;"",C396,"")</f>
        <v>SANCHEZ Borja</v>
      </c>
      <c r="D406" s="22" t="str">
        <f>IF(G397&gt;"",G397,"")</f>
        <v>Goto Takuya</v>
      </c>
      <c r="E406" s="24"/>
      <c r="F406" s="5"/>
      <c r="G406" s="6"/>
      <c r="H406" s="7"/>
      <c r="I406" s="4"/>
      <c r="J406" s="4"/>
      <c r="K406" s="13">
        <f>IF(ISBLANK(F406),"",COUNTIF(F406:J406,"&gt;=0"))</f>
      </c>
      <c r="L406" s="14">
        <f>IF(ISBLANK(F406),"",(IF(LEFT(F406,1)="-",1,0)+IF(LEFT(G406,1)="-",1,0)+IF(LEFT(H406,1)="-",1,0)+IF(LEFT(I406,1)="-",1,0)+IF(LEFT(J406,1)="-",1,0)))</f>
      </c>
      <c r="M406" s="16">
        <f t="shared" si="67"/>
      </c>
      <c r="N406" s="15">
        <f t="shared" si="67"/>
      </c>
      <c r="O406" s="39"/>
      <c r="AE406" s="79" t="s">
        <v>8</v>
      </c>
      <c r="AF406" s="79" t="str">
        <f>C397</f>
        <v>GONZALEZ Eduardo</v>
      </c>
      <c r="AG406" s="85" t="str">
        <f>G397</f>
        <v>Goto Takuya</v>
      </c>
      <c r="AH406" s="83">
        <f t="shared" si="68"/>
        <v>-8</v>
      </c>
      <c r="AI406" s="83">
        <f t="shared" si="68"/>
        <v>-10</v>
      </c>
      <c r="AJ406" s="83">
        <f t="shared" si="68"/>
        <v>-10</v>
      </c>
      <c r="AK406" s="83">
        <f t="shared" si="68"/>
        <v>0</v>
      </c>
      <c r="AL406" s="83">
        <f t="shared" si="68"/>
        <v>0</v>
      </c>
      <c r="AM406" s="84"/>
      <c r="AN406" s="84">
        <f t="shared" si="69"/>
      </c>
      <c r="AO406" s="84">
        <f t="shared" si="69"/>
        <v>1</v>
      </c>
    </row>
    <row r="407" spans="1:41" ht="15.75" thickBot="1">
      <c r="A407" s="39"/>
      <c r="B407" s="53" t="s">
        <v>10</v>
      </c>
      <c r="C407" s="22" t="str">
        <f>IF(C397&gt;"",C397,"")</f>
        <v>GONZALEZ Eduardo</v>
      </c>
      <c r="D407" s="22" t="str">
        <f>IF(G396&gt;"",G396,"")</f>
        <v>Sadamatsu Yusuke</v>
      </c>
      <c r="E407" s="24"/>
      <c r="F407" s="8"/>
      <c r="G407" s="4"/>
      <c r="H407" s="4"/>
      <c r="I407" s="4"/>
      <c r="J407" s="4"/>
      <c r="K407" s="13">
        <f>IF(ISBLANK(F407),"",COUNTIF(F407:J407,"&gt;=0"))</f>
      </c>
      <c r="L407" s="14">
        <f>IF(ISBLANK(F407),"",(IF(LEFT(F407,1)="-",1,0)+IF(LEFT(G407,1)="-",1,0)+IF(LEFT(H407,1)="-",1,0)+IF(LEFT(I407,1)="-",1,0)+IF(LEFT(J407,1)="-",1,0)))</f>
      </c>
      <c r="M407" s="16">
        <f t="shared" si="67"/>
      </c>
      <c r="N407" s="15">
        <f t="shared" si="67"/>
      </c>
      <c r="O407" s="39"/>
      <c r="AE407" s="79" t="s">
        <v>46</v>
      </c>
      <c r="AF407" s="79" t="str">
        <f>C399</f>
        <v>SANCHEZ Borja</v>
      </c>
      <c r="AG407" s="85" t="str">
        <f>G399</f>
        <v>Sadamatsu Yusuke</v>
      </c>
      <c r="AH407" s="83">
        <f t="shared" si="68"/>
        <v>9</v>
      </c>
      <c r="AI407" s="83">
        <f t="shared" si="68"/>
        <v>-7</v>
      </c>
      <c r="AJ407" s="83">
        <f t="shared" si="68"/>
        <v>-5</v>
      </c>
      <c r="AK407" s="83">
        <f t="shared" si="68"/>
        <v>10</v>
      </c>
      <c r="AL407" s="83">
        <f t="shared" si="68"/>
        <v>-9</v>
      </c>
      <c r="AM407" s="84"/>
      <c r="AN407" s="84">
        <f t="shared" si="69"/>
      </c>
      <c r="AO407" s="84">
        <f t="shared" si="69"/>
        <v>1</v>
      </c>
    </row>
    <row r="408" spans="1:41" ht="15.75" thickBot="1">
      <c r="A408" s="35"/>
      <c r="B408" s="27"/>
      <c r="C408" s="27"/>
      <c r="D408" s="27"/>
      <c r="E408" s="27"/>
      <c r="F408" s="27"/>
      <c r="G408" s="27"/>
      <c r="H408" s="27"/>
      <c r="I408" s="21" t="s">
        <v>28</v>
      </c>
      <c r="J408" s="55"/>
      <c r="K408" s="25">
        <f>IF(ISBLANK(C396),"",SUM(K403:K407))</f>
        <v>3</v>
      </c>
      <c r="L408" s="26">
        <f>IF(ISBLANK(G396),"",SUM(L403:L407))</f>
        <v>9</v>
      </c>
      <c r="M408" s="56">
        <f>IF(ISBLANK(F403),"",SUM(M403:M407))</f>
        <v>0</v>
      </c>
      <c r="N408" s="57">
        <f>IF(ISBLANK(F403),"",SUM(N403:N407))</f>
        <v>3</v>
      </c>
      <c r="O408" s="39"/>
      <c r="AE408" s="122" t="s">
        <v>47</v>
      </c>
      <c r="AF408" s="122" t="str">
        <f>C400</f>
        <v>GONZALEZ Eduardo</v>
      </c>
      <c r="AG408" s="123" t="str">
        <f>G400</f>
        <v>Goto Takuya</v>
      </c>
      <c r="AH408" s="86" t="s">
        <v>48</v>
      </c>
      <c r="AI408" s="86" t="s">
        <v>48</v>
      </c>
      <c r="AJ408" s="86" t="s">
        <v>48</v>
      </c>
      <c r="AK408" s="86" t="s">
        <v>48</v>
      </c>
      <c r="AL408" s="86" t="s">
        <v>48</v>
      </c>
      <c r="AM408" s="86"/>
      <c r="AN408" s="84"/>
      <c r="AO408" s="84">
        <f>N406</f>
      </c>
    </row>
    <row r="409" spans="1:41" ht="15">
      <c r="A409" s="35"/>
      <c r="B409" s="27" t="s">
        <v>26</v>
      </c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40"/>
      <c r="AE409" s="79" t="s">
        <v>9</v>
      </c>
      <c r="AF409" s="79" t="str">
        <f>C396</f>
        <v>SANCHEZ Borja</v>
      </c>
      <c r="AG409" s="85" t="str">
        <f>G397</f>
        <v>Goto Takuya</v>
      </c>
      <c r="AH409" s="83">
        <f aca="true" t="shared" si="70" ref="AH409:AL410">F406</f>
        <v>0</v>
      </c>
      <c r="AI409" s="83">
        <f t="shared" si="70"/>
        <v>0</v>
      </c>
      <c r="AJ409" s="83">
        <f t="shared" si="70"/>
        <v>0</v>
      </c>
      <c r="AK409" s="83">
        <f t="shared" si="70"/>
        <v>0</v>
      </c>
      <c r="AL409" s="83">
        <f t="shared" si="70"/>
        <v>0</v>
      </c>
      <c r="AM409" s="84"/>
      <c r="AN409" s="84">
        <f>M406</f>
      </c>
      <c r="AO409" s="84">
        <f>N406</f>
      </c>
    </row>
    <row r="410" spans="1:41" ht="15">
      <c r="A410" s="35"/>
      <c r="C410" s="27" t="s">
        <v>4</v>
      </c>
      <c r="D410" s="27" t="s">
        <v>5</v>
      </c>
      <c r="E410" s="9"/>
      <c r="F410" s="27"/>
      <c r="G410" s="27" t="s">
        <v>6</v>
      </c>
      <c r="H410" s="9"/>
      <c r="I410" s="27"/>
      <c r="J410" s="9" t="s">
        <v>27</v>
      </c>
      <c r="K410" s="9"/>
      <c r="L410" s="27"/>
      <c r="M410" s="27"/>
      <c r="N410" s="27"/>
      <c r="O410" s="40"/>
      <c r="AE410" s="79" t="s">
        <v>10</v>
      </c>
      <c r="AF410" s="79" t="str">
        <f>C397</f>
        <v>GONZALEZ Eduardo</v>
      </c>
      <c r="AG410" s="79" t="str">
        <f>G396</f>
        <v>Sadamatsu Yusuke</v>
      </c>
      <c r="AH410" s="83">
        <f t="shared" si="70"/>
        <v>0</v>
      </c>
      <c r="AI410" s="83">
        <f t="shared" si="70"/>
        <v>0</v>
      </c>
      <c r="AJ410" s="83">
        <f t="shared" si="70"/>
        <v>0</v>
      </c>
      <c r="AK410" s="83">
        <f t="shared" si="70"/>
        <v>0</v>
      </c>
      <c r="AL410" s="83">
        <f t="shared" si="70"/>
        <v>0</v>
      </c>
      <c r="AM410" s="84"/>
      <c r="AN410" s="84">
        <f>M407</f>
      </c>
      <c r="AO410" s="84">
        <f>N407</f>
      </c>
    </row>
    <row r="411" spans="1:15" ht="13.5" thickBot="1">
      <c r="A411" s="35"/>
      <c r="B411" s="62"/>
      <c r="C411" s="63" t="str">
        <f>C395</f>
        <v>ESP 4</v>
      </c>
      <c r="D411" s="27" t="str">
        <f>G395</f>
        <v>JPN 2</v>
      </c>
      <c r="E411" s="27"/>
      <c r="F411" s="27"/>
      <c r="G411" s="27"/>
      <c r="H411" s="27"/>
      <c r="I411" s="27"/>
      <c r="J411" s="158" t="str">
        <f>IF(M408=3,C395,IF(N408=3,G395,IF(M408=5,IF(N408=5,"tasan",""),"")))</f>
        <v>JPN 2</v>
      </c>
      <c r="K411" s="159"/>
      <c r="L411" s="159"/>
      <c r="M411" s="159"/>
      <c r="N411" s="160"/>
      <c r="O411" s="39"/>
    </row>
    <row r="412" spans="1:15" ht="12.75">
      <c r="A412" s="58"/>
      <c r="B412" s="59"/>
      <c r="C412" s="59"/>
      <c r="D412" s="59"/>
      <c r="E412" s="59"/>
      <c r="F412" s="59"/>
      <c r="G412" s="59"/>
      <c r="H412" s="59"/>
      <c r="I412" s="59"/>
      <c r="J412" s="60"/>
      <c r="K412" s="60"/>
      <c r="L412" s="60"/>
      <c r="M412" s="60"/>
      <c r="N412" s="60"/>
      <c r="O412" s="61"/>
    </row>
    <row r="415" spans="1:15" ht="12.75">
      <c r="A415" s="35"/>
      <c r="B415" s="9"/>
      <c r="C415" s="28" t="s">
        <v>29</v>
      </c>
      <c r="D415" s="27"/>
      <c r="E415" s="27"/>
      <c r="F415" s="9"/>
      <c r="G415" s="36" t="s">
        <v>17</v>
      </c>
      <c r="H415" s="37"/>
      <c r="I415" s="38"/>
      <c r="J415" s="170">
        <v>41977</v>
      </c>
      <c r="K415" s="171"/>
      <c r="L415" s="171"/>
      <c r="M415" s="171"/>
      <c r="N415" s="172"/>
      <c r="O415" s="39"/>
    </row>
    <row r="416" spans="1:15" ht="12.75">
      <c r="A416" s="35"/>
      <c r="B416" s="12"/>
      <c r="C416" s="12" t="s">
        <v>75</v>
      </c>
      <c r="D416" s="27"/>
      <c r="E416" s="27"/>
      <c r="F416" s="9"/>
      <c r="G416" s="36" t="s">
        <v>18</v>
      </c>
      <c r="H416" s="37"/>
      <c r="I416" s="38"/>
      <c r="J416" s="173" t="s">
        <v>30</v>
      </c>
      <c r="K416" s="171"/>
      <c r="L416" s="171"/>
      <c r="M416" s="171"/>
      <c r="N416" s="172"/>
      <c r="O416" s="39"/>
    </row>
    <row r="417" spans="1:15" ht="12.75">
      <c r="A417" s="35"/>
      <c r="B417" s="9"/>
      <c r="C417" s="69"/>
      <c r="D417" s="27"/>
      <c r="E417" s="27"/>
      <c r="F417" s="27"/>
      <c r="G417" s="1"/>
      <c r="H417" s="27"/>
      <c r="I417" s="27"/>
      <c r="J417" s="27"/>
      <c r="K417" s="27"/>
      <c r="L417" s="27"/>
      <c r="M417" s="27"/>
      <c r="N417" s="27"/>
      <c r="O417" s="40"/>
    </row>
    <row r="418" spans="1:15" ht="12.75">
      <c r="A418" s="39"/>
      <c r="B418" s="41" t="s">
        <v>19</v>
      </c>
      <c r="C418" s="174" t="s">
        <v>74</v>
      </c>
      <c r="D418" s="175"/>
      <c r="E418" s="42"/>
      <c r="F418" s="41" t="s">
        <v>19</v>
      </c>
      <c r="G418" s="66" t="s">
        <v>32</v>
      </c>
      <c r="H418" s="67"/>
      <c r="I418" s="67"/>
      <c r="J418" s="67"/>
      <c r="K418" s="67"/>
      <c r="L418" s="67"/>
      <c r="M418" s="67"/>
      <c r="N418" s="68"/>
      <c r="O418" s="39"/>
    </row>
    <row r="419" spans="1:15" ht="12.75">
      <c r="A419" s="39"/>
      <c r="B419" s="43" t="s">
        <v>0</v>
      </c>
      <c r="C419" s="161" t="s">
        <v>158</v>
      </c>
      <c r="D419" s="162"/>
      <c r="E419" s="11"/>
      <c r="F419" s="44" t="s">
        <v>1</v>
      </c>
      <c r="G419" s="161" t="s">
        <v>95</v>
      </c>
      <c r="H419" s="163"/>
      <c r="I419" s="163"/>
      <c r="J419" s="163"/>
      <c r="K419" s="163"/>
      <c r="L419" s="163"/>
      <c r="M419" s="163"/>
      <c r="N419" s="164"/>
      <c r="O419" s="39"/>
    </row>
    <row r="420" spans="1:15" ht="12.75">
      <c r="A420" s="39"/>
      <c r="B420" s="45" t="s">
        <v>2</v>
      </c>
      <c r="C420" s="161" t="s">
        <v>159</v>
      </c>
      <c r="D420" s="162"/>
      <c r="E420" s="11"/>
      <c r="F420" s="46" t="s">
        <v>3</v>
      </c>
      <c r="G420" s="176" t="s">
        <v>93</v>
      </c>
      <c r="H420" s="177"/>
      <c r="I420" s="177"/>
      <c r="J420" s="177"/>
      <c r="K420" s="177"/>
      <c r="L420" s="177"/>
      <c r="M420" s="177"/>
      <c r="N420" s="128"/>
      <c r="O420" s="39"/>
    </row>
    <row r="421" spans="1:15" ht="12.75">
      <c r="A421" s="35"/>
      <c r="B421" s="47" t="s">
        <v>20</v>
      </c>
      <c r="C421" s="48"/>
      <c r="D421" s="49"/>
      <c r="E421" s="50"/>
      <c r="F421" s="47" t="s">
        <v>20</v>
      </c>
      <c r="G421" s="48"/>
      <c r="H421" s="51"/>
      <c r="I421" s="51"/>
      <c r="J421" s="51"/>
      <c r="K421" s="51"/>
      <c r="L421" s="51"/>
      <c r="M421" s="51"/>
      <c r="N421" s="51"/>
      <c r="O421" s="40"/>
    </row>
    <row r="422" spans="1:15" ht="12.75">
      <c r="A422" s="39"/>
      <c r="B422" s="19"/>
      <c r="C422" s="161" t="s">
        <v>158</v>
      </c>
      <c r="D422" s="162"/>
      <c r="E422" s="11"/>
      <c r="F422" s="20"/>
      <c r="G422" s="176" t="s">
        <v>93</v>
      </c>
      <c r="H422" s="177"/>
      <c r="I422" s="177"/>
      <c r="J422" s="177"/>
      <c r="K422" s="177"/>
      <c r="L422" s="177"/>
      <c r="M422" s="177"/>
      <c r="N422" s="128"/>
      <c r="O422" s="39"/>
    </row>
    <row r="423" spans="1:15" ht="12.75">
      <c r="A423" s="39"/>
      <c r="B423" s="17"/>
      <c r="C423" s="161" t="s">
        <v>159</v>
      </c>
      <c r="D423" s="162"/>
      <c r="E423" s="11"/>
      <c r="F423" s="18"/>
      <c r="G423" s="161" t="s">
        <v>95</v>
      </c>
      <c r="H423" s="163"/>
      <c r="I423" s="163"/>
      <c r="J423" s="163"/>
      <c r="K423" s="163"/>
      <c r="L423" s="163"/>
      <c r="M423" s="163"/>
      <c r="N423" s="164"/>
      <c r="O423" s="39"/>
    </row>
    <row r="424" spans="1:15" ht="12.75">
      <c r="A424" s="35"/>
      <c r="B424" s="27"/>
      <c r="C424" s="27"/>
      <c r="D424" s="27"/>
      <c r="E424" s="27"/>
      <c r="F424" s="1" t="s">
        <v>24</v>
      </c>
      <c r="G424" s="1"/>
      <c r="H424" s="1"/>
      <c r="I424" s="1"/>
      <c r="J424" s="27"/>
      <c r="K424" s="27"/>
      <c r="L424" s="27"/>
      <c r="M424" s="52"/>
      <c r="N424" s="9"/>
      <c r="O424" s="40"/>
    </row>
    <row r="425" spans="1:15" ht="12.75">
      <c r="A425" s="35"/>
      <c r="B425" s="12" t="s">
        <v>23</v>
      </c>
      <c r="C425" s="27"/>
      <c r="D425" s="27"/>
      <c r="E425" s="27"/>
      <c r="F425" s="2" t="s">
        <v>11</v>
      </c>
      <c r="G425" s="2" t="s">
        <v>12</v>
      </c>
      <c r="H425" s="2" t="s">
        <v>13</v>
      </c>
      <c r="I425" s="2" t="s">
        <v>14</v>
      </c>
      <c r="J425" s="2" t="s">
        <v>15</v>
      </c>
      <c r="K425" s="168" t="s">
        <v>21</v>
      </c>
      <c r="L425" s="169"/>
      <c r="M425" s="2" t="s">
        <v>22</v>
      </c>
      <c r="N425" s="3" t="s">
        <v>16</v>
      </c>
      <c r="O425" s="39"/>
    </row>
    <row r="426" spans="1:41" ht="15.75">
      <c r="A426" s="39"/>
      <c r="B426" s="53" t="s">
        <v>7</v>
      </c>
      <c r="C426" s="22" t="str">
        <f>IF(C419&gt;"",C419,"")</f>
        <v>Krastev Petyo</v>
      </c>
      <c r="D426" s="22" t="str">
        <f>IF(G419&gt;"",G419,"")</f>
        <v>Perman Oscar</v>
      </c>
      <c r="E426" s="22">
        <f>IF(E419&gt;"",E419&amp;" - "&amp;I419,"")</f>
      </c>
      <c r="F426" s="4">
        <v>4</v>
      </c>
      <c r="G426" s="4">
        <v>7</v>
      </c>
      <c r="H426" s="10">
        <v>5</v>
      </c>
      <c r="I426" s="4"/>
      <c r="J426" s="4"/>
      <c r="K426" s="13">
        <f>IF(ISBLANK(F426),"",COUNTIF(F426:J426,"&gt;=0"))</f>
        <v>3</v>
      </c>
      <c r="L426" s="14">
        <f>IF(ISBLANK(F426),"",(IF(LEFT(F426,1)="-",1,0)+IF(LEFT(G426,1)="-",1,0)+IF(LEFT(H426,1)="-",1,0)+IF(LEFT(I426,1)="-",1,0)+IF(LEFT(J426,1)="-",1,0)))</f>
        <v>0</v>
      </c>
      <c r="M426" s="16">
        <f aca="true" t="shared" si="71" ref="M426:N430">IF(K426=3,1,"")</f>
        <v>1</v>
      </c>
      <c r="N426" s="15">
        <f t="shared" si="71"/>
      </c>
      <c r="O426" s="39"/>
      <c r="AE426" s="74">
        <v>139</v>
      </c>
      <c r="AF426" s="75"/>
      <c r="AG426" s="74" t="s">
        <v>33</v>
      </c>
      <c r="AH426" s="76" t="str">
        <f>J416</f>
        <v>Men</v>
      </c>
      <c r="AI426" s="77" t="s">
        <v>34</v>
      </c>
      <c r="AJ426" s="78">
        <f>J415</f>
        <v>41977</v>
      </c>
      <c r="AK426" s="79" t="s">
        <v>35</v>
      </c>
      <c r="AL426" s="80"/>
      <c r="AM426" s="79" t="s">
        <v>36</v>
      </c>
      <c r="AN426" s="76">
        <f>SUM(AN428:AN433)</f>
        <v>3</v>
      </c>
      <c r="AO426" s="76">
        <f>SUM(AO428:AO433)</f>
        <v>0</v>
      </c>
    </row>
    <row r="427" spans="1:41" ht="15.75">
      <c r="A427" s="39"/>
      <c r="B427" s="53" t="s">
        <v>8</v>
      </c>
      <c r="C427" s="22" t="str">
        <f>IF(C420&gt;"",C420,"")</f>
        <v>Golovanov Stanislav</v>
      </c>
      <c r="D427" s="22" t="str">
        <f>IF(G420&gt;"",G420,"")</f>
        <v>Gullbo Viktor</v>
      </c>
      <c r="E427" s="22">
        <f>IF(E420&gt;"",E420&amp;" - "&amp;I420,"")</f>
      </c>
      <c r="F427" s="4">
        <v>6</v>
      </c>
      <c r="G427" s="4">
        <v>7</v>
      </c>
      <c r="H427" s="4">
        <v>7</v>
      </c>
      <c r="I427" s="4"/>
      <c r="J427" s="4"/>
      <c r="K427" s="13">
        <f>IF(ISBLANK(F427),"",COUNTIF(F427:J427,"&gt;=0"))</f>
        <v>3</v>
      </c>
      <c r="L427" s="14">
        <f>IF(ISBLANK(F427),"",(IF(LEFT(F427,1)="-",1,0)+IF(LEFT(G427,1)="-",1,0)+IF(LEFT(H427,1)="-",1,0)+IF(LEFT(I427,1)="-",1,0)+IF(LEFT(J427,1)="-",1,0)))</f>
        <v>0</v>
      </c>
      <c r="M427" s="16">
        <f t="shared" si="71"/>
        <v>1</v>
      </c>
      <c r="N427" s="15">
        <f t="shared" si="71"/>
      </c>
      <c r="O427" s="39"/>
      <c r="AE427" s="81" t="s">
        <v>37</v>
      </c>
      <c r="AF427" s="82" t="str">
        <f>C418</f>
        <v>BUL 1</v>
      </c>
      <c r="AG427" s="82" t="str">
        <f>G418</f>
        <v>SWE 1</v>
      </c>
      <c r="AH427" s="81" t="s">
        <v>38</v>
      </c>
      <c r="AI427" s="81" t="s">
        <v>39</v>
      </c>
      <c r="AJ427" s="81" t="s">
        <v>40</v>
      </c>
      <c r="AK427" s="81" t="s">
        <v>41</v>
      </c>
      <c r="AL427" s="81" t="s">
        <v>42</v>
      </c>
      <c r="AM427" s="81" t="s">
        <v>43</v>
      </c>
      <c r="AN427" s="81" t="s">
        <v>44</v>
      </c>
      <c r="AO427" s="81" t="s">
        <v>45</v>
      </c>
    </row>
    <row r="428" spans="1:41" ht="15">
      <c r="A428" s="39"/>
      <c r="B428" s="54" t="s">
        <v>25</v>
      </c>
      <c r="C428" s="22" t="str">
        <f>IF(C422&gt;"",C422&amp;" / "&amp;C423,"")</f>
        <v>Krastev Petyo / Golovanov Stanislav</v>
      </c>
      <c r="D428" s="22" t="str">
        <f>IF(G422&gt;"",G422&amp;" / "&amp;G423,"")</f>
        <v>Gullbo Viktor / Perman Oscar</v>
      </c>
      <c r="E428" s="23"/>
      <c r="F428" s="8">
        <v>-5</v>
      </c>
      <c r="G428" s="4">
        <v>9</v>
      </c>
      <c r="H428" s="4">
        <v>-5</v>
      </c>
      <c r="I428" s="7">
        <v>9</v>
      </c>
      <c r="J428" s="7">
        <v>10</v>
      </c>
      <c r="K428" s="13">
        <f>IF(ISBLANK(F428),"",COUNTIF(F428:J428,"&gt;=0"))</f>
        <v>3</v>
      </c>
      <c r="L428" s="14">
        <f>IF(ISBLANK(F428),"",(IF(LEFT(F428,1)="-",1,0)+IF(LEFT(G428,1)="-",1,0)+IF(LEFT(H428,1)="-",1,0)+IF(LEFT(I428,1)="-",1,0)+IF(LEFT(J428,1)="-",1,0)))</f>
        <v>2</v>
      </c>
      <c r="M428" s="16">
        <f t="shared" si="71"/>
        <v>1</v>
      </c>
      <c r="N428" s="15">
        <f t="shared" si="71"/>
      </c>
      <c r="O428" s="39"/>
      <c r="AE428" s="79" t="s">
        <v>7</v>
      </c>
      <c r="AF428" s="79" t="str">
        <f>C419</f>
        <v>Krastev Petyo</v>
      </c>
      <c r="AG428" s="79" t="str">
        <f>G419</f>
        <v>Perman Oscar</v>
      </c>
      <c r="AH428" s="83">
        <f aca="true" t="shared" si="72" ref="AH428:AL430">F426</f>
        <v>4</v>
      </c>
      <c r="AI428" s="83">
        <f t="shared" si="72"/>
        <v>7</v>
      </c>
      <c r="AJ428" s="83">
        <f t="shared" si="72"/>
        <v>5</v>
      </c>
      <c r="AK428" s="83">
        <f t="shared" si="72"/>
        <v>0</v>
      </c>
      <c r="AL428" s="83">
        <f t="shared" si="72"/>
        <v>0</v>
      </c>
      <c r="AM428" s="84"/>
      <c r="AN428" s="84">
        <f aca="true" t="shared" si="73" ref="AN428:AO430">M426</f>
        <v>1</v>
      </c>
      <c r="AO428" s="84">
        <f t="shared" si="73"/>
      </c>
    </row>
    <row r="429" spans="1:41" ht="14.25" customHeight="1">
      <c r="A429" s="39"/>
      <c r="B429" s="53" t="s">
        <v>9</v>
      </c>
      <c r="C429" s="22" t="str">
        <f>IF(C419&gt;"",C419,"")</f>
        <v>Krastev Petyo</v>
      </c>
      <c r="D429" s="22" t="str">
        <f>IF(G420&gt;"",G420,"")</f>
        <v>Gullbo Viktor</v>
      </c>
      <c r="E429" s="24"/>
      <c r="F429" s="5"/>
      <c r="G429" s="6"/>
      <c r="H429" s="7"/>
      <c r="I429" s="4"/>
      <c r="J429" s="4"/>
      <c r="K429" s="13">
        <f>IF(ISBLANK(F429),"",COUNTIF(F429:J429,"&gt;=0"))</f>
      </c>
      <c r="L429" s="14">
        <f>IF(ISBLANK(F429),"",(IF(LEFT(F429,1)="-",1,0)+IF(LEFT(G429,1)="-",1,0)+IF(LEFT(H429,1)="-",1,0)+IF(LEFT(I429,1)="-",1,0)+IF(LEFT(J429,1)="-",1,0)))</f>
      </c>
      <c r="M429" s="16">
        <f t="shared" si="71"/>
      </c>
      <c r="N429" s="15">
        <f t="shared" si="71"/>
      </c>
      <c r="O429" s="39"/>
      <c r="AE429" s="79" t="s">
        <v>8</v>
      </c>
      <c r="AF429" s="79" t="str">
        <f>C420</f>
        <v>Golovanov Stanislav</v>
      </c>
      <c r="AG429" s="85" t="str">
        <f>G420</f>
        <v>Gullbo Viktor</v>
      </c>
      <c r="AH429" s="83">
        <f t="shared" si="72"/>
        <v>6</v>
      </c>
      <c r="AI429" s="83">
        <f t="shared" si="72"/>
        <v>7</v>
      </c>
      <c r="AJ429" s="83">
        <f t="shared" si="72"/>
        <v>7</v>
      </c>
      <c r="AK429" s="83">
        <f t="shared" si="72"/>
        <v>0</v>
      </c>
      <c r="AL429" s="83">
        <f t="shared" si="72"/>
        <v>0</v>
      </c>
      <c r="AM429" s="84"/>
      <c r="AN429" s="84">
        <f t="shared" si="73"/>
        <v>1</v>
      </c>
      <c r="AO429" s="84">
        <f t="shared" si="73"/>
      </c>
    </row>
    <row r="430" spans="1:41" ht="15.75" thickBot="1">
      <c r="A430" s="39"/>
      <c r="B430" s="53" t="s">
        <v>10</v>
      </c>
      <c r="C430" s="22" t="str">
        <f>IF(C420&gt;"",C420,"")</f>
        <v>Golovanov Stanislav</v>
      </c>
      <c r="D430" s="22" t="str">
        <f>IF(G419&gt;"",G419,"")</f>
        <v>Perman Oscar</v>
      </c>
      <c r="E430" s="24"/>
      <c r="F430" s="8"/>
      <c r="G430" s="4"/>
      <c r="H430" s="4"/>
      <c r="I430" s="4"/>
      <c r="J430" s="4"/>
      <c r="K430" s="13">
        <f>IF(ISBLANK(F430),"",COUNTIF(F430:J430,"&gt;=0"))</f>
      </c>
      <c r="L430" s="14">
        <f>IF(ISBLANK(F430),"",(IF(LEFT(F430,1)="-",1,0)+IF(LEFT(G430,1)="-",1,0)+IF(LEFT(H430,1)="-",1,0)+IF(LEFT(I430,1)="-",1,0)+IF(LEFT(J430,1)="-",1,0)))</f>
      </c>
      <c r="M430" s="16">
        <f t="shared" si="71"/>
      </c>
      <c r="N430" s="15">
        <f t="shared" si="71"/>
      </c>
      <c r="O430" s="39"/>
      <c r="AE430" s="79" t="s">
        <v>46</v>
      </c>
      <c r="AF430" s="79" t="str">
        <f>C422</f>
        <v>Krastev Petyo</v>
      </c>
      <c r="AG430" s="85" t="str">
        <f>G422</f>
        <v>Gullbo Viktor</v>
      </c>
      <c r="AH430" s="83">
        <f t="shared" si="72"/>
        <v>-5</v>
      </c>
      <c r="AI430" s="83">
        <f t="shared" si="72"/>
        <v>9</v>
      </c>
      <c r="AJ430" s="83">
        <f t="shared" si="72"/>
        <v>-5</v>
      </c>
      <c r="AK430" s="83">
        <f t="shared" si="72"/>
        <v>9</v>
      </c>
      <c r="AL430" s="83">
        <f t="shared" si="72"/>
        <v>10</v>
      </c>
      <c r="AM430" s="84"/>
      <c r="AN430" s="84">
        <f t="shared" si="73"/>
        <v>1</v>
      </c>
      <c r="AO430" s="84">
        <f t="shared" si="73"/>
      </c>
    </row>
    <row r="431" spans="1:41" ht="15.75" thickBot="1">
      <c r="A431" s="35"/>
      <c r="B431" s="27"/>
      <c r="C431" s="27"/>
      <c r="D431" s="27"/>
      <c r="E431" s="27"/>
      <c r="F431" s="27"/>
      <c r="G431" s="27"/>
      <c r="H431" s="27"/>
      <c r="I431" s="21" t="s">
        <v>28</v>
      </c>
      <c r="J431" s="55"/>
      <c r="K431" s="25">
        <f>IF(ISBLANK(C419),"",SUM(K426:K430))</f>
        <v>9</v>
      </c>
      <c r="L431" s="26">
        <f>IF(ISBLANK(G419),"",SUM(L426:L430))</f>
        <v>2</v>
      </c>
      <c r="M431" s="56">
        <f>IF(ISBLANK(F426),"",SUM(M426:M430))</f>
        <v>3</v>
      </c>
      <c r="N431" s="57">
        <f>IF(ISBLANK(F426),"",SUM(N426:N430))</f>
        <v>0</v>
      </c>
      <c r="O431" s="39"/>
      <c r="AE431" s="122" t="s">
        <v>47</v>
      </c>
      <c r="AF431" s="122" t="str">
        <f>C423</f>
        <v>Golovanov Stanislav</v>
      </c>
      <c r="AG431" s="123" t="str">
        <f>G423</f>
        <v>Perman Oscar</v>
      </c>
      <c r="AH431" s="86" t="s">
        <v>48</v>
      </c>
      <c r="AI431" s="86" t="s">
        <v>48</v>
      </c>
      <c r="AJ431" s="86" t="s">
        <v>48</v>
      </c>
      <c r="AK431" s="86" t="s">
        <v>48</v>
      </c>
      <c r="AL431" s="86" t="s">
        <v>48</v>
      </c>
      <c r="AM431" s="86"/>
      <c r="AN431" s="84"/>
      <c r="AO431" s="84">
        <f>N429</f>
      </c>
    </row>
    <row r="432" spans="1:41" ht="15">
      <c r="A432" s="35"/>
      <c r="B432" s="27" t="s">
        <v>26</v>
      </c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40"/>
      <c r="AE432" s="79" t="s">
        <v>9</v>
      </c>
      <c r="AF432" s="79" t="str">
        <f>C419</f>
        <v>Krastev Petyo</v>
      </c>
      <c r="AG432" s="85" t="str">
        <f>G420</f>
        <v>Gullbo Viktor</v>
      </c>
      <c r="AH432" s="83">
        <f aca="true" t="shared" si="74" ref="AH432:AL433">F429</f>
        <v>0</v>
      </c>
      <c r="AI432" s="83">
        <f t="shared" si="74"/>
        <v>0</v>
      </c>
      <c r="AJ432" s="83">
        <f t="shared" si="74"/>
        <v>0</v>
      </c>
      <c r="AK432" s="83">
        <f t="shared" si="74"/>
        <v>0</v>
      </c>
      <c r="AL432" s="83">
        <f t="shared" si="74"/>
        <v>0</v>
      </c>
      <c r="AM432" s="84"/>
      <c r="AN432" s="84">
        <f>M429</f>
      </c>
      <c r="AO432" s="84">
        <f>N429</f>
      </c>
    </row>
    <row r="433" spans="1:41" ht="15">
      <c r="A433" s="35"/>
      <c r="C433" s="27" t="s">
        <v>4</v>
      </c>
      <c r="D433" s="27" t="s">
        <v>5</v>
      </c>
      <c r="E433" s="9"/>
      <c r="F433" s="27"/>
      <c r="G433" s="27" t="s">
        <v>6</v>
      </c>
      <c r="H433" s="9"/>
      <c r="I433" s="27"/>
      <c r="J433" s="9" t="s">
        <v>27</v>
      </c>
      <c r="K433" s="9"/>
      <c r="L433" s="27"/>
      <c r="M433" s="27"/>
      <c r="N433" s="27"/>
      <c r="O433" s="40"/>
      <c r="AE433" s="79" t="s">
        <v>10</v>
      </c>
      <c r="AF433" s="79" t="str">
        <f>C427</f>
        <v>Golovanov Stanislav</v>
      </c>
      <c r="AG433" s="79" t="str">
        <f>G419</f>
        <v>Perman Oscar</v>
      </c>
      <c r="AH433" s="83">
        <f t="shared" si="74"/>
        <v>0</v>
      </c>
      <c r="AI433" s="83">
        <f t="shared" si="74"/>
        <v>0</v>
      </c>
      <c r="AJ433" s="83">
        <f t="shared" si="74"/>
        <v>0</v>
      </c>
      <c r="AK433" s="83">
        <f t="shared" si="74"/>
        <v>0</v>
      </c>
      <c r="AL433" s="83">
        <f t="shared" si="74"/>
        <v>0</v>
      </c>
      <c r="AM433" s="84"/>
      <c r="AN433" s="84">
        <f>M430</f>
      </c>
      <c r="AO433" s="84">
        <f>N430</f>
      </c>
    </row>
    <row r="434" spans="1:15" ht="13.5" thickBot="1">
      <c r="A434" s="35"/>
      <c r="B434" s="62"/>
      <c r="C434" s="63" t="str">
        <f>C418</f>
        <v>BUL 1</v>
      </c>
      <c r="D434" s="27" t="str">
        <f>G418</f>
        <v>SWE 1</v>
      </c>
      <c r="E434" s="27"/>
      <c r="F434" s="27"/>
      <c r="G434" s="27"/>
      <c r="H434" s="27"/>
      <c r="I434" s="27"/>
      <c r="J434" s="158" t="str">
        <f>IF(M431=3,C418,IF(N431=3,G418,IF(M431=5,IF(N431=5,"tasan",""),"")))</f>
        <v>BUL 1</v>
      </c>
      <c r="K434" s="159"/>
      <c r="L434" s="159"/>
      <c r="M434" s="159"/>
      <c r="N434" s="160"/>
      <c r="O434" s="39"/>
    </row>
    <row r="435" spans="1:15" ht="12.75">
      <c r="A435" s="58"/>
      <c r="B435" s="59"/>
      <c r="C435" s="59"/>
      <c r="D435" s="59"/>
      <c r="E435" s="59"/>
      <c r="F435" s="59"/>
      <c r="G435" s="59"/>
      <c r="H435" s="59"/>
      <c r="I435" s="59"/>
      <c r="J435" s="60"/>
      <c r="K435" s="60"/>
      <c r="L435" s="60"/>
      <c r="M435" s="60"/>
      <c r="N435" s="60"/>
      <c r="O435" s="61"/>
    </row>
    <row r="438" spans="1:15" ht="12.75">
      <c r="A438" s="35"/>
      <c r="B438" s="9"/>
      <c r="C438" s="28" t="s">
        <v>29</v>
      </c>
      <c r="D438" s="27"/>
      <c r="E438" s="27"/>
      <c r="F438" s="9"/>
      <c r="G438" s="36" t="s">
        <v>17</v>
      </c>
      <c r="H438" s="37"/>
      <c r="I438" s="38"/>
      <c r="J438" s="170">
        <v>41977</v>
      </c>
      <c r="K438" s="171"/>
      <c r="L438" s="171"/>
      <c r="M438" s="171"/>
      <c r="N438" s="172"/>
      <c r="O438" s="39"/>
    </row>
    <row r="439" spans="1:15" ht="12.75">
      <c r="A439" s="35"/>
      <c r="B439" s="12"/>
      <c r="C439" s="12" t="s">
        <v>75</v>
      </c>
      <c r="D439" s="27"/>
      <c r="E439" s="27"/>
      <c r="F439" s="9"/>
      <c r="G439" s="36" t="s">
        <v>18</v>
      </c>
      <c r="H439" s="37"/>
      <c r="I439" s="38"/>
      <c r="J439" s="173" t="s">
        <v>30</v>
      </c>
      <c r="K439" s="171"/>
      <c r="L439" s="171"/>
      <c r="M439" s="171"/>
      <c r="N439" s="172"/>
      <c r="O439" s="39"/>
    </row>
    <row r="440" spans="1:15" ht="12.75">
      <c r="A440" s="35"/>
      <c r="B440" s="9"/>
      <c r="C440" s="69"/>
      <c r="D440" s="27"/>
      <c r="E440" s="27"/>
      <c r="F440" s="27"/>
      <c r="G440" s="1"/>
      <c r="H440" s="27"/>
      <c r="I440" s="27"/>
      <c r="J440" s="27"/>
      <c r="K440" s="27"/>
      <c r="L440" s="27"/>
      <c r="M440" s="27"/>
      <c r="N440" s="27"/>
      <c r="O440" s="40"/>
    </row>
    <row r="441" spans="1:15" ht="12.75">
      <c r="A441" s="39"/>
      <c r="B441" s="41" t="s">
        <v>19</v>
      </c>
      <c r="C441" s="174" t="s">
        <v>54</v>
      </c>
      <c r="D441" s="175"/>
      <c r="E441" s="42"/>
      <c r="F441" s="41" t="s">
        <v>19</v>
      </c>
      <c r="G441" s="66" t="s">
        <v>64</v>
      </c>
      <c r="H441" s="67"/>
      <c r="I441" s="67"/>
      <c r="J441" s="67"/>
      <c r="K441" s="67"/>
      <c r="L441" s="67"/>
      <c r="M441" s="67"/>
      <c r="N441" s="68"/>
      <c r="O441" s="39"/>
    </row>
    <row r="442" spans="1:15" ht="12.75">
      <c r="A442" s="39"/>
      <c r="B442" s="43" t="s">
        <v>0</v>
      </c>
      <c r="C442" s="161" t="s">
        <v>55</v>
      </c>
      <c r="D442" s="162"/>
      <c r="E442" s="11"/>
      <c r="F442" s="44" t="s">
        <v>1</v>
      </c>
      <c r="G442" s="176" t="s">
        <v>160</v>
      </c>
      <c r="H442" s="177"/>
      <c r="I442" s="177"/>
      <c r="J442" s="177"/>
      <c r="K442" s="177"/>
      <c r="L442" s="177"/>
      <c r="M442" s="177"/>
      <c r="N442" s="128"/>
      <c r="O442" s="39"/>
    </row>
    <row r="443" spans="1:15" ht="12.75">
      <c r="A443" s="39"/>
      <c r="B443" s="45" t="s">
        <v>2</v>
      </c>
      <c r="C443" s="161" t="s">
        <v>68</v>
      </c>
      <c r="D443" s="162"/>
      <c r="E443" s="11"/>
      <c r="F443" s="46" t="s">
        <v>3</v>
      </c>
      <c r="G443" s="161" t="s">
        <v>161</v>
      </c>
      <c r="H443" s="163"/>
      <c r="I443" s="163"/>
      <c r="J443" s="163"/>
      <c r="K443" s="163"/>
      <c r="L443" s="163"/>
      <c r="M443" s="163"/>
      <c r="N443" s="164"/>
      <c r="O443" s="39"/>
    </row>
    <row r="444" spans="1:15" ht="12.75">
      <c r="A444" s="35"/>
      <c r="B444" s="47" t="s">
        <v>20</v>
      </c>
      <c r="C444" s="48"/>
      <c r="D444" s="49"/>
      <c r="E444" s="50"/>
      <c r="F444" s="47" t="s">
        <v>20</v>
      </c>
      <c r="G444" s="48"/>
      <c r="H444" s="51"/>
      <c r="I444" s="51"/>
      <c r="J444" s="51"/>
      <c r="K444" s="51"/>
      <c r="L444" s="51"/>
      <c r="M444" s="51"/>
      <c r="N444" s="51"/>
      <c r="O444" s="40"/>
    </row>
    <row r="445" spans="1:15" ht="12.75">
      <c r="A445" s="39"/>
      <c r="B445" s="19"/>
      <c r="C445" s="161" t="s">
        <v>55</v>
      </c>
      <c r="D445" s="162"/>
      <c r="E445" s="11"/>
      <c r="F445" s="20"/>
      <c r="G445" s="129" t="s">
        <v>160</v>
      </c>
      <c r="H445" s="130"/>
      <c r="I445" s="130"/>
      <c r="J445" s="130"/>
      <c r="K445" s="130"/>
      <c r="L445" s="130"/>
      <c r="M445" s="130"/>
      <c r="N445" s="131"/>
      <c r="O445" s="39"/>
    </row>
    <row r="446" spans="1:15" ht="12.75">
      <c r="A446" s="39"/>
      <c r="B446" s="17"/>
      <c r="C446" s="161" t="s">
        <v>68</v>
      </c>
      <c r="D446" s="162"/>
      <c r="E446" s="11"/>
      <c r="F446" s="18"/>
      <c r="G446" s="161" t="s">
        <v>161</v>
      </c>
      <c r="H446" s="163"/>
      <c r="I446" s="163"/>
      <c r="J446" s="163"/>
      <c r="K446" s="163"/>
      <c r="L446" s="163"/>
      <c r="M446" s="163"/>
      <c r="N446" s="164"/>
      <c r="O446" s="39"/>
    </row>
    <row r="447" spans="1:15" ht="12.75">
      <c r="A447" s="35"/>
      <c r="B447" s="27"/>
      <c r="C447" s="27"/>
      <c r="D447" s="27"/>
      <c r="E447" s="27"/>
      <c r="F447" s="1" t="s">
        <v>24</v>
      </c>
      <c r="G447" s="1"/>
      <c r="H447" s="1"/>
      <c r="I447" s="1"/>
      <c r="J447" s="27"/>
      <c r="K447" s="27"/>
      <c r="L447" s="27"/>
      <c r="M447" s="52"/>
      <c r="N447" s="9"/>
      <c r="O447" s="40"/>
    </row>
    <row r="448" spans="1:15" ht="12.75">
      <c r="A448" s="35"/>
      <c r="B448" s="12" t="s">
        <v>23</v>
      </c>
      <c r="C448" s="27"/>
      <c r="D448" s="27"/>
      <c r="E448" s="27"/>
      <c r="F448" s="2" t="s">
        <v>11</v>
      </c>
      <c r="G448" s="2" t="s">
        <v>12</v>
      </c>
      <c r="H448" s="2" t="s">
        <v>13</v>
      </c>
      <c r="I448" s="2" t="s">
        <v>14</v>
      </c>
      <c r="J448" s="2" t="s">
        <v>15</v>
      </c>
      <c r="K448" s="168" t="s">
        <v>21</v>
      </c>
      <c r="L448" s="169"/>
      <c r="M448" s="2" t="s">
        <v>22</v>
      </c>
      <c r="N448" s="3" t="s">
        <v>16</v>
      </c>
      <c r="O448" s="39"/>
    </row>
    <row r="449" spans="1:41" ht="15.75">
      <c r="A449" s="39"/>
      <c r="B449" s="53" t="s">
        <v>7</v>
      </c>
      <c r="C449" s="22" t="str">
        <f>IF(C442&gt;"",C442,"")</f>
        <v>BENITO Javier</v>
      </c>
      <c r="D449" s="22" t="str">
        <f>IF(G442&gt;"",G442,"")</f>
        <v>Olah Benedek</v>
      </c>
      <c r="E449" s="22">
        <f>IF(E442&gt;"",E442&amp;" - "&amp;I442,"")</f>
      </c>
      <c r="F449" s="4">
        <v>-9</v>
      </c>
      <c r="G449" s="4">
        <v>-8</v>
      </c>
      <c r="H449" s="10">
        <v>5</v>
      </c>
      <c r="I449" s="4">
        <v>-6</v>
      </c>
      <c r="J449" s="4"/>
      <c r="K449" s="13">
        <f>IF(ISBLANK(F449),"",COUNTIF(F449:J449,"&gt;=0"))</f>
        <v>1</v>
      </c>
      <c r="L449" s="14">
        <f>IF(ISBLANK(F449),"",(IF(LEFT(F449,1)="-",1,0)+IF(LEFT(G449,1)="-",1,0)+IF(LEFT(H449,1)="-",1,0)+IF(LEFT(I449,1)="-",1,0)+IF(LEFT(J449,1)="-",1,0)))</f>
        <v>3</v>
      </c>
      <c r="M449" s="16">
        <f aca="true" t="shared" si="75" ref="M449:N453">IF(K449=3,1,"")</f>
      </c>
      <c r="N449" s="15">
        <f t="shared" si="75"/>
        <v>1</v>
      </c>
      <c r="O449" s="39"/>
      <c r="AE449" s="74">
        <v>139</v>
      </c>
      <c r="AF449" s="75"/>
      <c r="AG449" s="74" t="s">
        <v>33</v>
      </c>
      <c r="AH449" s="76" t="str">
        <f>J439</f>
        <v>Men</v>
      </c>
      <c r="AI449" s="77" t="s">
        <v>34</v>
      </c>
      <c r="AJ449" s="78">
        <f>J438</f>
        <v>41977</v>
      </c>
      <c r="AK449" s="79" t="s">
        <v>35</v>
      </c>
      <c r="AL449" s="80"/>
      <c r="AM449" s="79" t="s">
        <v>36</v>
      </c>
      <c r="AN449" s="76">
        <f>SUM(AN451:AN456)</f>
        <v>1</v>
      </c>
      <c r="AO449" s="76">
        <f>SUM(AO451:AO456)</f>
        <v>3</v>
      </c>
    </row>
    <row r="450" spans="1:41" ht="15.75">
      <c r="A450" s="39"/>
      <c r="B450" s="53" t="s">
        <v>8</v>
      </c>
      <c r="C450" s="22" t="str">
        <f>IF(C443&gt;"",C443,"")</f>
        <v>PERAL Xavier</v>
      </c>
      <c r="D450" s="22" t="str">
        <f>IF(G443&gt;"",G443,"")</f>
        <v>Kantola Roope</v>
      </c>
      <c r="E450" s="22">
        <f>IF(E443&gt;"",E443&amp;" - "&amp;I443,"")</f>
      </c>
      <c r="F450" s="4">
        <v>6</v>
      </c>
      <c r="G450" s="4">
        <v>-8</v>
      </c>
      <c r="H450" s="4">
        <v>-1</v>
      </c>
      <c r="I450" s="4">
        <v>7</v>
      </c>
      <c r="J450" s="4">
        <v>-4</v>
      </c>
      <c r="K450" s="13">
        <f>IF(ISBLANK(F450),"",COUNTIF(F450:J450,"&gt;=0"))</f>
        <v>2</v>
      </c>
      <c r="L450" s="14">
        <f>IF(ISBLANK(F450),"",(IF(LEFT(F450,1)="-",1,0)+IF(LEFT(G450,1)="-",1,0)+IF(LEFT(H450,1)="-",1,0)+IF(LEFT(I450,1)="-",1,0)+IF(LEFT(J450,1)="-",1,0)))</f>
        <v>3</v>
      </c>
      <c r="M450" s="16">
        <f t="shared" si="75"/>
      </c>
      <c r="N450" s="15">
        <f t="shared" si="75"/>
        <v>1</v>
      </c>
      <c r="O450" s="39"/>
      <c r="AE450" s="81" t="s">
        <v>37</v>
      </c>
      <c r="AF450" s="82" t="str">
        <f>C441</f>
        <v>ESP 2</v>
      </c>
      <c r="AG450" s="82" t="str">
        <f>G441</f>
        <v>FIN 1</v>
      </c>
      <c r="AH450" s="81" t="s">
        <v>38</v>
      </c>
      <c r="AI450" s="81" t="s">
        <v>39</v>
      </c>
      <c r="AJ450" s="81" t="s">
        <v>40</v>
      </c>
      <c r="AK450" s="81" t="s">
        <v>41</v>
      </c>
      <c r="AL450" s="81" t="s">
        <v>42</v>
      </c>
      <c r="AM450" s="81" t="s">
        <v>43</v>
      </c>
      <c r="AN450" s="81" t="s">
        <v>44</v>
      </c>
      <c r="AO450" s="81" t="s">
        <v>45</v>
      </c>
    </row>
    <row r="451" spans="1:41" ht="15">
      <c r="A451" s="39"/>
      <c r="B451" s="54" t="s">
        <v>25</v>
      </c>
      <c r="C451" s="22" t="str">
        <f>IF(C445&gt;"",C445&amp;" / "&amp;C446,"")</f>
        <v>BENITO Javier / PERAL Xavier</v>
      </c>
      <c r="D451" s="22" t="str">
        <f>IF(G445&gt;"",G445&amp;" / "&amp;G446,"")</f>
        <v>Olah Benedek / Kantola Roope</v>
      </c>
      <c r="E451" s="23"/>
      <c r="F451" s="8">
        <v>-5</v>
      </c>
      <c r="G451" s="4">
        <v>13</v>
      </c>
      <c r="H451" s="4">
        <v>5</v>
      </c>
      <c r="I451" s="7">
        <v>9</v>
      </c>
      <c r="J451" s="7"/>
      <c r="K451" s="13">
        <f>IF(ISBLANK(F451),"",COUNTIF(F451:J451,"&gt;=0"))</f>
        <v>3</v>
      </c>
      <c r="L451" s="14">
        <f>IF(ISBLANK(F451),"",(IF(LEFT(F451,1)="-",1,0)+IF(LEFT(G451,1)="-",1,0)+IF(LEFT(H451,1)="-",1,0)+IF(LEFT(I451,1)="-",1,0)+IF(LEFT(J451,1)="-",1,0)))</f>
        <v>1</v>
      </c>
      <c r="M451" s="16">
        <f t="shared" si="75"/>
        <v>1</v>
      </c>
      <c r="N451" s="15">
        <f t="shared" si="75"/>
      </c>
      <c r="O451" s="39"/>
      <c r="AE451" s="79" t="s">
        <v>7</v>
      </c>
      <c r="AF451" s="79" t="str">
        <f>C442</f>
        <v>BENITO Javier</v>
      </c>
      <c r="AG451" s="79" t="str">
        <f>G442</f>
        <v>Olah Benedek</v>
      </c>
      <c r="AH451" s="83">
        <f aca="true" t="shared" si="76" ref="AH451:AL453">F449</f>
        <v>-9</v>
      </c>
      <c r="AI451" s="83">
        <f t="shared" si="76"/>
        <v>-8</v>
      </c>
      <c r="AJ451" s="83">
        <f t="shared" si="76"/>
        <v>5</v>
      </c>
      <c r="AK451" s="83">
        <f t="shared" si="76"/>
        <v>-6</v>
      </c>
      <c r="AL451" s="83">
        <f t="shared" si="76"/>
        <v>0</v>
      </c>
      <c r="AM451" s="84"/>
      <c r="AN451" s="84">
        <f aca="true" t="shared" si="77" ref="AN451:AO453">M449</f>
      </c>
      <c r="AO451" s="84">
        <f t="shared" si="77"/>
        <v>1</v>
      </c>
    </row>
    <row r="452" spans="1:41" ht="15">
      <c r="A452" s="39"/>
      <c r="B452" s="53" t="s">
        <v>9</v>
      </c>
      <c r="C452" s="22" t="str">
        <f>IF(C442&gt;"",C442,"")</f>
        <v>BENITO Javier</v>
      </c>
      <c r="D452" s="22" t="str">
        <f>IF(G443&gt;"",G443,"")</f>
        <v>Kantola Roope</v>
      </c>
      <c r="E452" s="24"/>
      <c r="F452" s="5">
        <v>-2</v>
      </c>
      <c r="G452" s="6">
        <v>6</v>
      </c>
      <c r="H452" s="7">
        <v>-9</v>
      </c>
      <c r="I452" s="4">
        <v>6</v>
      </c>
      <c r="J452" s="4">
        <v>-8</v>
      </c>
      <c r="K452" s="13">
        <f>IF(ISBLANK(F452),"",COUNTIF(F452:J452,"&gt;=0"))</f>
        <v>2</v>
      </c>
      <c r="L452" s="14">
        <f>IF(ISBLANK(F452),"",(IF(LEFT(F452,1)="-",1,0)+IF(LEFT(G452,1)="-",1,0)+IF(LEFT(H452,1)="-",1,0)+IF(LEFT(I452,1)="-",1,0)+IF(LEFT(J452,1)="-",1,0)))</f>
        <v>3</v>
      </c>
      <c r="M452" s="16">
        <f t="shared" si="75"/>
      </c>
      <c r="N452" s="15">
        <f t="shared" si="75"/>
        <v>1</v>
      </c>
      <c r="O452" s="39"/>
      <c r="AE452" s="79" t="s">
        <v>8</v>
      </c>
      <c r="AF452" s="79" t="str">
        <f>C443</f>
        <v>PERAL Xavier</v>
      </c>
      <c r="AG452" s="85" t="str">
        <f>G443</f>
        <v>Kantola Roope</v>
      </c>
      <c r="AH452" s="83">
        <f t="shared" si="76"/>
        <v>6</v>
      </c>
      <c r="AI452" s="83">
        <f t="shared" si="76"/>
        <v>-8</v>
      </c>
      <c r="AJ452" s="83">
        <f t="shared" si="76"/>
        <v>-1</v>
      </c>
      <c r="AK452" s="83">
        <f t="shared" si="76"/>
        <v>7</v>
      </c>
      <c r="AL452" s="83">
        <f t="shared" si="76"/>
        <v>-4</v>
      </c>
      <c r="AM452" s="84"/>
      <c r="AN452" s="84">
        <f t="shared" si="77"/>
      </c>
      <c r="AO452" s="84">
        <f t="shared" si="77"/>
        <v>1</v>
      </c>
    </row>
    <row r="453" spans="1:41" ht="15.75" thickBot="1">
      <c r="A453" s="39"/>
      <c r="B453" s="53" t="s">
        <v>10</v>
      </c>
      <c r="C453" s="22" t="str">
        <f>IF(C443&gt;"",C443,"")</f>
        <v>PERAL Xavier</v>
      </c>
      <c r="D453" s="22" t="str">
        <f>IF(G442&gt;"",G442,"")</f>
        <v>Olah Benedek</v>
      </c>
      <c r="E453" s="24"/>
      <c r="F453" s="8"/>
      <c r="G453" s="4"/>
      <c r="H453" s="4"/>
      <c r="I453" s="4"/>
      <c r="J453" s="4"/>
      <c r="K453" s="13">
        <f>IF(ISBLANK(F453),"",COUNTIF(F453:J453,"&gt;=0"))</f>
      </c>
      <c r="L453" s="14">
        <f>IF(ISBLANK(F453),"",(IF(LEFT(F453,1)="-",1,0)+IF(LEFT(G453,1)="-",1,0)+IF(LEFT(H453,1)="-",1,0)+IF(LEFT(I453,1)="-",1,0)+IF(LEFT(J453,1)="-",1,0)))</f>
      </c>
      <c r="M453" s="16">
        <f t="shared" si="75"/>
      </c>
      <c r="N453" s="15">
        <f t="shared" si="75"/>
      </c>
      <c r="O453" s="39"/>
      <c r="AE453" s="79" t="s">
        <v>46</v>
      </c>
      <c r="AF453" s="79" t="str">
        <f>C445</f>
        <v>BENITO Javier</v>
      </c>
      <c r="AG453" s="85" t="str">
        <f>G445</f>
        <v>Olah Benedek</v>
      </c>
      <c r="AH453" s="83">
        <f t="shared" si="76"/>
        <v>-5</v>
      </c>
      <c r="AI453" s="83">
        <f t="shared" si="76"/>
        <v>13</v>
      </c>
      <c r="AJ453" s="83">
        <f t="shared" si="76"/>
        <v>5</v>
      </c>
      <c r="AK453" s="83">
        <f t="shared" si="76"/>
        <v>9</v>
      </c>
      <c r="AL453" s="83">
        <f t="shared" si="76"/>
        <v>0</v>
      </c>
      <c r="AM453" s="84"/>
      <c r="AN453" s="84">
        <f t="shared" si="77"/>
        <v>1</v>
      </c>
      <c r="AO453" s="84">
        <f t="shared" si="77"/>
      </c>
    </row>
    <row r="454" spans="1:41" ht="15.75" thickBot="1">
      <c r="A454" s="35"/>
      <c r="B454" s="27"/>
      <c r="C454" s="27"/>
      <c r="D454" s="27"/>
      <c r="E454" s="27"/>
      <c r="F454" s="27"/>
      <c r="G454" s="27"/>
      <c r="H454" s="27"/>
      <c r="I454" s="21" t="s">
        <v>28</v>
      </c>
      <c r="J454" s="55"/>
      <c r="K454" s="25">
        <f>IF(ISBLANK(C442),"",SUM(K449:K453))</f>
        <v>8</v>
      </c>
      <c r="L454" s="26">
        <f>IF(ISBLANK(G442),"",SUM(L449:L453))</f>
        <v>10</v>
      </c>
      <c r="M454" s="56">
        <f>IF(ISBLANK(F449),"",SUM(M449:M453))</f>
        <v>1</v>
      </c>
      <c r="N454" s="57">
        <f>IF(ISBLANK(F449),"",SUM(N449:N453))</f>
        <v>3</v>
      </c>
      <c r="O454" s="39"/>
      <c r="AE454" s="122" t="s">
        <v>47</v>
      </c>
      <c r="AF454" s="122" t="str">
        <f>C446</f>
        <v>PERAL Xavier</v>
      </c>
      <c r="AG454" s="123" t="str">
        <f>G446</f>
        <v>Kantola Roope</v>
      </c>
      <c r="AH454" s="86" t="s">
        <v>48</v>
      </c>
      <c r="AI454" s="86" t="s">
        <v>48</v>
      </c>
      <c r="AJ454" s="86" t="s">
        <v>48</v>
      </c>
      <c r="AK454" s="86" t="s">
        <v>48</v>
      </c>
      <c r="AL454" s="86" t="s">
        <v>48</v>
      </c>
      <c r="AM454" s="86"/>
      <c r="AN454" s="84"/>
      <c r="AO454" s="84"/>
    </row>
    <row r="455" spans="1:41" ht="15">
      <c r="A455" s="35"/>
      <c r="B455" s="27" t="s">
        <v>26</v>
      </c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40"/>
      <c r="AE455" s="79" t="s">
        <v>9</v>
      </c>
      <c r="AF455" s="79" t="str">
        <f>C442</f>
        <v>BENITO Javier</v>
      </c>
      <c r="AG455" s="85" t="str">
        <f>G443</f>
        <v>Kantola Roope</v>
      </c>
      <c r="AH455" s="83">
        <f aca="true" t="shared" si="78" ref="AH455:AL456">F452</f>
        <v>-2</v>
      </c>
      <c r="AI455" s="83">
        <f t="shared" si="78"/>
        <v>6</v>
      </c>
      <c r="AJ455" s="83">
        <f t="shared" si="78"/>
        <v>-9</v>
      </c>
      <c r="AK455" s="83">
        <f t="shared" si="78"/>
        <v>6</v>
      </c>
      <c r="AL455" s="83">
        <f t="shared" si="78"/>
        <v>-8</v>
      </c>
      <c r="AM455" s="84"/>
      <c r="AN455" s="84">
        <f>M452</f>
      </c>
      <c r="AO455" s="84">
        <f>N452</f>
        <v>1</v>
      </c>
    </row>
    <row r="456" spans="1:41" ht="15">
      <c r="A456" s="35"/>
      <c r="C456" s="27" t="s">
        <v>4</v>
      </c>
      <c r="D456" s="27" t="s">
        <v>5</v>
      </c>
      <c r="E456" s="9"/>
      <c r="F456" s="27"/>
      <c r="G456" s="27" t="s">
        <v>6</v>
      </c>
      <c r="H456" s="9"/>
      <c r="I456" s="27"/>
      <c r="J456" s="9" t="s">
        <v>27</v>
      </c>
      <c r="K456" s="9"/>
      <c r="L456" s="27"/>
      <c r="M456" s="27"/>
      <c r="N456" s="27"/>
      <c r="O456" s="40"/>
      <c r="AE456" s="79" t="s">
        <v>10</v>
      </c>
      <c r="AF456" s="79" t="str">
        <f>C450</f>
        <v>PERAL Xavier</v>
      </c>
      <c r="AG456" s="79" t="str">
        <f>G442</f>
        <v>Olah Benedek</v>
      </c>
      <c r="AH456" s="83">
        <f t="shared" si="78"/>
        <v>0</v>
      </c>
      <c r="AI456" s="83">
        <f t="shared" si="78"/>
        <v>0</v>
      </c>
      <c r="AJ456" s="83">
        <f t="shared" si="78"/>
        <v>0</v>
      </c>
      <c r="AK456" s="83">
        <f t="shared" si="78"/>
        <v>0</v>
      </c>
      <c r="AL456" s="83">
        <f t="shared" si="78"/>
        <v>0</v>
      </c>
      <c r="AM456" s="84"/>
      <c r="AN456" s="84">
        <f>M453</f>
      </c>
      <c r="AO456" s="84">
        <f>N453</f>
      </c>
    </row>
    <row r="457" spans="1:15" ht="13.5" thickBot="1">
      <c r="A457" s="35"/>
      <c r="B457" s="62"/>
      <c r="C457" s="63" t="str">
        <f>C441</f>
        <v>ESP 2</v>
      </c>
      <c r="D457" s="27" t="str">
        <f>G441</f>
        <v>FIN 1</v>
      </c>
      <c r="E457" s="27"/>
      <c r="F457" s="27"/>
      <c r="G457" s="27"/>
      <c r="H457" s="27"/>
      <c r="I457" s="27"/>
      <c r="J457" s="158" t="str">
        <f>IF(M454=3,C441,IF(N454=3,G441,IF(M454=5,IF(N454=5,"tasan",""),"")))</f>
        <v>FIN 1</v>
      </c>
      <c r="K457" s="159"/>
      <c r="L457" s="159"/>
      <c r="M457" s="159"/>
      <c r="N457" s="160"/>
      <c r="O457" s="39"/>
    </row>
    <row r="458" spans="1:15" ht="12.75">
      <c r="A458" s="58"/>
      <c r="B458" s="59"/>
      <c r="C458" s="59"/>
      <c r="D458" s="59"/>
      <c r="E458" s="59"/>
      <c r="F458" s="59"/>
      <c r="G458" s="59"/>
      <c r="H458" s="59"/>
      <c r="I458" s="59"/>
      <c r="J458" s="60"/>
      <c r="K458" s="60"/>
      <c r="L458" s="60"/>
      <c r="M458" s="60"/>
      <c r="N458" s="60"/>
      <c r="O458" s="61"/>
    </row>
    <row r="461" spans="1:15" ht="12.75">
      <c r="A461" s="35"/>
      <c r="B461" s="9"/>
      <c r="C461" s="28" t="s">
        <v>29</v>
      </c>
      <c r="D461" s="27"/>
      <c r="E461" s="27"/>
      <c r="F461" s="9"/>
      <c r="G461" s="36" t="s">
        <v>17</v>
      </c>
      <c r="H461" s="37"/>
      <c r="I461" s="38"/>
      <c r="J461" s="170">
        <v>41977</v>
      </c>
      <c r="K461" s="171"/>
      <c r="L461" s="171"/>
      <c r="M461" s="171"/>
      <c r="N461" s="172"/>
      <c r="O461" s="39"/>
    </row>
    <row r="462" spans="1:15" ht="12.75">
      <c r="A462" s="35"/>
      <c r="B462" s="12"/>
      <c r="C462" s="12" t="s">
        <v>75</v>
      </c>
      <c r="D462" s="27"/>
      <c r="E462" s="27"/>
      <c r="F462" s="9"/>
      <c r="G462" s="36" t="s">
        <v>18</v>
      </c>
      <c r="H462" s="37"/>
      <c r="I462" s="38"/>
      <c r="J462" s="173" t="s">
        <v>30</v>
      </c>
      <c r="K462" s="171"/>
      <c r="L462" s="171"/>
      <c r="M462" s="171"/>
      <c r="N462" s="172"/>
      <c r="O462" s="39"/>
    </row>
    <row r="463" spans="1:15" ht="12.75">
      <c r="A463" s="35"/>
      <c r="B463" s="9"/>
      <c r="C463" s="69"/>
      <c r="D463" s="27"/>
      <c r="E463" s="27"/>
      <c r="F463" s="27"/>
      <c r="G463" s="1"/>
      <c r="H463" s="27"/>
      <c r="I463" s="27"/>
      <c r="J463" s="27"/>
      <c r="K463" s="27"/>
      <c r="L463" s="27"/>
      <c r="M463" s="27"/>
      <c r="N463" s="27"/>
      <c r="O463" s="40"/>
    </row>
    <row r="464" spans="1:15" ht="12.75">
      <c r="A464" s="39"/>
      <c r="B464" s="41" t="s">
        <v>19</v>
      </c>
      <c r="C464" s="174" t="s">
        <v>100</v>
      </c>
      <c r="D464" s="175"/>
      <c r="E464" s="42"/>
      <c r="F464" s="41" t="s">
        <v>19</v>
      </c>
      <c r="G464" s="66" t="s">
        <v>105</v>
      </c>
      <c r="H464" s="67"/>
      <c r="I464" s="67"/>
      <c r="J464" s="67"/>
      <c r="K464" s="67"/>
      <c r="L464" s="67"/>
      <c r="M464" s="67"/>
      <c r="N464" s="68"/>
      <c r="O464" s="39"/>
    </row>
    <row r="465" spans="1:15" ht="12.75">
      <c r="A465" s="39"/>
      <c r="B465" s="43" t="s">
        <v>0</v>
      </c>
      <c r="C465" s="161" t="s">
        <v>102</v>
      </c>
      <c r="D465" s="162"/>
      <c r="E465" s="11"/>
      <c r="F465" s="44" t="s">
        <v>1</v>
      </c>
      <c r="G465" s="176" t="s">
        <v>109</v>
      </c>
      <c r="H465" s="177"/>
      <c r="I465" s="177"/>
      <c r="J465" s="177"/>
      <c r="K465" s="177"/>
      <c r="L465" s="177"/>
      <c r="M465" s="177"/>
      <c r="N465" s="128"/>
      <c r="O465" s="39"/>
    </row>
    <row r="466" spans="1:15" ht="12.75">
      <c r="A466" s="39"/>
      <c r="B466" s="45" t="s">
        <v>2</v>
      </c>
      <c r="C466" s="161" t="s">
        <v>104</v>
      </c>
      <c r="D466" s="162"/>
      <c r="E466" s="11"/>
      <c r="F466" s="46" t="s">
        <v>3</v>
      </c>
      <c r="G466" s="161" t="s">
        <v>107</v>
      </c>
      <c r="H466" s="163"/>
      <c r="I466" s="163"/>
      <c r="J466" s="163"/>
      <c r="K466" s="163"/>
      <c r="L466" s="163"/>
      <c r="M466" s="163"/>
      <c r="N466" s="164"/>
      <c r="O466" s="39"/>
    </row>
    <row r="467" spans="1:15" ht="12.75">
      <c r="A467" s="35"/>
      <c r="B467" s="47" t="s">
        <v>20</v>
      </c>
      <c r="C467" s="48"/>
      <c r="D467" s="49"/>
      <c r="E467" s="50"/>
      <c r="F467" s="47" t="s">
        <v>20</v>
      </c>
      <c r="G467" s="48"/>
      <c r="H467" s="51"/>
      <c r="I467" s="51"/>
      <c r="J467" s="51"/>
      <c r="K467" s="51"/>
      <c r="L467" s="51"/>
      <c r="M467" s="51"/>
      <c r="N467" s="51"/>
      <c r="O467" s="40"/>
    </row>
    <row r="468" spans="1:15" ht="12.75">
      <c r="A468" s="39"/>
      <c r="B468" s="19"/>
      <c r="C468" s="161" t="s">
        <v>102</v>
      </c>
      <c r="D468" s="162"/>
      <c r="E468" s="11"/>
      <c r="F468" s="20"/>
      <c r="G468" s="176" t="s">
        <v>109</v>
      </c>
      <c r="H468" s="177"/>
      <c r="I468" s="177"/>
      <c r="J468" s="177"/>
      <c r="K468" s="177"/>
      <c r="L468" s="177"/>
      <c r="M468" s="177"/>
      <c r="N468" s="128"/>
      <c r="O468" s="39"/>
    </row>
    <row r="469" spans="1:15" ht="12.75">
      <c r="A469" s="39"/>
      <c r="B469" s="17"/>
      <c r="C469" s="161" t="s">
        <v>104</v>
      </c>
      <c r="D469" s="162"/>
      <c r="E469" s="11"/>
      <c r="F469" s="18"/>
      <c r="G469" s="161" t="s">
        <v>107</v>
      </c>
      <c r="H469" s="163"/>
      <c r="I469" s="163"/>
      <c r="J469" s="163"/>
      <c r="K469" s="163"/>
      <c r="L469" s="163"/>
      <c r="M469" s="163"/>
      <c r="N469" s="164"/>
      <c r="O469" s="39"/>
    </row>
    <row r="470" spans="1:15" ht="12.75">
      <c r="A470" s="35"/>
      <c r="B470" s="27"/>
      <c r="C470" s="27"/>
      <c r="D470" s="27"/>
      <c r="E470" s="27"/>
      <c r="F470" s="1" t="s">
        <v>24</v>
      </c>
      <c r="G470" s="1"/>
      <c r="H470" s="1"/>
      <c r="I470" s="1"/>
      <c r="J470" s="27"/>
      <c r="K470" s="27"/>
      <c r="L470" s="27"/>
      <c r="M470" s="52"/>
      <c r="N470" s="9"/>
      <c r="O470" s="40"/>
    </row>
    <row r="471" spans="1:15" ht="12.75">
      <c r="A471" s="35"/>
      <c r="B471" s="12" t="s">
        <v>23</v>
      </c>
      <c r="C471" s="27"/>
      <c r="D471" s="27"/>
      <c r="E471" s="27"/>
      <c r="F471" s="2" t="s">
        <v>11</v>
      </c>
      <c r="G471" s="2" t="s">
        <v>12</v>
      </c>
      <c r="H471" s="2" t="s">
        <v>13</v>
      </c>
      <c r="I471" s="2" t="s">
        <v>14</v>
      </c>
      <c r="J471" s="2" t="s">
        <v>15</v>
      </c>
      <c r="K471" s="168" t="s">
        <v>21</v>
      </c>
      <c r="L471" s="169"/>
      <c r="M471" s="2" t="s">
        <v>22</v>
      </c>
      <c r="N471" s="3" t="s">
        <v>16</v>
      </c>
      <c r="O471" s="39"/>
    </row>
    <row r="472" spans="1:41" ht="15.75">
      <c r="A472" s="39"/>
      <c r="B472" s="53" t="s">
        <v>7</v>
      </c>
      <c r="C472" s="22" t="str">
        <f>IF(C465&gt;"",C465,"")</f>
        <v>Mohr Julian</v>
      </c>
      <c r="D472" s="22" t="str">
        <f>IF(G465&gt;"",G465,"")</f>
        <v>Stener Jonas</v>
      </c>
      <c r="E472" s="22">
        <f>IF(E465&gt;"",E465&amp;" - "&amp;I465,"")</f>
      </c>
      <c r="F472" s="4">
        <v>-9</v>
      </c>
      <c r="G472" s="4">
        <v>8</v>
      </c>
      <c r="H472" s="10">
        <v>3</v>
      </c>
      <c r="I472" s="4">
        <v>-10</v>
      </c>
      <c r="J472" s="4">
        <v>-4</v>
      </c>
      <c r="K472" s="13">
        <f>IF(ISBLANK(F472),"",COUNTIF(F472:J472,"&gt;=0"))</f>
        <v>2</v>
      </c>
      <c r="L472" s="14">
        <f>IF(ISBLANK(F472),"",(IF(LEFT(F472,1)="-",1,0)+IF(LEFT(G472,1)="-",1,0)+IF(LEFT(H472,1)="-",1,0)+IF(LEFT(I472,1)="-",1,0)+IF(LEFT(J472,1)="-",1,0)))</f>
        <v>3</v>
      </c>
      <c r="M472" s="16">
        <f aca="true" t="shared" si="79" ref="M472:N476">IF(K472=3,1,"")</f>
      </c>
      <c r="N472" s="15">
        <f t="shared" si="79"/>
        <v>1</v>
      </c>
      <c r="O472" s="39"/>
      <c r="AE472" s="74">
        <v>139</v>
      </c>
      <c r="AF472" s="75"/>
      <c r="AG472" s="74" t="s">
        <v>33</v>
      </c>
      <c r="AH472" s="76" t="str">
        <f>J462</f>
        <v>Men</v>
      </c>
      <c r="AI472" s="77" t="s">
        <v>34</v>
      </c>
      <c r="AJ472" s="78">
        <f>J461</f>
        <v>41977</v>
      </c>
      <c r="AK472" s="79" t="s">
        <v>35</v>
      </c>
      <c r="AL472" s="80"/>
      <c r="AM472" s="79" t="s">
        <v>36</v>
      </c>
      <c r="AN472" s="76">
        <f>SUM(AN474:AN479)</f>
        <v>1</v>
      </c>
      <c r="AO472" s="76">
        <f>SUM(AO474:AO479)</f>
        <v>3</v>
      </c>
    </row>
    <row r="473" spans="1:41" ht="15.75">
      <c r="A473" s="39"/>
      <c r="B473" s="53" t="s">
        <v>8</v>
      </c>
      <c r="C473" s="22" t="str">
        <f>IF(C466&gt;"",C466,"")</f>
        <v>Scheja Dominik</v>
      </c>
      <c r="D473" s="22" t="str">
        <f>IF(G466&gt;"",G466,"")</f>
        <v>Jin Takuya</v>
      </c>
      <c r="E473" s="22">
        <f>IF(E466&gt;"",E466&amp;" - "&amp;I466,"")</f>
      </c>
      <c r="F473" s="4">
        <v>-5</v>
      </c>
      <c r="G473" s="4">
        <v>-10</v>
      </c>
      <c r="H473" s="4">
        <v>-9</v>
      </c>
      <c r="I473" s="4"/>
      <c r="J473" s="4"/>
      <c r="K473" s="13">
        <f>IF(ISBLANK(F473),"",COUNTIF(F473:J473,"&gt;=0"))</f>
        <v>0</v>
      </c>
      <c r="L473" s="14">
        <f>IF(ISBLANK(F473),"",(IF(LEFT(F473,1)="-",1,0)+IF(LEFT(G473,1)="-",1,0)+IF(LEFT(H473,1)="-",1,0)+IF(LEFT(I473,1)="-",1,0)+IF(LEFT(J473,1)="-",1,0)))</f>
        <v>3</v>
      </c>
      <c r="M473" s="16">
        <f t="shared" si="79"/>
      </c>
      <c r="N473" s="15">
        <f t="shared" si="79"/>
        <v>1</v>
      </c>
      <c r="O473" s="39"/>
      <c r="AE473" s="81" t="s">
        <v>37</v>
      </c>
      <c r="AF473" s="82" t="str">
        <f>C464</f>
        <v>GER</v>
      </c>
      <c r="AG473" s="82" t="str">
        <f>G464</f>
        <v>SWE/JPN</v>
      </c>
      <c r="AH473" s="81" t="s">
        <v>38</v>
      </c>
      <c r="AI473" s="81" t="s">
        <v>39</v>
      </c>
      <c r="AJ473" s="81" t="s">
        <v>40</v>
      </c>
      <c r="AK473" s="81" t="s">
        <v>41</v>
      </c>
      <c r="AL473" s="81" t="s">
        <v>42</v>
      </c>
      <c r="AM473" s="81" t="s">
        <v>43</v>
      </c>
      <c r="AN473" s="81" t="s">
        <v>44</v>
      </c>
      <c r="AO473" s="81" t="s">
        <v>45</v>
      </c>
    </row>
    <row r="474" spans="1:41" ht="15">
      <c r="A474" s="39"/>
      <c r="B474" s="54" t="s">
        <v>25</v>
      </c>
      <c r="C474" s="22" t="str">
        <f>IF(C468&gt;"",C468&amp;" / "&amp;C469,"")</f>
        <v>Mohr Julian / Scheja Dominik</v>
      </c>
      <c r="D474" s="22" t="str">
        <f>IF(G468&gt;"",G468&amp;" / "&amp;G469,"")</f>
        <v>Stener Jonas / Jin Takuya</v>
      </c>
      <c r="E474" s="23"/>
      <c r="F474" s="8">
        <v>5</v>
      </c>
      <c r="G474" s="4">
        <v>8</v>
      </c>
      <c r="H474" s="4">
        <v>-4</v>
      </c>
      <c r="I474" s="7">
        <v>-7</v>
      </c>
      <c r="J474" s="7">
        <v>6</v>
      </c>
      <c r="K474" s="13">
        <f>IF(ISBLANK(F474),"",COUNTIF(F474:J474,"&gt;=0"))</f>
        <v>3</v>
      </c>
      <c r="L474" s="14">
        <f>IF(ISBLANK(F474),"",(IF(LEFT(F474,1)="-",1,0)+IF(LEFT(G474,1)="-",1,0)+IF(LEFT(H474,1)="-",1,0)+IF(LEFT(I474,1)="-",1,0)+IF(LEFT(J474,1)="-",1,0)))</f>
        <v>2</v>
      </c>
      <c r="M474" s="16">
        <f t="shared" si="79"/>
        <v>1</v>
      </c>
      <c r="N474" s="15">
        <f t="shared" si="79"/>
      </c>
      <c r="O474" s="39"/>
      <c r="AE474" s="79" t="s">
        <v>7</v>
      </c>
      <c r="AF474" s="79" t="str">
        <f>C465</f>
        <v>Mohr Julian</v>
      </c>
      <c r="AG474" s="79" t="str">
        <f>G465</f>
        <v>Stener Jonas</v>
      </c>
      <c r="AH474" s="83">
        <f aca="true" t="shared" si="80" ref="AH474:AL476">F472</f>
        <v>-9</v>
      </c>
      <c r="AI474" s="83">
        <f t="shared" si="80"/>
        <v>8</v>
      </c>
      <c r="AJ474" s="83">
        <f t="shared" si="80"/>
        <v>3</v>
      </c>
      <c r="AK474" s="83">
        <f t="shared" si="80"/>
        <v>-10</v>
      </c>
      <c r="AL474" s="83">
        <f t="shared" si="80"/>
        <v>-4</v>
      </c>
      <c r="AM474" s="84"/>
      <c r="AN474" s="84">
        <f aca="true" t="shared" si="81" ref="AN474:AO476">M472</f>
      </c>
      <c r="AO474" s="84">
        <f t="shared" si="81"/>
        <v>1</v>
      </c>
    </row>
    <row r="475" spans="1:41" ht="15">
      <c r="A475" s="39"/>
      <c r="B475" s="53" t="s">
        <v>9</v>
      </c>
      <c r="C475" s="22" t="str">
        <f>IF(C465&gt;"",C465,"")</f>
        <v>Mohr Julian</v>
      </c>
      <c r="D475" s="22" t="str">
        <f>IF(G466&gt;"",G466,"")</f>
        <v>Jin Takuya</v>
      </c>
      <c r="E475" s="24"/>
      <c r="F475" s="5">
        <v>9</v>
      </c>
      <c r="G475" s="6">
        <v>-12</v>
      </c>
      <c r="H475" s="7">
        <v>-4</v>
      </c>
      <c r="I475" s="4">
        <v>-7</v>
      </c>
      <c r="J475" s="4"/>
      <c r="K475" s="13">
        <f>IF(ISBLANK(F475),"",COUNTIF(F475:J475,"&gt;=0"))</f>
        <v>1</v>
      </c>
      <c r="L475" s="14">
        <f>IF(ISBLANK(F475),"",(IF(LEFT(F475,1)="-",1,0)+IF(LEFT(G475,1)="-",1,0)+IF(LEFT(H475,1)="-",1,0)+IF(LEFT(I475,1)="-",1,0)+IF(LEFT(J475,1)="-",1,0)))</f>
        <v>3</v>
      </c>
      <c r="M475" s="16">
        <f t="shared" si="79"/>
      </c>
      <c r="N475" s="15">
        <f t="shared" si="79"/>
        <v>1</v>
      </c>
      <c r="O475" s="39"/>
      <c r="AE475" s="79" t="s">
        <v>8</v>
      </c>
      <c r="AF475" s="79" t="str">
        <f>C466</f>
        <v>Scheja Dominik</v>
      </c>
      <c r="AG475" s="85" t="str">
        <f>G466</f>
        <v>Jin Takuya</v>
      </c>
      <c r="AH475" s="83">
        <f t="shared" si="80"/>
        <v>-5</v>
      </c>
      <c r="AI475" s="83">
        <f t="shared" si="80"/>
        <v>-10</v>
      </c>
      <c r="AJ475" s="83">
        <f t="shared" si="80"/>
        <v>-9</v>
      </c>
      <c r="AK475" s="83">
        <f t="shared" si="80"/>
        <v>0</v>
      </c>
      <c r="AL475" s="83">
        <f t="shared" si="80"/>
        <v>0</v>
      </c>
      <c r="AM475" s="84"/>
      <c r="AN475" s="84">
        <f t="shared" si="81"/>
      </c>
      <c r="AO475" s="84">
        <f t="shared" si="81"/>
        <v>1</v>
      </c>
    </row>
    <row r="476" spans="1:41" ht="15.75" thickBot="1">
      <c r="A476" s="39"/>
      <c r="B476" s="53" t="s">
        <v>10</v>
      </c>
      <c r="C476" s="22" t="str">
        <f>IF(C466&gt;"",C466,"")</f>
        <v>Scheja Dominik</v>
      </c>
      <c r="D476" s="22" t="str">
        <f>IF(G465&gt;"",G465,"")</f>
        <v>Stener Jonas</v>
      </c>
      <c r="E476" s="24"/>
      <c r="F476" s="8"/>
      <c r="G476" s="4"/>
      <c r="H476" s="4"/>
      <c r="I476" s="4"/>
      <c r="J476" s="4"/>
      <c r="K476" s="13">
        <f>IF(ISBLANK(F476),"",COUNTIF(F476:J476,"&gt;=0"))</f>
      </c>
      <c r="L476" s="14">
        <f>IF(ISBLANK(F476),"",(IF(LEFT(F476,1)="-",1,0)+IF(LEFT(G476,1)="-",1,0)+IF(LEFT(H476,1)="-",1,0)+IF(LEFT(I476,1)="-",1,0)+IF(LEFT(J476,1)="-",1,0)))</f>
      </c>
      <c r="M476" s="16">
        <f t="shared" si="79"/>
      </c>
      <c r="N476" s="15">
        <f t="shared" si="79"/>
      </c>
      <c r="O476" s="39"/>
      <c r="AE476" s="79" t="s">
        <v>46</v>
      </c>
      <c r="AF476" s="79" t="str">
        <f>C468</f>
        <v>Mohr Julian</v>
      </c>
      <c r="AG476" s="85" t="str">
        <f>G468</f>
        <v>Stener Jonas</v>
      </c>
      <c r="AH476" s="83">
        <f t="shared" si="80"/>
        <v>5</v>
      </c>
      <c r="AI476" s="83">
        <f t="shared" si="80"/>
        <v>8</v>
      </c>
      <c r="AJ476" s="83">
        <f t="shared" si="80"/>
        <v>-4</v>
      </c>
      <c r="AK476" s="83">
        <f t="shared" si="80"/>
        <v>-7</v>
      </c>
      <c r="AL476" s="83">
        <f t="shared" si="80"/>
        <v>6</v>
      </c>
      <c r="AM476" s="84"/>
      <c r="AN476" s="84">
        <f t="shared" si="81"/>
        <v>1</v>
      </c>
      <c r="AO476" s="84">
        <f t="shared" si="81"/>
      </c>
    </row>
    <row r="477" spans="1:41" ht="15.75" thickBot="1">
      <c r="A477" s="35"/>
      <c r="B477" s="27"/>
      <c r="C477" s="27"/>
      <c r="D477" s="27"/>
      <c r="E477" s="27"/>
      <c r="F477" s="27"/>
      <c r="G477" s="27"/>
      <c r="H477" s="27"/>
      <c r="I477" s="21" t="s">
        <v>28</v>
      </c>
      <c r="J477" s="55"/>
      <c r="K477" s="25">
        <f>IF(ISBLANK(C465),"",SUM(K472:K476))</f>
        <v>6</v>
      </c>
      <c r="L477" s="26">
        <f>IF(ISBLANK(G465),"",SUM(L472:L476))</f>
        <v>11</v>
      </c>
      <c r="M477" s="56">
        <f>IF(ISBLANK(F472),"",SUM(M472:M476))</f>
        <v>1</v>
      </c>
      <c r="N477" s="57">
        <f>IF(ISBLANK(F472),"",SUM(N472:N476))</f>
        <v>3</v>
      </c>
      <c r="O477" s="39"/>
      <c r="AE477" s="122" t="s">
        <v>47</v>
      </c>
      <c r="AF477" s="122" t="str">
        <f>C469</f>
        <v>Scheja Dominik</v>
      </c>
      <c r="AG477" s="123" t="str">
        <f>G469</f>
        <v>Jin Takuya</v>
      </c>
      <c r="AH477" s="86" t="s">
        <v>48</v>
      </c>
      <c r="AI477" s="86" t="s">
        <v>48</v>
      </c>
      <c r="AJ477" s="86" t="s">
        <v>48</v>
      </c>
      <c r="AK477" s="86" t="s">
        <v>48</v>
      </c>
      <c r="AL477" s="86" t="s">
        <v>48</v>
      </c>
      <c r="AM477" s="86"/>
      <c r="AN477" s="84"/>
      <c r="AO477" s="84"/>
    </row>
    <row r="478" spans="1:41" ht="15">
      <c r="A478" s="35"/>
      <c r="B478" s="27" t="s">
        <v>26</v>
      </c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40"/>
      <c r="AE478" s="79" t="s">
        <v>9</v>
      </c>
      <c r="AF478" s="79" t="str">
        <f>C465</f>
        <v>Mohr Julian</v>
      </c>
      <c r="AG478" s="85" t="str">
        <f>G466</f>
        <v>Jin Takuya</v>
      </c>
      <c r="AH478" s="83">
        <f aca="true" t="shared" si="82" ref="AH478:AL479">F475</f>
        <v>9</v>
      </c>
      <c r="AI478" s="83">
        <f t="shared" si="82"/>
        <v>-12</v>
      </c>
      <c r="AJ478" s="83">
        <f t="shared" si="82"/>
        <v>-4</v>
      </c>
      <c r="AK478" s="83">
        <f t="shared" si="82"/>
        <v>-7</v>
      </c>
      <c r="AL478" s="83">
        <f t="shared" si="82"/>
        <v>0</v>
      </c>
      <c r="AM478" s="84"/>
      <c r="AN478" s="84">
        <f>M475</f>
      </c>
      <c r="AO478" s="84">
        <f>N475</f>
        <v>1</v>
      </c>
    </row>
    <row r="479" spans="1:41" ht="15">
      <c r="A479" s="35"/>
      <c r="C479" s="27" t="s">
        <v>4</v>
      </c>
      <c r="D479" s="27" t="s">
        <v>5</v>
      </c>
      <c r="E479" s="9"/>
      <c r="F479" s="27"/>
      <c r="G479" s="27" t="s">
        <v>6</v>
      </c>
      <c r="H479" s="9"/>
      <c r="I479" s="27"/>
      <c r="J479" s="9" t="s">
        <v>27</v>
      </c>
      <c r="K479" s="9"/>
      <c r="L479" s="27"/>
      <c r="M479" s="27"/>
      <c r="N479" s="27"/>
      <c r="O479" s="40"/>
      <c r="AE479" s="79" t="s">
        <v>10</v>
      </c>
      <c r="AF479" s="79" t="str">
        <f>C473</f>
        <v>Scheja Dominik</v>
      </c>
      <c r="AG479" s="79" t="str">
        <f>G465</f>
        <v>Stener Jonas</v>
      </c>
      <c r="AH479" s="83">
        <f t="shared" si="82"/>
        <v>0</v>
      </c>
      <c r="AI479" s="83">
        <f t="shared" si="82"/>
        <v>0</v>
      </c>
      <c r="AJ479" s="83">
        <f t="shared" si="82"/>
        <v>0</v>
      </c>
      <c r="AK479" s="83">
        <f t="shared" si="82"/>
        <v>0</v>
      </c>
      <c r="AL479" s="83">
        <f t="shared" si="82"/>
        <v>0</v>
      </c>
      <c r="AM479" s="84"/>
      <c r="AN479" s="84">
        <f>M476</f>
      </c>
      <c r="AO479" s="84">
        <f>N476</f>
      </c>
    </row>
    <row r="480" spans="1:15" ht="13.5" thickBot="1">
      <c r="A480" s="35"/>
      <c r="B480" s="62"/>
      <c r="C480" s="63" t="str">
        <f>C464</f>
        <v>GER</v>
      </c>
      <c r="D480" s="27" t="str">
        <f>G464</f>
        <v>SWE/JPN</v>
      </c>
      <c r="E480" s="27"/>
      <c r="F480" s="27"/>
      <c r="G480" s="27"/>
      <c r="H480" s="27"/>
      <c r="I480" s="27"/>
      <c r="J480" s="158" t="str">
        <f>IF(M477=3,C464,IF(N477=3,G464,IF(M477=5,IF(N477=5,"tasan",""),"")))</f>
        <v>SWE/JPN</v>
      </c>
      <c r="K480" s="159"/>
      <c r="L480" s="159"/>
      <c r="M480" s="159"/>
      <c r="N480" s="160"/>
      <c r="O480" s="39"/>
    </row>
    <row r="481" spans="1:15" ht="12.75">
      <c r="A481" s="58"/>
      <c r="B481" s="59"/>
      <c r="C481" s="59"/>
      <c r="D481" s="59"/>
      <c r="E481" s="59"/>
      <c r="F481" s="59"/>
      <c r="G481" s="59"/>
      <c r="H481" s="59"/>
      <c r="I481" s="59"/>
      <c r="J481" s="60"/>
      <c r="K481" s="60"/>
      <c r="L481" s="60"/>
      <c r="M481" s="60"/>
      <c r="N481" s="60"/>
      <c r="O481" s="61"/>
    </row>
    <row r="484" spans="1:15" ht="12.75">
      <c r="A484" s="35"/>
      <c r="B484" s="9"/>
      <c r="C484" s="28" t="s">
        <v>29</v>
      </c>
      <c r="D484" s="27"/>
      <c r="E484" s="27"/>
      <c r="F484" s="9"/>
      <c r="G484" s="36" t="s">
        <v>17</v>
      </c>
      <c r="H484" s="37"/>
      <c r="I484" s="38"/>
      <c r="J484" s="170">
        <v>41977</v>
      </c>
      <c r="K484" s="171"/>
      <c r="L484" s="171"/>
      <c r="M484" s="171"/>
      <c r="N484" s="172"/>
      <c r="O484" s="39"/>
    </row>
    <row r="485" spans="1:15" ht="12.75">
      <c r="A485" s="35"/>
      <c r="B485" s="12"/>
      <c r="C485" s="12" t="s">
        <v>75</v>
      </c>
      <c r="D485" s="27"/>
      <c r="E485" s="27"/>
      <c r="F485" s="9"/>
      <c r="G485" s="36" t="s">
        <v>18</v>
      </c>
      <c r="H485" s="37"/>
      <c r="I485" s="38"/>
      <c r="J485" s="173" t="s">
        <v>30</v>
      </c>
      <c r="K485" s="171"/>
      <c r="L485" s="171"/>
      <c r="M485" s="171"/>
      <c r="N485" s="172"/>
      <c r="O485" s="39"/>
    </row>
    <row r="486" spans="1:15" ht="12.75">
      <c r="A486" s="35"/>
      <c r="B486" s="9"/>
      <c r="C486" s="69"/>
      <c r="D486" s="27"/>
      <c r="E486" s="27"/>
      <c r="F486" s="27"/>
      <c r="G486" s="1"/>
      <c r="H486" s="27"/>
      <c r="I486" s="27"/>
      <c r="J486" s="27"/>
      <c r="K486" s="27"/>
      <c r="L486" s="27"/>
      <c r="M486" s="27"/>
      <c r="N486" s="27"/>
      <c r="O486" s="40"/>
    </row>
    <row r="487" spans="1:15" ht="12.75">
      <c r="A487" s="39"/>
      <c r="B487" s="41" t="s">
        <v>19</v>
      </c>
      <c r="C487" s="174" t="s">
        <v>111</v>
      </c>
      <c r="D487" s="175"/>
      <c r="E487" s="42"/>
      <c r="F487" s="41" t="s">
        <v>19</v>
      </c>
      <c r="G487" s="66" t="s">
        <v>58</v>
      </c>
      <c r="H487" s="67"/>
      <c r="I487" s="67"/>
      <c r="J487" s="67"/>
      <c r="K487" s="67"/>
      <c r="L487" s="67"/>
      <c r="M487" s="67"/>
      <c r="N487" s="68"/>
      <c r="O487" s="39"/>
    </row>
    <row r="488" spans="1:15" ht="12.75">
      <c r="A488" s="39"/>
      <c r="B488" s="43" t="s">
        <v>0</v>
      </c>
      <c r="C488" s="134" t="s">
        <v>112</v>
      </c>
      <c r="D488" s="134"/>
      <c r="E488" s="11"/>
      <c r="F488" s="44" t="s">
        <v>1</v>
      </c>
      <c r="G488" s="161" t="s">
        <v>118</v>
      </c>
      <c r="H488" s="163"/>
      <c r="I488" s="163"/>
      <c r="J488" s="163"/>
      <c r="K488" s="163"/>
      <c r="L488" s="163"/>
      <c r="M488" s="163"/>
      <c r="N488" s="164"/>
      <c r="O488" s="39"/>
    </row>
    <row r="489" spans="1:15" ht="12.75">
      <c r="A489" s="39"/>
      <c r="B489" s="45" t="s">
        <v>2</v>
      </c>
      <c r="C489" s="134" t="s">
        <v>114</v>
      </c>
      <c r="D489" s="134"/>
      <c r="E489" s="11"/>
      <c r="F489" s="46" t="s">
        <v>3</v>
      </c>
      <c r="G489" s="176" t="s">
        <v>116</v>
      </c>
      <c r="H489" s="177"/>
      <c r="I489" s="177"/>
      <c r="J489" s="177"/>
      <c r="K489" s="177"/>
      <c r="L489" s="177"/>
      <c r="M489" s="177"/>
      <c r="N489" s="128"/>
      <c r="O489" s="39"/>
    </row>
    <row r="490" spans="1:15" ht="12.75">
      <c r="A490" s="35"/>
      <c r="B490" s="47" t="s">
        <v>20</v>
      </c>
      <c r="C490" s="48"/>
      <c r="D490" s="49"/>
      <c r="E490" s="50"/>
      <c r="F490" s="47" t="s">
        <v>20</v>
      </c>
      <c r="G490" s="48"/>
      <c r="H490" s="51"/>
      <c r="I490" s="51"/>
      <c r="J490" s="51"/>
      <c r="K490" s="51"/>
      <c r="L490" s="51"/>
      <c r="M490" s="51"/>
      <c r="N490" s="51"/>
      <c r="O490" s="40"/>
    </row>
    <row r="491" spans="1:15" ht="12.75">
      <c r="A491" s="39"/>
      <c r="B491" s="19"/>
      <c r="C491" s="134" t="s">
        <v>112</v>
      </c>
      <c r="D491" s="134"/>
      <c r="E491" s="11"/>
      <c r="F491" s="20"/>
      <c r="G491" s="176" t="s">
        <v>116</v>
      </c>
      <c r="H491" s="177"/>
      <c r="I491" s="177"/>
      <c r="J491" s="177"/>
      <c r="K491" s="177"/>
      <c r="L491" s="177"/>
      <c r="M491" s="177"/>
      <c r="N491" s="128"/>
      <c r="O491" s="39"/>
    </row>
    <row r="492" spans="1:15" ht="12.75">
      <c r="A492" s="39"/>
      <c r="B492" s="17"/>
      <c r="C492" s="134" t="s">
        <v>114</v>
      </c>
      <c r="D492" s="134"/>
      <c r="E492" s="11"/>
      <c r="F492" s="18"/>
      <c r="G492" s="161" t="s">
        <v>118</v>
      </c>
      <c r="H492" s="163"/>
      <c r="I492" s="163"/>
      <c r="J492" s="163"/>
      <c r="K492" s="163"/>
      <c r="L492" s="163"/>
      <c r="M492" s="163"/>
      <c r="N492" s="164"/>
      <c r="O492" s="39"/>
    </row>
    <row r="493" spans="1:15" ht="12.75">
      <c r="A493" s="35"/>
      <c r="B493" s="27"/>
      <c r="C493" s="27"/>
      <c r="D493" s="27"/>
      <c r="E493" s="27"/>
      <c r="F493" s="1" t="s">
        <v>24</v>
      </c>
      <c r="G493" s="1"/>
      <c r="H493" s="1"/>
      <c r="I493" s="1"/>
      <c r="J493" s="27"/>
      <c r="K493" s="27"/>
      <c r="L493" s="27"/>
      <c r="M493" s="52"/>
      <c r="N493" s="9"/>
      <c r="O493" s="40"/>
    </row>
    <row r="494" spans="1:15" ht="12.75">
      <c r="A494" s="35"/>
      <c r="B494" s="12" t="s">
        <v>23</v>
      </c>
      <c r="C494" s="27"/>
      <c r="D494" s="27"/>
      <c r="E494" s="27"/>
      <c r="F494" s="2" t="s">
        <v>11</v>
      </c>
      <c r="G494" s="2" t="s">
        <v>12</v>
      </c>
      <c r="H494" s="2" t="s">
        <v>13</v>
      </c>
      <c r="I494" s="2" t="s">
        <v>14</v>
      </c>
      <c r="J494" s="2" t="s">
        <v>15</v>
      </c>
      <c r="K494" s="168" t="s">
        <v>21</v>
      </c>
      <c r="L494" s="169"/>
      <c r="M494" s="2" t="s">
        <v>22</v>
      </c>
      <c r="N494" s="3" t="s">
        <v>16</v>
      </c>
      <c r="O494" s="39"/>
    </row>
    <row r="495" spans="1:41" ht="15.75">
      <c r="A495" s="39"/>
      <c r="B495" s="53" t="s">
        <v>7</v>
      </c>
      <c r="C495" s="22" t="str">
        <f>IF(C488&gt;"",C488,"")</f>
        <v>Mutygullin Ramil</v>
      </c>
      <c r="D495" s="22" t="str">
        <f>IF(G488&gt;"",G488,"")</f>
        <v>Roose Pontus</v>
      </c>
      <c r="E495" s="22">
        <f>IF(E488&gt;"",E488&amp;" - "&amp;I488,"")</f>
      </c>
      <c r="F495" s="4">
        <v>8</v>
      </c>
      <c r="G495" s="4">
        <v>7</v>
      </c>
      <c r="H495" s="10">
        <v>8</v>
      </c>
      <c r="I495" s="4"/>
      <c r="J495" s="4"/>
      <c r="K495" s="13">
        <f>IF(ISBLANK(F495),"",COUNTIF(F495:J495,"&gt;=0"))</f>
        <v>3</v>
      </c>
      <c r="L495" s="14">
        <f>IF(ISBLANK(F495),"",(IF(LEFT(F495,1)="-",1,0)+IF(LEFT(G495,1)="-",1,0)+IF(LEFT(H495,1)="-",1,0)+IF(LEFT(I495,1)="-",1,0)+IF(LEFT(J495,1)="-",1,0)))</f>
        <v>0</v>
      </c>
      <c r="M495" s="16">
        <f aca="true" t="shared" si="83" ref="M495:N499">IF(K495=3,1,"")</f>
        <v>1</v>
      </c>
      <c r="N495" s="15">
        <f t="shared" si="83"/>
      </c>
      <c r="O495" s="39"/>
      <c r="AE495" s="74">
        <v>139</v>
      </c>
      <c r="AF495" s="75"/>
      <c r="AG495" s="74" t="s">
        <v>33</v>
      </c>
      <c r="AH495" s="76" t="str">
        <f>J485</f>
        <v>Men</v>
      </c>
      <c r="AI495" s="77" t="s">
        <v>34</v>
      </c>
      <c r="AJ495" s="78">
        <f>J484</f>
        <v>41977</v>
      </c>
      <c r="AK495" s="79" t="s">
        <v>35</v>
      </c>
      <c r="AL495" s="80"/>
      <c r="AM495" s="79" t="s">
        <v>36</v>
      </c>
      <c r="AN495" s="76">
        <f>SUM(AN497:AN502)</f>
        <v>3</v>
      </c>
      <c r="AO495" s="76">
        <f>SUM(AO497:AO502)</f>
        <v>2</v>
      </c>
    </row>
    <row r="496" spans="1:41" ht="15.75">
      <c r="A496" s="39"/>
      <c r="B496" s="53" t="s">
        <v>8</v>
      </c>
      <c r="C496" s="22" t="str">
        <f>IF(C489&gt;"",C489,"")</f>
        <v>Makarov Alexander</v>
      </c>
      <c r="D496" s="22" t="str">
        <f>IF(G489&gt;"",G489,"")</f>
        <v>Moregardh Malte</v>
      </c>
      <c r="E496" s="22">
        <f>IF(E489&gt;"",E489&amp;" - "&amp;I489,"")</f>
      </c>
      <c r="F496" s="4">
        <v>-5</v>
      </c>
      <c r="G496" s="4">
        <v>-9</v>
      </c>
      <c r="H496" s="4">
        <v>-2</v>
      </c>
      <c r="I496" s="4"/>
      <c r="J496" s="4"/>
      <c r="K496" s="13">
        <f>IF(ISBLANK(F496),"",COUNTIF(F496:J496,"&gt;=0"))</f>
        <v>0</v>
      </c>
      <c r="L496" s="14">
        <f>IF(ISBLANK(F496),"",(IF(LEFT(F496,1)="-",1,0)+IF(LEFT(G496,1)="-",1,0)+IF(LEFT(H496,1)="-",1,0)+IF(LEFT(I496,1)="-",1,0)+IF(LEFT(J496,1)="-",1,0)))</f>
        <v>3</v>
      </c>
      <c r="M496" s="16">
        <f t="shared" si="83"/>
      </c>
      <c r="N496" s="15">
        <f t="shared" si="83"/>
        <v>1</v>
      </c>
      <c r="O496" s="39"/>
      <c r="AE496" s="81" t="s">
        <v>37</v>
      </c>
      <c r="AF496" s="82" t="str">
        <f>C487</f>
        <v>RUS 8</v>
      </c>
      <c r="AG496" s="82" t="str">
        <f>G487</f>
        <v>SWE 3</v>
      </c>
      <c r="AH496" s="81" t="s">
        <v>38</v>
      </c>
      <c r="AI496" s="81" t="s">
        <v>39</v>
      </c>
      <c r="AJ496" s="81" t="s">
        <v>40</v>
      </c>
      <c r="AK496" s="81" t="s">
        <v>41</v>
      </c>
      <c r="AL496" s="81" t="s">
        <v>42</v>
      </c>
      <c r="AM496" s="81" t="s">
        <v>43</v>
      </c>
      <c r="AN496" s="81" t="s">
        <v>44</v>
      </c>
      <c r="AO496" s="81" t="s">
        <v>45</v>
      </c>
    </row>
    <row r="497" spans="1:41" ht="15">
      <c r="A497" s="39"/>
      <c r="B497" s="54" t="s">
        <v>25</v>
      </c>
      <c r="C497" s="22" t="str">
        <f>IF(C491&gt;"",C491&amp;" / "&amp;C492,"")</f>
        <v>Mutygullin Ramil / Makarov Alexander</v>
      </c>
      <c r="D497" s="22" t="str">
        <f>IF(G491&gt;"",G491&amp;" / "&amp;G492,"")</f>
        <v>Moregardh Malte / Roose Pontus</v>
      </c>
      <c r="E497" s="23"/>
      <c r="F497" s="8">
        <v>8</v>
      </c>
      <c r="G497" s="4">
        <v>9</v>
      </c>
      <c r="H497" s="4">
        <v>-9</v>
      </c>
      <c r="I497" s="7">
        <v>-6</v>
      </c>
      <c r="J497" s="7">
        <v>8</v>
      </c>
      <c r="K497" s="13">
        <f>IF(ISBLANK(F497),"",COUNTIF(F497:J497,"&gt;=0"))</f>
        <v>3</v>
      </c>
      <c r="L497" s="14">
        <f>IF(ISBLANK(F497),"",(IF(LEFT(F497,1)="-",1,0)+IF(LEFT(G497,1)="-",1,0)+IF(LEFT(H497,1)="-",1,0)+IF(LEFT(I497,1)="-",1,0)+IF(LEFT(J497,1)="-",1,0)))</f>
        <v>2</v>
      </c>
      <c r="M497" s="16">
        <f t="shared" si="83"/>
        <v>1</v>
      </c>
      <c r="N497" s="15">
        <f t="shared" si="83"/>
      </c>
      <c r="O497" s="39"/>
      <c r="AE497" s="79" t="s">
        <v>7</v>
      </c>
      <c r="AF497" s="79" t="str">
        <f>C488</f>
        <v>Mutygullin Ramil</v>
      </c>
      <c r="AG497" s="79" t="str">
        <f>G488</f>
        <v>Roose Pontus</v>
      </c>
      <c r="AH497" s="83">
        <f aca="true" t="shared" si="84" ref="AH497:AL499">F495</f>
        <v>8</v>
      </c>
      <c r="AI497" s="83">
        <f t="shared" si="84"/>
        <v>7</v>
      </c>
      <c r="AJ497" s="83">
        <f t="shared" si="84"/>
        <v>8</v>
      </c>
      <c r="AK497" s="83">
        <f t="shared" si="84"/>
        <v>0</v>
      </c>
      <c r="AL497" s="83">
        <f t="shared" si="84"/>
        <v>0</v>
      </c>
      <c r="AM497" s="84"/>
      <c r="AN497" s="84">
        <f aca="true" t="shared" si="85" ref="AN497:AO499">M495</f>
        <v>1</v>
      </c>
      <c r="AO497" s="84">
        <f t="shared" si="85"/>
      </c>
    </row>
    <row r="498" spans="1:41" ht="15">
      <c r="A498" s="39"/>
      <c r="B498" s="53" t="s">
        <v>9</v>
      </c>
      <c r="C498" s="22" t="str">
        <f>IF(C488&gt;"",C488,"")</f>
        <v>Mutygullin Ramil</v>
      </c>
      <c r="D498" s="22" t="str">
        <f>IF(G489&gt;"",G489,"")</f>
        <v>Moregardh Malte</v>
      </c>
      <c r="E498" s="24"/>
      <c r="F498" s="5">
        <v>-10</v>
      </c>
      <c r="G498" s="6">
        <v>-11</v>
      </c>
      <c r="H498" s="7">
        <v>11</v>
      </c>
      <c r="I498" s="4">
        <v>-5</v>
      </c>
      <c r="J498" s="4"/>
      <c r="K498" s="13">
        <f>IF(ISBLANK(F498),"",COUNTIF(F498:J498,"&gt;=0"))</f>
        <v>1</v>
      </c>
      <c r="L498" s="14">
        <f>IF(ISBLANK(F498),"",(IF(LEFT(F498,1)="-",1,0)+IF(LEFT(G498,1)="-",1,0)+IF(LEFT(H498,1)="-",1,0)+IF(LEFT(I498,1)="-",1,0)+IF(LEFT(J498,1)="-",1,0)))</f>
        <v>3</v>
      </c>
      <c r="M498" s="16">
        <f t="shared" si="83"/>
      </c>
      <c r="N498" s="15">
        <f t="shared" si="83"/>
        <v>1</v>
      </c>
      <c r="O498" s="39"/>
      <c r="AE498" s="79" t="s">
        <v>8</v>
      </c>
      <c r="AF498" s="79" t="str">
        <f>C489</f>
        <v>Makarov Alexander</v>
      </c>
      <c r="AG498" s="85" t="str">
        <f>G489</f>
        <v>Moregardh Malte</v>
      </c>
      <c r="AH498" s="83">
        <f t="shared" si="84"/>
        <v>-5</v>
      </c>
      <c r="AI498" s="83">
        <f t="shared" si="84"/>
        <v>-9</v>
      </c>
      <c r="AJ498" s="83">
        <f t="shared" si="84"/>
        <v>-2</v>
      </c>
      <c r="AK498" s="83">
        <f t="shared" si="84"/>
        <v>0</v>
      </c>
      <c r="AL498" s="83">
        <f t="shared" si="84"/>
        <v>0</v>
      </c>
      <c r="AM498" s="84"/>
      <c r="AN498" s="84">
        <f t="shared" si="85"/>
      </c>
      <c r="AO498" s="84">
        <f t="shared" si="85"/>
        <v>1</v>
      </c>
    </row>
    <row r="499" spans="1:41" ht="15.75" thickBot="1">
      <c r="A499" s="39"/>
      <c r="B499" s="53" t="s">
        <v>10</v>
      </c>
      <c r="C499" s="22" t="str">
        <f>IF(C489&gt;"",C489,"")</f>
        <v>Makarov Alexander</v>
      </c>
      <c r="D499" s="22" t="str">
        <f>IF(G488&gt;"",G488,"")</f>
        <v>Roose Pontus</v>
      </c>
      <c r="E499" s="24"/>
      <c r="F499" s="8">
        <v>10</v>
      </c>
      <c r="G499" s="4">
        <v>5</v>
      </c>
      <c r="H499" s="4">
        <v>-8</v>
      </c>
      <c r="I499" s="4">
        <v>9</v>
      </c>
      <c r="J499" s="4"/>
      <c r="K499" s="13">
        <f>IF(ISBLANK(F499),"",COUNTIF(F499:J499,"&gt;=0"))</f>
        <v>3</v>
      </c>
      <c r="L499" s="14">
        <f>IF(ISBLANK(F499),"",(IF(LEFT(F499,1)="-",1,0)+IF(LEFT(G499,1)="-",1,0)+IF(LEFT(H499,1)="-",1,0)+IF(LEFT(I499,1)="-",1,0)+IF(LEFT(J499,1)="-",1,0)))</f>
        <v>1</v>
      </c>
      <c r="M499" s="16">
        <f t="shared" si="83"/>
        <v>1</v>
      </c>
      <c r="N499" s="15">
        <f t="shared" si="83"/>
      </c>
      <c r="O499" s="39"/>
      <c r="AE499" s="79" t="s">
        <v>46</v>
      </c>
      <c r="AF499" s="79" t="str">
        <f>C491</f>
        <v>Mutygullin Ramil</v>
      </c>
      <c r="AG499" s="85" t="str">
        <f>G491</f>
        <v>Moregardh Malte</v>
      </c>
      <c r="AH499" s="83">
        <f t="shared" si="84"/>
        <v>8</v>
      </c>
      <c r="AI499" s="83">
        <f t="shared" si="84"/>
        <v>9</v>
      </c>
      <c r="AJ499" s="83">
        <f t="shared" si="84"/>
        <v>-9</v>
      </c>
      <c r="AK499" s="83">
        <f t="shared" si="84"/>
        <v>-6</v>
      </c>
      <c r="AL499" s="83">
        <f t="shared" si="84"/>
        <v>8</v>
      </c>
      <c r="AM499" s="84"/>
      <c r="AN499" s="84">
        <f t="shared" si="85"/>
        <v>1</v>
      </c>
      <c r="AO499" s="84">
        <f t="shared" si="85"/>
      </c>
    </row>
    <row r="500" spans="1:41" ht="15.75" thickBot="1">
      <c r="A500" s="35"/>
      <c r="B500" s="27"/>
      <c r="C500" s="27"/>
      <c r="D500" s="27"/>
      <c r="E500" s="27"/>
      <c r="F500" s="27"/>
      <c r="G500" s="27"/>
      <c r="H500" s="27"/>
      <c r="I500" s="21" t="s">
        <v>28</v>
      </c>
      <c r="J500" s="55"/>
      <c r="K500" s="25">
        <f>IF(ISBLANK(C488),"",SUM(K495:K499))</f>
        <v>10</v>
      </c>
      <c r="L500" s="26">
        <f>IF(ISBLANK(G488),"",SUM(L495:L499))</f>
        <v>9</v>
      </c>
      <c r="M500" s="56">
        <f>IF(ISBLANK(F495),"",SUM(M495:M499))</f>
        <v>3</v>
      </c>
      <c r="N500" s="57">
        <f>IF(ISBLANK(F495),"",SUM(N495:N499))</f>
        <v>2</v>
      </c>
      <c r="O500" s="39"/>
      <c r="AE500" s="122" t="s">
        <v>47</v>
      </c>
      <c r="AF500" s="122" t="str">
        <f>C492</f>
        <v>Makarov Alexander</v>
      </c>
      <c r="AG500" s="123" t="str">
        <f>G492</f>
        <v>Roose Pontus</v>
      </c>
      <c r="AH500" s="86" t="s">
        <v>48</v>
      </c>
      <c r="AI500" s="86" t="s">
        <v>48</v>
      </c>
      <c r="AJ500" s="86" t="s">
        <v>48</v>
      </c>
      <c r="AK500" s="86" t="s">
        <v>48</v>
      </c>
      <c r="AL500" s="86" t="s">
        <v>48</v>
      </c>
      <c r="AM500" s="86"/>
      <c r="AN500" s="84"/>
      <c r="AO500" s="84"/>
    </row>
    <row r="501" spans="1:41" ht="15">
      <c r="A501" s="35"/>
      <c r="B501" s="27" t="s">
        <v>26</v>
      </c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40"/>
      <c r="AE501" s="79" t="s">
        <v>9</v>
      </c>
      <c r="AF501" s="79" t="str">
        <f>C488</f>
        <v>Mutygullin Ramil</v>
      </c>
      <c r="AG501" s="85" t="str">
        <f>G489</f>
        <v>Moregardh Malte</v>
      </c>
      <c r="AH501" s="83">
        <f aca="true" t="shared" si="86" ref="AH501:AL502">F498</f>
        <v>-10</v>
      </c>
      <c r="AI501" s="83">
        <f t="shared" si="86"/>
        <v>-11</v>
      </c>
      <c r="AJ501" s="83">
        <f t="shared" si="86"/>
        <v>11</v>
      </c>
      <c r="AK501" s="83">
        <f t="shared" si="86"/>
        <v>-5</v>
      </c>
      <c r="AL501" s="83">
        <f t="shared" si="86"/>
        <v>0</v>
      </c>
      <c r="AM501" s="84"/>
      <c r="AN501" s="84">
        <f>M498</f>
      </c>
      <c r="AO501" s="84">
        <f>N498</f>
        <v>1</v>
      </c>
    </row>
    <row r="502" spans="1:41" ht="15">
      <c r="A502" s="35"/>
      <c r="C502" s="27" t="s">
        <v>4</v>
      </c>
      <c r="D502" s="27" t="s">
        <v>5</v>
      </c>
      <c r="E502" s="9"/>
      <c r="F502" s="27"/>
      <c r="G502" s="27" t="s">
        <v>6</v>
      </c>
      <c r="H502" s="9"/>
      <c r="I502" s="27"/>
      <c r="J502" s="9" t="s">
        <v>27</v>
      </c>
      <c r="K502" s="9"/>
      <c r="L502" s="27"/>
      <c r="M502" s="27"/>
      <c r="N502" s="27"/>
      <c r="O502" s="40"/>
      <c r="AE502" s="79" t="s">
        <v>10</v>
      </c>
      <c r="AF502" s="79" t="str">
        <f>C496</f>
        <v>Makarov Alexander</v>
      </c>
      <c r="AG502" s="79" t="str">
        <f>G488</f>
        <v>Roose Pontus</v>
      </c>
      <c r="AH502" s="83">
        <f t="shared" si="86"/>
        <v>10</v>
      </c>
      <c r="AI502" s="83">
        <f t="shared" si="86"/>
        <v>5</v>
      </c>
      <c r="AJ502" s="83">
        <f t="shared" si="86"/>
        <v>-8</v>
      </c>
      <c r="AK502" s="83">
        <f t="shared" si="86"/>
        <v>9</v>
      </c>
      <c r="AL502" s="83">
        <f t="shared" si="86"/>
        <v>0</v>
      </c>
      <c r="AM502" s="84"/>
      <c r="AN502" s="84">
        <f>M499</f>
        <v>1</v>
      </c>
      <c r="AO502" s="84">
        <f>N499</f>
      </c>
    </row>
    <row r="503" spans="1:15" ht="13.5" thickBot="1">
      <c r="A503" s="35"/>
      <c r="B503" s="62"/>
      <c r="C503" s="63" t="str">
        <f>C487</f>
        <v>RUS 8</v>
      </c>
      <c r="D503" s="27" t="str">
        <f>G487</f>
        <v>SWE 3</v>
      </c>
      <c r="E503" s="27"/>
      <c r="F503" s="27"/>
      <c r="G503" s="27"/>
      <c r="H503" s="27"/>
      <c r="I503" s="27"/>
      <c r="J503" s="158" t="str">
        <f>IF(M500=3,C487,IF(N500=3,G487,IF(M500=5,IF(N500=5,"tasan",""),"")))</f>
        <v>RUS 8</v>
      </c>
      <c r="K503" s="159"/>
      <c r="L503" s="159"/>
      <c r="M503" s="159"/>
      <c r="N503" s="160"/>
      <c r="O503" s="39"/>
    </row>
    <row r="504" spans="1:15" ht="12.75">
      <c r="A504" s="58"/>
      <c r="B504" s="59"/>
      <c r="C504" s="59"/>
      <c r="D504" s="59"/>
      <c r="E504" s="59"/>
      <c r="F504" s="59"/>
      <c r="G504" s="59"/>
      <c r="H504" s="59"/>
      <c r="I504" s="59"/>
      <c r="J504" s="60"/>
      <c r="K504" s="60"/>
      <c r="L504" s="60"/>
      <c r="M504" s="60"/>
      <c r="N504" s="60"/>
      <c r="O504" s="61"/>
    </row>
    <row r="507" spans="1:15" ht="12.75">
      <c r="A507" s="35"/>
      <c r="B507" s="9"/>
      <c r="C507" s="28" t="s">
        <v>29</v>
      </c>
      <c r="D507" s="27"/>
      <c r="E507" s="27"/>
      <c r="F507" s="9"/>
      <c r="G507" s="36" t="s">
        <v>17</v>
      </c>
      <c r="H507" s="37"/>
      <c r="I507" s="38"/>
      <c r="J507" s="170">
        <v>41977</v>
      </c>
      <c r="K507" s="171"/>
      <c r="L507" s="171"/>
      <c r="M507" s="171"/>
      <c r="N507" s="172"/>
      <c r="O507" s="39"/>
    </row>
    <row r="508" spans="1:15" ht="12.75">
      <c r="A508" s="35"/>
      <c r="B508" s="12"/>
      <c r="C508" s="12" t="s">
        <v>75</v>
      </c>
      <c r="D508" s="27"/>
      <c r="E508" s="27"/>
      <c r="F508" s="9"/>
      <c r="G508" s="36" t="s">
        <v>18</v>
      </c>
      <c r="H508" s="37"/>
      <c r="I508" s="38"/>
      <c r="J508" s="173" t="s">
        <v>30</v>
      </c>
      <c r="K508" s="171"/>
      <c r="L508" s="171"/>
      <c r="M508" s="171"/>
      <c r="N508" s="172"/>
      <c r="O508" s="39"/>
    </row>
    <row r="509" spans="1:15" ht="12.75">
      <c r="A509" s="35"/>
      <c r="B509" s="9"/>
      <c r="C509" s="69"/>
      <c r="D509" s="27"/>
      <c r="E509" s="27"/>
      <c r="F509" s="27"/>
      <c r="G509" s="1"/>
      <c r="H509" s="27"/>
      <c r="I509" s="27"/>
      <c r="J509" s="27"/>
      <c r="K509" s="27"/>
      <c r="L509" s="27"/>
      <c r="M509" s="27"/>
      <c r="N509" s="27"/>
      <c r="O509" s="40"/>
    </row>
    <row r="510" spans="1:15" ht="12.75">
      <c r="A510" s="39"/>
      <c r="B510" s="41" t="s">
        <v>19</v>
      </c>
      <c r="C510" s="174" t="s">
        <v>162</v>
      </c>
      <c r="D510" s="175"/>
      <c r="E510" s="42"/>
      <c r="F510" s="41" t="s">
        <v>19</v>
      </c>
      <c r="G510" s="66" t="s">
        <v>60</v>
      </c>
      <c r="H510" s="67"/>
      <c r="I510" s="67"/>
      <c r="J510" s="67"/>
      <c r="K510" s="67"/>
      <c r="L510" s="67"/>
      <c r="M510" s="67"/>
      <c r="N510" s="68"/>
      <c r="O510" s="39"/>
    </row>
    <row r="511" spans="1:15" ht="12.75">
      <c r="A511" s="39"/>
      <c r="B511" s="43" t="s">
        <v>0</v>
      </c>
      <c r="C511" s="161" t="s">
        <v>163</v>
      </c>
      <c r="D511" s="162"/>
      <c r="E511" s="11"/>
      <c r="F511" s="44" t="s">
        <v>1</v>
      </c>
      <c r="G511" s="176" t="s">
        <v>121</v>
      </c>
      <c r="H511" s="177"/>
      <c r="I511" s="177"/>
      <c r="J511" s="177"/>
      <c r="K511" s="177"/>
      <c r="L511" s="177"/>
      <c r="M511" s="177"/>
      <c r="N511" s="128"/>
      <c r="O511" s="39"/>
    </row>
    <row r="512" spans="1:15" ht="12.75">
      <c r="A512" s="39"/>
      <c r="B512" s="45" t="s">
        <v>2</v>
      </c>
      <c r="C512" s="161" t="s">
        <v>164</v>
      </c>
      <c r="D512" s="162"/>
      <c r="E512" s="11"/>
      <c r="F512" s="46" t="s">
        <v>3</v>
      </c>
      <c r="G512" s="161" t="s">
        <v>123</v>
      </c>
      <c r="H512" s="163"/>
      <c r="I512" s="163"/>
      <c r="J512" s="163"/>
      <c r="K512" s="163"/>
      <c r="L512" s="163"/>
      <c r="M512" s="163"/>
      <c r="N512" s="164"/>
      <c r="O512" s="39"/>
    </row>
    <row r="513" spans="1:15" ht="12.75">
      <c r="A513" s="35"/>
      <c r="B513" s="47" t="s">
        <v>20</v>
      </c>
      <c r="C513" s="48"/>
      <c r="D513" s="49"/>
      <c r="E513" s="50"/>
      <c r="F513" s="47" t="s">
        <v>20</v>
      </c>
      <c r="G513" s="48"/>
      <c r="H513" s="51"/>
      <c r="I513" s="51"/>
      <c r="J513" s="51"/>
      <c r="K513" s="51"/>
      <c r="L513" s="51"/>
      <c r="M513" s="51"/>
      <c r="N513" s="51"/>
      <c r="O513" s="40"/>
    </row>
    <row r="514" spans="1:15" ht="12.75">
      <c r="A514" s="39"/>
      <c r="B514" s="19"/>
      <c r="C514" s="161" t="s">
        <v>163</v>
      </c>
      <c r="D514" s="162"/>
      <c r="E514" s="11"/>
      <c r="F514" s="20"/>
      <c r="G514" s="176" t="s">
        <v>121</v>
      </c>
      <c r="H514" s="177"/>
      <c r="I514" s="177"/>
      <c r="J514" s="177"/>
      <c r="K514" s="177"/>
      <c r="L514" s="177"/>
      <c r="M514" s="177"/>
      <c r="N514" s="128"/>
      <c r="O514" s="39"/>
    </row>
    <row r="515" spans="1:15" ht="12.75">
      <c r="A515" s="39"/>
      <c r="B515" s="17"/>
      <c r="C515" s="161" t="s">
        <v>164</v>
      </c>
      <c r="D515" s="162"/>
      <c r="E515" s="11"/>
      <c r="F515" s="18"/>
      <c r="G515" s="161" t="s">
        <v>123</v>
      </c>
      <c r="H515" s="163"/>
      <c r="I515" s="163"/>
      <c r="J515" s="163"/>
      <c r="K515" s="163"/>
      <c r="L515" s="163"/>
      <c r="M515" s="163"/>
      <c r="N515" s="164"/>
      <c r="O515" s="39"/>
    </row>
    <row r="516" spans="1:15" ht="12.75">
      <c r="A516" s="35"/>
      <c r="B516" s="27"/>
      <c r="C516" s="27"/>
      <c r="D516" s="27"/>
      <c r="E516" s="27"/>
      <c r="F516" s="1" t="s">
        <v>24</v>
      </c>
      <c r="G516" s="1"/>
      <c r="H516" s="1"/>
      <c r="I516" s="1"/>
      <c r="J516" s="27"/>
      <c r="K516" s="27"/>
      <c r="L516" s="27"/>
      <c r="M516" s="52"/>
      <c r="N516" s="9"/>
      <c r="O516" s="40"/>
    </row>
    <row r="517" spans="1:15" ht="12.75">
      <c r="A517" s="35"/>
      <c r="B517" s="12" t="s">
        <v>23</v>
      </c>
      <c r="C517" s="27"/>
      <c r="D517" s="27"/>
      <c r="E517" s="27"/>
      <c r="F517" s="2" t="s">
        <v>11</v>
      </c>
      <c r="G517" s="2" t="s">
        <v>12</v>
      </c>
      <c r="H517" s="2" t="s">
        <v>13</v>
      </c>
      <c r="I517" s="2" t="s">
        <v>14</v>
      </c>
      <c r="J517" s="2" t="s">
        <v>15</v>
      </c>
      <c r="K517" s="168" t="s">
        <v>21</v>
      </c>
      <c r="L517" s="169"/>
      <c r="M517" s="2" t="s">
        <v>22</v>
      </c>
      <c r="N517" s="3" t="s">
        <v>16</v>
      </c>
      <c r="O517" s="39"/>
    </row>
    <row r="518" spans="1:41" ht="15.75">
      <c r="A518" s="39"/>
      <c r="B518" s="53" t="s">
        <v>7</v>
      </c>
      <c r="C518" s="22" t="str">
        <f>IF(C511&gt;"",C511,"")</f>
        <v>Barabanov Kiryl</v>
      </c>
      <c r="D518" s="22" t="str">
        <f>IF(G511&gt;"",G511,"")</f>
        <v>Meringdal Fredrik</v>
      </c>
      <c r="E518" s="22">
        <f>IF(E511&gt;"",E511&amp;" - "&amp;I511,"")</f>
      </c>
      <c r="F518" s="4">
        <v>3</v>
      </c>
      <c r="G518" s="4">
        <v>9</v>
      </c>
      <c r="H518" s="10">
        <v>8</v>
      </c>
      <c r="I518" s="4"/>
      <c r="J518" s="4"/>
      <c r="K518" s="13">
        <f>IF(ISBLANK(F518),"",COUNTIF(F518:J518,"&gt;=0"))</f>
        <v>3</v>
      </c>
      <c r="L518" s="14">
        <f>IF(ISBLANK(F518),"",(IF(LEFT(F518,1)="-",1,0)+IF(LEFT(G518,1)="-",1,0)+IF(LEFT(H518,1)="-",1,0)+IF(LEFT(I518,1)="-",1,0)+IF(LEFT(J518,1)="-",1,0)))</f>
        <v>0</v>
      </c>
      <c r="M518" s="16">
        <f aca="true" t="shared" si="87" ref="M518:N522">IF(K518=3,1,"")</f>
        <v>1</v>
      </c>
      <c r="N518" s="15">
        <f t="shared" si="87"/>
      </c>
      <c r="O518" s="39"/>
      <c r="AE518" s="74">
        <v>139</v>
      </c>
      <c r="AF518" s="75"/>
      <c r="AG518" s="74" t="s">
        <v>33</v>
      </c>
      <c r="AH518" s="76" t="str">
        <f>J508</f>
        <v>Men</v>
      </c>
      <c r="AI518" s="77" t="s">
        <v>34</v>
      </c>
      <c r="AJ518" s="78">
        <f>J507</f>
        <v>41977</v>
      </c>
      <c r="AK518" s="79" t="s">
        <v>35</v>
      </c>
      <c r="AL518" s="80"/>
      <c r="AM518" s="79" t="s">
        <v>36</v>
      </c>
      <c r="AN518" s="76">
        <f>SUM(AN520:AN525)</f>
        <v>3</v>
      </c>
      <c r="AO518" s="76">
        <f>SUM(AO520:AO525)</f>
        <v>0</v>
      </c>
    </row>
    <row r="519" spans="1:41" ht="15.75">
      <c r="A519" s="39"/>
      <c r="B519" s="53" t="s">
        <v>8</v>
      </c>
      <c r="C519" s="22" t="str">
        <f>IF(C512&gt;"",C512,"")</f>
        <v>Shamruk Gleb</v>
      </c>
      <c r="D519" s="22" t="str">
        <f>IF(G512&gt;"",G512,"")</f>
        <v>Jorgensen Eskild</v>
      </c>
      <c r="E519" s="22">
        <f>IF(E512&gt;"",E512&amp;" - "&amp;I512,"")</f>
      </c>
      <c r="F519" s="4">
        <v>9</v>
      </c>
      <c r="G519" s="4">
        <v>5</v>
      </c>
      <c r="H519" s="4">
        <v>5</v>
      </c>
      <c r="I519" s="4"/>
      <c r="J519" s="4"/>
      <c r="K519" s="13">
        <f>IF(ISBLANK(F519),"",COUNTIF(F519:J519,"&gt;=0"))</f>
        <v>3</v>
      </c>
      <c r="L519" s="14">
        <f>IF(ISBLANK(F519),"",(IF(LEFT(F519,1)="-",1,0)+IF(LEFT(G519,1)="-",1,0)+IF(LEFT(H519,1)="-",1,0)+IF(LEFT(I519,1)="-",1,0)+IF(LEFT(J519,1)="-",1,0)))</f>
        <v>0</v>
      </c>
      <c r="M519" s="16">
        <f t="shared" si="87"/>
        <v>1</v>
      </c>
      <c r="N519" s="15">
        <f t="shared" si="87"/>
      </c>
      <c r="O519" s="39"/>
      <c r="AE519" s="81" t="s">
        <v>37</v>
      </c>
      <c r="AF519" s="82" t="str">
        <f>C510</f>
        <v>BLR</v>
      </c>
      <c r="AG519" s="82" t="str">
        <f>G510</f>
        <v>NOR 2</v>
      </c>
      <c r="AH519" s="81" t="s">
        <v>38</v>
      </c>
      <c r="AI519" s="81" t="s">
        <v>39</v>
      </c>
      <c r="AJ519" s="81" t="s">
        <v>40</v>
      </c>
      <c r="AK519" s="81" t="s">
        <v>41</v>
      </c>
      <c r="AL519" s="81" t="s">
        <v>42</v>
      </c>
      <c r="AM519" s="81" t="s">
        <v>43</v>
      </c>
      <c r="AN519" s="81" t="s">
        <v>44</v>
      </c>
      <c r="AO519" s="81" t="s">
        <v>45</v>
      </c>
    </row>
    <row r="520" spans="1:41" ht="15">
      <c r="A520" s="39"/>
      <c r="B520" s="54" t="s">
        <v>25</v>
      </c>
      <c r="C520" s="22" t="str">
        <f>IF(C514&gt;"",C514&amp;" / "&amp;C515,"")</f>
        <v>Barabanov Kiryl / Shamruk Gleb</v>
      </c>
      <c r="D520" s="22" t="str">
        <f>IF(G514&gt;"",G514&amp;" / "&amp;G515,"")</f>
        <v>Meringdal Fredrik / Jorgensen Eskild</v>
      </c>
      <c r="E520" s="23"/>
      <c r="F520" s="8">
        <v>7</v>
      </c>
      <c r="G520" s="4">
        <v>8</v>
      </c>
      <c r="H520" s="4">
        <v>7</v>
      </c>
      <c r="I520" s="7"/>
      <c r="J520" s="7"/>
      <c r="K520" s="13">
        <f>IF(ISBLANK(F520),"",COUNTIF(F520:J520,"&gt;=0"))</f>
        <v>3</v>
      </c>
      <c r="L520" s="14">
        <f>IF(ISBLANK(F520),"",(IF(LEFT(F520,1)="-",1,0)+IF(LEFT(G520,1)="-",1,0)+IF(LEFT(H520,1)="-",1,0)+IF(LEFT(I520,1)="-",1,0)+IF(LEFT(J520,1)="-",1,0)))</f>
        <v>0</v>
      </c>
      <c r="M520" s="16">
        <f t="shared" si="87"/>
        <v>1</v>
      </c>
      <c r="N520" s="15">
        <f t="shared" si="87"/>
      </c>
      <c r="O520" s="39"/>
      <c r="AE520" s="79" t="s">
        <v>7</v>
      </c>
      <c r="AF520" s="79" t="str">
        <f>C511</f>
        <v>Barabanov Kiryl</v>
      </c>
      <c r="AG520" s="79" t="str">
        <f>G511</f>
        <v>Meringdal Fredrik</v>
      </c>
      <c r="AH520" s="83">
        <f aca="true" t="shared" si="88" ref="AH520:AL522">F518</f>
        <v>3</v>
      </c>
      <c r="AI520" s="83">
        <f t="shared" si="88"/>
        <v>9</v>
      </c>
      <c r="AJ520" s="83">
        <f t="shared" si="88"/>
        <v>8</v>
      </c>
      <c r="AK520" s="83">
        <f t="shared" si="88"/>
        <v>0</v>
      </c>
      <c r="AL520" s="83">
        <f t="shared" si="88"/>
        <v>0</v>
      </c>
      <c r="AM520" s="84"/>
      <c r="AN520" s="84">
        <f aca="true" t="shared" si="89" ref="AN520:AO522">M518</f>
        <v>1</v>
      </c>
      <c r="AO520" s="84">
        <f t="shared" si="89"/>
      </c>
    </row>
    <row r="521" spans="1:41" ht="15">
      <c r="A521" s="39"/>
      <c r="B521" s="53" t="s">
        <v>9</v>
      </c>
      <c r="C521" s="22" t="str">
        <f>IF(C511&gt;"",C511,"")</f>
        <v>Barabanov Kiryl</v>
      </c>
      <c r="D521" s="22" t="str">
        <f>IF(G512&gt;"",G512,"")</f>
        <v>Jorgensen Eskild</v>
      </c>
      <c r="E521" s="24"/>
      <c r="F521" s="5"/>
      <c r="G521" s="6"/>
      <c r="H521" s="7"/>
      <c r="I521" s="4"/>
      <c r="J521" s="4"/>
      <c r="K521" s="13">
        <f>IF(ISBLANK(F521),"",COUNTIF(F521:J521,"&gt;=0"))</f>
      </c>
      <c r="L521" s="14">
        <f>IF(ISBLANK(F521),"",(IF(LEFT(F521,1)="-",1,0)+IF(LEFT(G521,1)="-",1,0)+IF(LEFT(H521,1)="-",1,0)+IF(LEFT(I521,1)="-",1,0)+IF(LEFT(J521,1)="-",1,0)))</f>
      </c>
      <c r="M521" s="16">
        <f t="shared" si="87"/>
      </c>
      <c r="N521" s="15">
        <f t="shared" si="87"/>
      </c>
      <c r="O521" s="39"/>
      <c r="AE521" s="79" t="s">
        <v>8</v>
      </c>
      <c r="AF521" s="79" t="str">
        <f>C512</f>
        <v>Shamruk Gleb</v>
      </c>
      <c r="AG521" s="85" t="str">
        <f>G512</f>
        <v>Jorgensen Eskild</v>
      </c>
      <c r="AH521" s="83">
        <f t="shared" si="88"/>
        <v>9</v>
      </c>
      <c r="AI521" s="83">
        <f t="shared" si="88"/>
        <v>5</v>
      </c>
      <c r="AJ521" s="83">
        <f t="shared" si="88"/>
        <v>5</v>
      </c>
      <c r="AK521" s="83">
        <f t="shared" si="88"/>
        <v>0</v>
      </c>
      <c r="AL521" s="83">
        <f t="shared" si="88"/>
        <v>0</v>
      </c>
      <c r="AM521" s="84"/>
      <c r="AN521" s="84">
        <f t="shared" si="89"/>
        <v>1</v>
      </c>
      <c r="AO521" s="84">
        <f t="shared" si="89"/>
      </c>
    </row>
    <row r="522" spans="1:41" ht="15.75" thickBot="1">
      <c r="A522" s="39"/>
      <c r="B522" s="53" t="s">
        <v>10</v>
      </c>
      <c r="C522" s="22" t="str">
        <f>IF(C512&gt;"",C512,"")</f>
        <v>Shamruk Gleb</v>
      </c>
      <c r="D522" s="22" t="str">
        <f>IF(G511&gt;"",G511,"")</f>
        <v>Meringdal Fredrik</v>
      </c>
      <c r="E522" s="24"/>
      <c r="F522" s="8"/>
      <c r="G522" s="4"/>
      <c r="H522" s="4"/>
      <c r="I522" s="4"/>
      <c r="J522" s="4"/>
      <c r="K522" s="13">
        <f>IF(ISBLANK(F522),"",COUNTIF(F522:J522,"&gt;=0"))</f>
      </c>
      <c r="L522" s="14">
        <f>IF(ISBLANK(F522),"",(IF(LEFT(F522,1)="-",1,0)+IF(LEFT(G522,1)="-",1,0)+IF(LEFT(H522,1)="-",1,0)+IF(LEFT(I522,1)="-",1,0)+IF(LEFT(J522,1)="-",1,0)))</f>
      </c>
      <c r="M522" s="16">
        <f t="shared" si="87"/>
      </c>
      <c r="N522" s="15">
        <f t="shared" si="87"/>
      </c>
      <c r="O522" s="39"/>
      <c r="AE522" s="79" t="s">
        <v>46</v>
      </c>
      <c r="AF522" s="79" t="str">
        <f>C514</f>
        <v>Barabanov Kiryl</v>
      </c>
      <c r="AG522" s="85" t="str">
        <f>G514</f>
        <v>Meringdal Fredrik</v>
      </c>
      <c r="AH522" s="83">
        <f t="shared" si="88"/>
        <v>7</v>
      </c>
      <c r="AI522" s="83">
        <f t="shared" si="88"/>
        <v>8</v>
      </c>
      <c r="AJ522" s="83">
        <f t="shared" si="88"/>
        <v>7</v>
      </c>
      <c r="AK522" s="83">
        <f t="shared" si="88"/>
        <v>0</v>
      </c>
      <c r="AL522" s="83">
        <f t="shared" si="88"/>
        <v>0</v>
      </c>
      <c r="AM522" s="84"/>
      <c r="AN522" s="84">
        <f t="shared" si="89"/>
        <v>1</v>
      </c>
      <c r="AO522" s="84">
        <f t="shared" si="89"/>
      </c>
    </row>
    <row r="523" spans="1:41" ht="15.75" thickBot="1">
      <c r="A523" s="35"/>
      <c r="B523" s="27"/>
      <c r="C523" s="27"/>
      <c r="D523" s="27"/>
      <c r="E523" s="27"/>
      <c r="F523" s="27"/>
      <c r="G523" s="27"/>
      <c r="H523" s="27"/>
      <c r="I523" s="21" t="s">
        <v>28</v>
      </c>
      <c r="J523" s="55"/>
      <c r="K523" s="25">
        <f>IF(ISBLANK(C511),"",SUM(K518:K522))</f>
        <v>9</v>
      </c>
      <c r="L523" s="26">
        <f>IF(ISBLANK(G511),"",SUM(L518:L522))</f>
        <v>0</v>
      </c>
      <c r="M523" s="56">
        <f>IF(ISBLANK(F518),"",SUM(M518:M522))</f>
        <v>3</v>
      </c>
      <c r="N523" s="57">
        <f>IF(ISBLANK(F518),"",SUM(N518:N522))</f>
        <v>0</v>
      </c>
      <c r="O523" s="39"/>
      <c r="AE523" s="122" t="s">
        <v>47</v>
      </c>
      <c r="AF523" s="122" t="str">
        <f>C515</f>
        <v>Shamruk Gleb</v>
      </c>
      <c r="AG523" s="123" t="str">
        <f>G515</f>
        <v>Jorgensen Eskild</v>
      </c>
      <c r="AH523" s="86" t="s">
        <v>48</v>
      </c>
      <c r="AI523" s="86" t="s">
        <v>48</v>
      </c>
      <c r="AJ523" s="86" t="s">
        <v>48</v>
      </c>
      <c r="AK523" s="86" t="s">
        <v>48</v>
      </c>
      <c r="AL523" s="86" t="s">
        <v>48</v>
      </c>
      <c r="AM523" s="86"/>
      <c r="AN523" s="84"/>
      <c r="AO523" s="84">
        <f>N521</f>
      </c>
    </row>
    <row r="524" spans="1:41" ht="15">
      <c r="A524" s="35"/>
      <c r="B524" s="27" t="s">
        <v>26</v>
      </c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40"/>
      <c r="AE524" s="79" t="s">
        <v>9</v>
      </c>
      <c r="AF524" s="79" t="str">
        <f>C511</f>
        <v>Barabanov Kiryl</v>
      </c>
      <c r="AG524" s="85" t="str">
        <f>G512</f>
        <v>Jorgensen Eskild</v>
      </c>
      <c r="AH524" s="83">
        <f aca="true" t="shared" si="90" ref="AH524:AL525">F521</f>
        <v>0</v>
      </c>
      <c r="AI524" s="83">
        <f t="shared" si="90"/>
        <v>0</v>
      </c>
      <c r="AJ524" s="83">
        <f t="shared" si="90"/>
        <v>0</v>
      </c>
      <c r="AK524" s="83">
        <f t="shared" si="90"/>
        <v>0</v>
      </c>
      <c r="AL524" s="83">
        <f t="shared" si="90"/>
        <v>0</v>
      </c>
      <c r="AM524" s="84"/>
      <c r="AN524" s="84">
        <f>M521</f>
      </c>
      <c r="AO524" s="84">
        <f>N521</f>
      </c>
    </row>
    <row r="525" spans="1:41" ht="15">
      <c r="A525" s="35"/>
      <c r="C525" s="27" t="s">
        <v>4</v>
      </c>
      <c r="D525" s="27" t="s">
        <v>5</v>
      </c>
      <c r="E525" s="9"/>
      <c r="F525" s="27"/>
      <c r="G525" s="27" t="s">
        <v>6</v>
      </c>
      <c r="H525" s="9"/>
      <c r="I525" s="27"/>
      <c r="J525" s="9" t="s">
        <v>27</v>
      </c>
      <c r="K525" s="9"/>
      <c r="L525" s="27"/>
      <c r="M525" s="27"/>
      <c r="N525" s="27"/>
      <c r="O525" s="40"/>
      <c r="AE525" s="79" t="s">
        <v>10</v>
      </c>
      <c r="AF525" s="79" t="str">
        <f>C519</f>
        <v>Shamruk Gleb</v>
      </c>
      <c r="AG525" s="79" t="str">
        <f>G511</f>
        <v>Meringdal Fredrik</v>
      </c>
      <c r="AH525" s="83">
        <f t="shared" si="90"/>
        <v>0</v>
      </c>
      <c r="AI525" s="83">
        <f t="shared" si="90"/>
        <v>0</v>
      </c>
      <c r="AJ525" s="83">
        <f t="shared" si="90"/>
        <v>0</v>
      </c>
      <c r="AK525" s="83">
        <f t="shared" si="90"/>
        <v>0</v>
      </c>
      <c r="AL525" s="83">
        <f t="shared" si="90"/>
        <v>0</v>
      </c>
      <c r="AM525" s="84"/>
      <c r="AN525" s="84">
        <f>M522</f>
      </c>
      <c r="AO525" s="84">
        <f>N522</f>
      </c>
    </row>
    <row r="526" spans="1:15" ht="13.5" thickBot="1">
      <c r="A526" s="35"/>
      <c r="B526" s="62"/>
      <c r="C526" s="63" t="str">
        <f>C510</f>
        <v>BLR</v>
      </c>
      <c r="D526" s="27" t="str">
        <f>G510</f>
        <v>NOR 2</v>
      </c>
      <c r="E526" s="27"/>
      <c r="F526" s="27"/>
      <c r="G526" s="27"/>
      <c r="H526" s="27"/>
      <c r="I526" s="27"/>
      <c r="J526" s="158" t="str">
        <f>IF(M523=3,C510,IF(N523=3,G510,IF(M523=5,IF(N523=5,"tasan",""),"")))</f>
        <v>BLR</v>
      </c>
      <c r="K526" s="159"/>
      <c r="L526" s="159"/>
      <c r="M526" s="159"/>
      <c r="N526" s="160"/>
      <c r="O526" s="39"/>
    </row>
    <row r="527" spans="1:15" ht="12.75">
      <c r="A527" s="58"/>
      <c r="B527" s="59"/>
      <c r="C527" s="59"/>
      <c r="D527" s="59"/>
      <c r="E527" s="59"/>
      <c r="F527" s="59"/>
      <c r="G527" s="59"/>
      <c r="H527" s="59"/>
      <c r="I527" s="59"/>
      <c r="J527" s="60"/>
      <c r="K527" s="60"/>
      <c r="L527" s="60"/>
      <c r="M527" s="60"/>
      <c r="N527" s="60"/>
      <c r="O527" s="61"/>
    </row>
    <row r="530" spans="1:15" ht="12.75">
      <c r="A530" s="35"/>
      <c r="B530" s="9"/>
      <c r="C530" s="28" t="s">
        <v>29</v>
      </c>
      <c r="D530" s="27"/>
      <c r="E530" s="27"/>
      <c r="F530" s="9"/>
      <c r="G530" s="36" t="s">
        <v>17</v>
      </c>
      <c r="H530" s="37"/>
      <c r="I530" s="38"/>
      <c r="J530" s="170">
        <v>41977</v>
      </c>
      <c r="K530" s="171"/>
      <c r="L530" s="171"/>
      <c r="M530" s="171"/>
      <c r="N530" s="172"/>
      <c r="O530" s="39"/>
    </row>
    <row r="531" spans="1:15" ht="12.75">
      <c r="A531" s="35"/>
      <c r="B531" s="12"/>
      <c r="C531" s="12" t="s">
        <v>75</v>
      </c>
      <c r="D531" s="27"/>
      <c r="E531" s="27"/>
      <c r="F531" s="9"/>
      <c r="G531" s="36" t="s">
        <v>18</v>
      </c>
      <c r="H531" s="37"/>
      <c r="I531" s="38"/>
      <c r="J531" s="173" t="s">
        <v>30</v>
      </c>
      <c r="K531" s="171"/>
      <c r="L531" s="171"/>
      <c r="M531" s="171"/>
      <c r="N531" s="172"/>
      <c r="O531" s="39"/>
    </row>
    <row r="532" spans="1:15" ht="12.75">
      <c r="A532" s="35"/>
      <c r="B532" s="9"/>
      <c r="C532" s="69"/>
      <c r="D532" s="27"/>
      <c r="E532" s="27"/>
      <c r="F532" s="27"/>
      <c r="G532" s="1"/>
      <c r="H532" s="27"/>
      <c r="I532" s="27"/>
      <c r="J532" s="27"/>
      <c r="K532" s="27"/>
      <c r="L532" s="27"/>
      <c r="M532" s="27"/>
      <c r="N532" s="27"/>
      <c r="O532" s="40"/>
    </row>
    <row r="533" spans="1:15" ht="12.75">
      <c r="A533" s="39"/>
      <c r="B533" s="41" t="s">
        <v>19</v>
      </c>
      <c r="C533" s="174" t="s">
        <v>52</v>
      </c>
      <c r="D533" s="175"/>
      <c r="E533" s="42"/>
      <c r="F533" s="41" t="s">
        <v>19</v>
      </c>
      <c r="G533" s="66" t="s">
        <v>135</v>
      </c>
      <c r="H533" s="67"/>
      <c r="I533" s="67"/>
      <c r="J533" s="67"/>
      <c r="K533" s="67"/>
      <c r="L533" s="67"/>
      <c r="M533" s="67"/>
      <c r="N533" s="68"/>
      <c r="O533" s="39"/>
    </row>
    <row r="534" spans="1:15" ht="12.75">
      <c r="A534" s="39"/>
      <c r="B534" s="43" t="s">
        <v>0</v>
      </c>
      <c r="C534" s="161" t="s">
        <v>165</v>
      </c>
      <c r="D534" s="162"/>
      <c r="E534" s="11"/>
      <c r="F534" s="44" t="s">
        <v>1</v>
      </c>
      <c r="G534" s="176" t="s">
        <v>137</v>
      </c>
      <c r="H534" s="177"/>
      <c r="I534" s="177"/>
      <c r="J534" s="177"/>
      <c r="K534" s="177"/>
      <c r="L534" s="177"/>
      <c r="M534" s="177"/>
      <c r="N534" s="128"/>
      <c r="O534" s="39"/>
    </row>
    <row r="535" spans="1:15" ht="12.75">
      <c r="A535" s="39"/>
      <c r="B535" s="45" t="s">
        <v>2</v>
      </c>
      <c r="C535" s="161" t="s">
        <v>166</v>
      </c>
      <c r="D535" s="162"/>
      <c r="E535" s="11"/>
      <c r="F535" s="46" t="s">
        <v>3</v>
      </c>
      <c r="G535" s="161" t="s">
        <v>139</v>
      </c>
      <c r="H535" s="163"/>
      <c r="I535" s="163"/>
      <c r="J535" s="163"/>
      <c r="K535" s="163"/>
      <c r="L535" s="163"/>
      <c r="M535" s="163"/>
      <c r="N535" s="164"/>
      <c r="O535" s="39"/>
    </row>
    <row r="536" spans="1:15" ht="12.75">
      <c r="A536" s="35"/>
      <c r="B536" s="47" t="s">
        <v>20</v>
      </c>
      <c r="C536" s="48"/>
      <c r="D536" s="49"/>
      <c r="E536" s="50"/>
      <c r="F536" s="47" t="s">
        <v>20</v>
      </c>
      <c r="G536" s="48"/>
      <c r="H536" s="51"/>
      <c r="I536" s="51"/>
      <c r="J536" s="51"/>
      <c r="K536" s="51"/>
      <c r="L536" s="51"/>
      <c r="M536" s="51"/>
      <c r="N536" s="51"/>
      <c r="O536" s="40"/>
    </row>
    <row r="537" spans="1:15" ht="12.75">
      <c r="A537" s="39"/>
      <c r="B537" s="19"/>
      <c r="C537" s="161" t="s">
        <v>165</v>
      </c>
      <c r="D537" s="162"/>
      <c r="E537" s="11"/>
      <c r="F537" s="20"/>
      <c r="G537" s="176" t="s">
        <v>137</v>
      </c>
      <c r="H537" s="177"/>
      <c r="I537" s="177"/>
      <c r="J537" s="177"/>
      <c r="K537" s="177"/>
      <c r="L537" s="177"/>
      <c r="M537" s="177"/>
      <c r="N537" s="128"/>
      <c r="O537" s="39"/>
    </row>
    <row r="538" spans="1:15" ht="12.75">
      <c r="A538" s="39"/>
      <c r="B538" s="17"/>
      <c r="C538" s="161" t="s">
        <v>166</v>
      </c>
      <c r="D538" s="162"/>
      <c r="E538" s="11"/>
      <c r="F538" s="18"/>
      <c r="G538" s="161" t="s">
        <v>139</v>
      </c>
      <c r="H538" s="163"/>
      <c r="I538" s="163"/>
      <c r="J538" s="163"/>
      <c r="K538" s="163"/>
      <c r="L538" s="163"/>
      <c r="M538" s="163"/>
      <c r="N538" s="164"/>
      <c r="O538" s="39"/>
    </row>
    <row r="539" spans="1:15" ht="12.75">
      <c r="A539" s="35"/>
      <c r="B539" s="27"/>
      <c r="C539" s="27"/>
      <c r="D539" s="27"/>
      <c r="E539" s="27"/>
      <c r="F539" s="1" t="s">
        <v>24</v>
      </c>
      <c r="G539" s="1"/>
      <c r="H539" s="1"/>
      <c r="I539" s="1"/>
      <c r="J539" s="27"/>
      <c r="K539" s="27"/>
      <c r="L539" s="27"/>
      <c r="M539" s="52"/>
      <c r="N539" s="9"/>
      <c r="O539" s="40"/>
    </row>
    <row r="540" spans="1:15" ht="12.75">
      <c r="A540" s="35"/>
      <c r="B540" s="12" t="s">
        <v>23</v>
      </c>
      <c r="C540" s="27"/>
      <c r="D540" s="27"/>
      <c r="E540" s="27"/>
      <c r="F540" s="2" t="s">
        <v>11</v>
      </c>
      <c r="G540" s="2" t="s">
        <v>12</v>
      </c>
      <c r="H540" s="2" t="s">
        <v>13</v>
      </c>
      <c r="I540" s="2" t="s">
        <v>14</v>
      </c>
      <c r="J540" s="2" t="s">
        <v>15</v>
      </c>
      <c r="K540" s="168" t="s">
        <v>21</v>
      </c>
      <c r="L540" s="169"/>
      <c r="M540" s="2" t="s">
        <v>22</v>
      </c>
      <c r="N540" s="3" t="s">
        <v>16</v>
      </c>
      <c r="O540" s="39"/>
    </row>
    <row r="541" spans="1:41" ht="15.75">
      <c r="A541" s="39"/>
      <c r="B541" s="53" t="s">
        <v>7</v>
      </c>
      <c r="C541" s="22" t="str">
        <f>IF(C534&gt;"",C534,"")</f>
        <v>Merzlikin Taras</v>
      </c>
      <c r="D541" s="22" t="str">
        <f>IF(G534&gt;"",G534,"")</f>
        <v>Yamamoto Katsuya</v>
      </c>
      <c r="E541" s="22">
        <f>IF(E534&gt;"",E534&amp;" - "&amp;I534,"")</f>
      </c>
      <c r="F541" s="4">
        <v>-8</v>
      </c>
      <c r="G541" s="4">
        <v>7</v>
      </c>
      <c r="H541" s="10">
        <v>-7</v>
      </c>
      <c r="I541" s="4">
        <v>-9</v>
      </c>
      <c r="J541" s="4"/>
      <c r="K541" s="13">
        <f>IF(ISBLANK(F541),"",COUNTIF(F541:J541,"&gt;=0"))</f>
        <v>1</v>
      </c>
      <c r="L541" s="14">
        <f>IF(ISBLANK(F541),"",(IF(LEFT(F541,1)="-",1,0)+IF(LEFT(G541,1)="-",1,0)+IF(LEFT(H541,1)="-",1,0)+IF(LEFT(I541,1)="-",1,0)+IF(LEFT(J541,1)="-",1,0)))</f>
        <v>3</v>
      </c>
      <c r="M541" s="16">
        <f aca="true" t="shared" si="91" ref="M541:N545">IF(K541=3,1,"")</f>
      </c>
      <c r="N541" s="15">
        <f t="shared" si="91"/>
        <v>1</v>
      </c>
      <c r="O541" s="39"/>
      <c r="AE541" s="74">
        <v>139</v>
      </c>
      <c r="AF541" s="75"/>
      <c r="AG541" s="74" t="s">
        <v>33</v>
      </c>
      <c r="AH541" s="76" t="str">
        <f>J531</f>
        <v>Men</v>
      </c>
      <c r="AI541" s="77" t="s">
        <v>34</v>
      </c>
      <c r="AJ541" s="78">
        <f>J530</f>
        <v>41977</v>
      </c>
      <c r="AK541" s="79" t="s">
        <v>35</v>
      </c>
      <c r="AL541" s="80"/>
      <c r="AM541" s="79" t="s">
        <v>36</v>
      </c>
      <c r="AN541" s="76">
        <f>SUM(AN543:AN548)</f>
        <v>0</v>
      </c>
      <c r="AO541" s="76">
        <f>SUM(AO543:AO548)</f>
        <v>3</v>
      </c>
    </row>
    <row r="542" spans="1:41" ht="15.75">
      <c r="A542" s="39"/>
      <c r="B542" s="53" t="s">
        <v>8</v>
      </c>
      <c r="C542" s="22" t="str">
        <f>IF(C535&gt;"",C535,"")</f>
        <v>Gadiev Vildan</v>
      </c>
      <c r="D542" s="22" t="str">
        <f>IF(G535&gt;"",G535,"")</f>
        <v>Tazoe Kenta</v>
      </c>
      <c r="E542" s="22">
        <f>IF(E535&gt;"",E535&amp;" - "&amp;I535,"")</f>
      </c>
      <c r="F542" s="4">
        <v>-9</v>
      </c>
      <c r="G542" s="4">
        <v>8</v>
      </c>
      <c r="H542" s="4">
        <v>-8</v>
      </c>
      <c r="I542" s="4">
        <v>-8</v>
      </c>
      <c r="J542" s="4"/>
      <c r="K542" s="13">
        <f>IF(ISBLANK(F542),"",COUNTIF(F542:J542,"&gt;=0"))</f>
        <v>1</v>
      </c>
      <c r="L542" s="14">
        <f>IF(ISBLANK(F542),"",(IF(LEFT(F542,1)="-",1,0)+IF(LEFT(G542,1)="-",1,0)+IF(LEFT(H542,1)="-",1,0)+IF(LEFT(I542,1)="-",1,0)+IF(LEFT(J542,1)="-",1,0)))</f>
        <v>3</v>
      </c>
      <c r="M542" s="16">
        <f t="shared" si="91"/>
      </c>
      <c r="N542" s="15">
        <f t="shared" si="91"/>
        <v>1</v>
      </c>
      <c r="O542" s="39"/>
      <c r="AE542" s="81" t="s">
        <v>37</v>
      </c>
      <c r="AF542" s="82" t="str">
        <f>C533</f>
        <v>RUS 1</v>
      </c>
      <c r="AG542" s="82" t="str">
        <f>G533</f>
        <v>JPN 1</v>
      </c>
      <c r="AH542" s="81" t="s">
        <v>38</v>
      </c>
      <c r="AI542" s="81" t="s">
        <v>39</v>
      </c>
      <c r="AJ542" s="81" t="s">
        <v>40</v>
      </c>
      <c r="AK542" s="81" t="s">
        <v>41</v>
      </c>
      <c r="AL542" s="81" t="s">
        <v>42</v>
      </c>
      <c r="AM542" s="81" t="s">
        <v>43</v>
      </c>
      <c r="AN542" s="81" t="s">
        <v>44</v>
      </c>
      <c r="AO542" s="81" t="s">
        <v>45</v>
      </c>
    </row>
    <row r="543" spans="1:41" ht="15">
      <c r="A543" s="39"/>
      <c r="B543" s="54" t="s">
        <v>25</v>
      </c>
      <c r="C543" s="22" t="str">
        <f>IF(C537&gt;"",C537&amp;" / "&amp;C538,"")</f>
        <v>Merzlikin Taras / Gadiev Vildan</v>
      </c>
      <c r="D543" s="22" t="str">
        <f>IF(G537&gt;"",G537&amp;" / "&amp;G538,"")</f>
        <v>Yamamoto Katsuya / Tazoe Kenta</v>
      </c>
      <c r="E543" s="23"/>
      <c r="F543" s="8">
        <v>8</v>
      </c>
      <c r="G543" s="4">
        <v>-8</v>
      </c>
      <c r="H543" s="4">
        <v>-8</v>
      </c>
      <c r="I543" s="7">
        <v>7</v>
      </c>
      <c r="J543" s="7">
        <v>-8</v>
      </c>
      <c r="K543" s="13">
        <f>IF(ISBLANK(F543),"",COUNTIF(F543:J543,"&gt;=0"))</f>
        <v>2</v>
      </c>
      <c r="L543" s="14">
        <f>IF(ISBLANK(F543),"",(IF(LEFT(F543,1)="-",1,0)+IF(LEFT(G543,1)="-",1,0)+IF(LEFT(H543,1)="-",1,0)+IF(LEFT(I543,1)="-",1,0)+IF(LEFT(J543,1)="-",1,0)))</f>
        <v>3</v>
      </c>
      <c r="M543" s="16">
        <f t="shared" si="91"/>
      </c>
      <c r="N543" s="15">
        <f t="shared" si="91"/>
        <v>1</v>
      </c>
      <c r="O543" s="39"/>
      <c r="AE543" s="79" t="s">
        <v>7</v>
      </c>
      <c r="AF543" s="79" t="str">
        <f>C534</f>
        <v>Merzlikin Taras</v>
      </c>
      <c r="AG543" s="79" t="str">
        <f>G534</f>
        <v>Yamamoto Katsuya</v>
      </c>
      <c r="AH543" s="83">
        <f aca="true" t="shared" si="92" ref="AH543:AL545">F541</f>
        <v>-8</v>
      </c>
      <c r="AI543" s="83">
        <f t="shared" si="92"/>
        <v>7</v>
      </c>
      <c r="AJ543" s="83">
        <f t="shared" si="92"/>
        <v>-7</v>
      </c>
      <c r="AK543" s="83">
        <f t="shared" si="92"/>
        <v>-9</v>
      </c>
      <c r="AL543" s="83">
        <f t="shared" si="92"/>
        <v>0</v>
      </c>
      <c r="AM543" s="84"/>
      <c r="AN543" s="84">
        <f aca="true" t="shared" si="93" ref="AN543:AO545">M541</f>
      </c>
      <c r="AO543" s="84">
        <f t="shared" si="93"/>
        <v>1</v>
      </c>
    </row>
    <row r="544" spans="1:41" ht="15">
      <c r="A544" s="39"/>
      <c r="B544" s="53" t="s">
        <v>9</v>
      </c>
      <c r="C544" s="22" t="str">
        <f>IF(C534&gt;"",C534,"")</f>
        <v>Merzlikin Taras</v>
      </c>
      <c r="D544" s="22" t="str">
        <f>IF(G535&gt;"",G535,"")</f>
        <v>Tazoe Kenta</v>
      </c>
      <c r="E544" s="24"/>
      <c r="F544" s="5"/>
      <c r="G544" s="6"/>
      <c r="H544" s="7"/>
      <c r="I544" s="4"/>
      <c r="J544" s="4"/>
      <c r="K544" s="13">
        <f>IF(ISBLANK(F544),"",COUNTIF(F544:J544,"&gt;=0"))</f>
      </c>
      <c r="L544" s="14">
        <f>IF(ISBLANK(F544),"",(IF(LEFT(F544,1)="-",1,0)+IF(LEFT(G544,1)="-",1,0)+IF(LEFT(H544,1)="-",1,0)+IF(LEFT(I544,1)="-",1,0)+IF(LEFT(J544,1)="-",1,0)))</f>
      </c>
      <c r="M544" s="16">
        <f t="shared" si="91"/>
      </c>
      <c r="N544" s="15">
        <f t="shared" si="91"/>
      </c>
      <c r="O544" s="39"/>
      <c r="AE544" s="79" t="s">
        <v>8</v>
      </c>
      <c r="AF544" s="79" t="str">
        <f>C535</f>
        <v>Gadiev Vildan</v>
      </c>
      <c r="AG544" s="85" t="str">
        <f>G535</f>
        <v>Tazoe Kenta</v>
      </c>
      <c r="AH544" s="83">
        <f t="shared" si="92"/>
        <v>-9</v>
      </c>
      <c r="AI544" s="83">
        <f t="shared" si="92"/>
        <v>8</v>
      </c>
      <c r="AJ544" s="83">
        <f t="shared" si="92"/>
        <v>-8</v>
      </c>
      <c r="AK544" s="83">
        <f t="shared" si="92"/>
        <v>-8</v>
      </c>
      <c r="AL544" s="83">
        <f t="shared" si="92"/>
        <v>0</v>
      </c>
      <c r="AM544" s="84"/>
      <c r="AN544" s="84">
        <f t="shared" si="93"/>
      </c>
      <c r="AO544" s="84">
        <f t="shared" si="93"/>
        <v>1</v>
      </c>
    </row>
    <row r="545" spans="1:41" ht="15.75" thickBot="1">
      <c r="A545" s="39"/>
      <c r="B545" s="53" t="s">
        <v>10</v>
      </c>
      <c r="C545" s="22" t="str">
        <f>IF(C535&gt;"",C535,"")</f>
        <v>Gadiev Vildan</v>
      </c>
      <c r="D545" s="22" t="str">
        <f>IF(G534&gt;"",G534,"")</f>
        <v>Yamamoto Katsuya</v>
      </c>
      <c r="E545" s="24"/>
      <c r="F545" s="8"/>
      <c r="G545" s="4"/>
      <c r="H545" s="4"/>
      <c r="I545" s="4"/>
      <c r="J545" s="4"/>
      <c r="K545" s="13">
        <f>IF(ISBLANK(F545),"",COUNTIF(F545:J545,"&gt;=0"))</f>
      </c>
      <c r="L545" s="14">
        <f>IF(ISBLANK(F545),"",(IF(LEFT(F545,1)="-",1,0)+IF(LEFT(G545,1)="-",1,0)+IF(LEFT(H545,1)="-",1,0)+IF(LEFT(I545,1)="-",1,0)+IF(LEFT(J545,1)="-",1,0)))</f>
      </c>
      <c r="M545" s="16">
        <f t="shared" si="91"/>
      </c>
      <c r="N545" s="15">
        <f t="shared" si="91"/>
      </c>
      <c r="O545" s="39"/>
      <c r="AE545" s="79" t="s">
        <v>46</v>
      </c>
      <c r="AF545" s="79" t="str">
        <f>C537</f>
        <v>Merzlikin Taras</v>
      </c>
      <c r="AG545" s="85" t="str">
        <f>G537</f>
        <v>Yamamoto Katsuya</v>
      </c>
      <c r="AH545" s="83">
        <f t="shared" si="92"/>
        <v>8</v>
      </c>
      <c r="AI545" s="83">
        <f t="shared" si="92"/>
        <v>-8</v>
      </c>
      <c r="AJ545" s="83">
        <f t="shared" si="92"/>
        <v>-8</v>
      </c>
      <c r="AK545" s="83">
        <f t="shared" si="92"/>
        <v>7</v>
      </c>
      <c r="AL545" s="83">
        <f t="shared" si="92"/>
        <v>-8</v>
      </c>
      <c r="AM545" s="84"/>
      <c r="AN545" s="84">
        <f t="shared" si="93"/>
      </c>
      <c r="AO545" s="84">
        <f t="shared" si="93"/>
        <v>1</v>
      </c>
    </row>
    <row r="546" spans="1:41" ht="15.75" thickBot="1">
      <c r="A546" s="35"/>
      <c r="B546" s="27"/>
      <c r="C546" s="27"/>
      <c r="D546" s="27"/>
      <c r="E546" s="27"/>
      <c r="F546" s="27"/>
      <c r="G546" s="27"/>
      <c r="H546" s="27"/>
      <c r="I546" s="21" t="s">
        <v>28</v>
      </c>
      <c r="J546" s="55"/>
      <c r="K546" s="25">
        <f>IF(ISBLANK(C534),"",SUM(K541:K545))</f>
        <v>4</v>
      </c>
      <c r="L546" s="26">
        <f>IF(ISBLANK(G534),"",SUM(L541:L545))</f>
        <v>9</v>
      </c>
      <c r="M546" s="56">
        <f>IF(ISBLANK(F541),"",SUM(M541:M545))</f>
        <v>0</v>
      </c>
      <c r="N546" s="57">
        <f>IF(ISBLANK(F541),"",SUM(N541:N545))</f>
        <v>3</v>
      </c>
      <c r="O546" s="39"/>
      <c r="AE546" s="122" t="s">
        <v>47</v>
      </c>
      <c r="AF546" s="122" t="str">
        <f>C538</f>
        <v>Gadiev Vildan</v>
      </c>
      <c r="AG546" s="123" t="str">
        <f>G538</f>
        <v>Tazoe Kenta</v>
      </c>
      <c r="AH546" s="86" t="s">
        <v>48</v>
      </c>
      <c r="AI546" s="86" t="s">
        <v>48</v>
      </c>
      <c r="AJ546" s="86" t="s">
        <v>48</v>
      </c>
      <c r="AK546" s="86" t="s">
        <v>48</v>
      </c>
      <c r="AL546" s="86" t="s">
        <v>48</v>
      </c>
      <c r="AM546" s="86"/>
      <c r="AN546" s="84"/>
      <c r="AO546" s="84">
        <f>N544</f>
      </c>
    </row>
    <row r="547" spans="1:41" ht="15">
      <c r="A547" s="35"/>
      <c r="B547" s="27" t="s">
        <v>26</v>
      </c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40"/>
      <c r="AE547" s="79" t="s">
        <v>9</v>
      </c>
      <c r="AF547" s="79" t="str">
        <f>C534</f>
        <v>Merzlikin Taras</v>
      </c>
      <c r="AG547" s="85" t="str">
        <f>G535</f>
        <v>Tazoe Kenta</v>
      </c>
      <c r="AH547" s="83">
        <f aca="true" t="shared" si="94" ref="AH547:AL548">F544</f>
        <v>0</v>
      </c>
      <c r="AI547" s="83">
        <f t="shared" si="94"/>
        <v>0</v>
      </c>
      <c r="AJ547" s="83">
        <f t="shared" si="94"/>
        <v>0</v>
      </c>
      <c r="AK547" s="83">
        <f t="shared" si="94"/>
        <v>0</v>
      </c>
      <c r="AL547" s="83">
        <f t="shared" si="94"/>
        <v>0</v>
      </c>
      <c r="AM547" s="84"/>
      <c r="AN547" s="84">
        <f>M544</f>
      </c>
      <c r="AO547" s="84">
        <f>N544</f>
      </c>
    </row>
    <row r="548" spans="1:41" ht="15">
      <c r="A548" s="35"/>
      <c r="C548" s="27" t="s">
        <v>4</v>
      </c>
      <c r="D548" s="27" t="s">
        <v>5</v>
      </c>
      <c r="E548" s="9"/>
      <c r="F548" s="27"/>
      <c r="G548" s="27" t="s">
        <v>6</v>
      </c>
      <c r="H548" s="9"/>
      <c r="I548" s="27"/>
      <c r="J548" s="9" t="s">
        <v>27</v>
      </c>
      <c r="K548" s="9"/>
      <c r="L548" s="27"/>
      <c r="M548" s="27"/>
      <c r="N548" s="27"/>
      <c r="O548" s="40"/>
      <c r="AE548" s="79" t="s">
        <v>10</v>
      </c>
      <c r="AF548" s="79" t="str">
        <f>C542</f>
        <v>Gadiev Vildan</v>
      </c>
      <c r="AG548" s="79" t="str">
        <f>G534</f>
        <v>Yamamoto Katsuya</v>
      </c>
      <c r="AH548" s="83">
        <f t="shared" si="94"/>
        <v>0</v>
      </c>
      <c r="AI548" s="83">
        <f t="shared" si="94"/>
        <v>0</v>
      </c>
      <c r="AJ548" s="83">
        <f t="shared" si="94"/>
        <v>0</v>
      </c>
      <c r="AK548" s="83">
        <f t="shared" si="94"/>
        <v>0</v>
      </c>
      <c r="AL548" s="83">
        <f t="shared" si="94"/>
        <v>0</v>
      </c>
      <c r="AM548" s="84"/>
      <c r="AN548" s="84">
        <f>M545</f>
      </c>
      <c r="AO548" s="84">
        <f>N545</f>
      </c>
    </row>
    <row r="549" spans="1:15" ht="13.5" thickBot="1">
      <c r="A549" s="35"/>
      <c r="B549" s="62"/>
      <c r="C549" s="63" t="str">
        <f>C533</f>
        <v>RUS 1</v>
      </c>
      <c r="D549" s="27" t="str">
        <f>G533</f>
        <v>JPN 1</v>
      </c>
      <c r="E549" s="27"/>
      <c r="F549" s="27"/>
      <c r="G549" s="27"/>
      <c r="H549" s="27"/>
      <c r="I549" s="27"/>
      <c r="J549" s="158" t="str">
        <f>IF(M546=3,C533,IF(N546=3,G533,IF(M546=5,IF(N546=5,"tasan",""),"")))</f>
        <v>JPN 1</v>
      </c>
      <c r="K549" s="159"/>
      <c r="L549" s="159"/>
      <c r="M549" s="159"/>
      <c r="N549" s="160"/>
      <c r="O549" s="39"/>
    </row>
    <row r="550" spans="1:15" ht="12.75">
      <c r="A550" s="58"/>
      <c r="B550" s="59"/>
      <c r="C550" s="59"/>
      <c r="D550" s="59"/>
      <c r="E550" s="59"/>
      <c r="F550" s="59"/>
      <c r="G550" s="59"/>
      <c r="H550" s="59"/>
      <c r="I550" s="59"/>
      <c r="J550" s="60"/>
      <c r="K550" s="60"/>
      <c r="L550" s="60"/>
      <c r="M550" s="60"/>
      <c r="N550" s="60"/>
      <c r="O550" s="61"/>
    </row>
    <row r="553" spans="1:15" ht="12.75">
      <c r="A553" s="35"/>
      <c r="B553" s="9"/>
      <c r="C553" s="28" t="s">
        <v>29</v>
      </c>
      <c r="D553" s="27"/>
      <c r="E553" s="27"/>
      <c r="F553" s="9"/>
      <c r="G553" s="36" t="s">
        <v>17</v>
      </c>
      <c r="H553" s="37"/>
      <c r="I553" s="38"/>
      <c r="J553" s="170">
        <v>41977</v>
      </c>
      <c r="K553" s="171"/>
      <c r="L553" s="171"/>
      <c r="M553" s="171"/>
      <c r="N553" s="172"/>
      <c r="O553" s="39"/>
    </row>
    <row r="554" spans="1:15" ht="12.75">
      <c r="A554" s="35"/>
      <c r="B554" s="12"/>
      <c r="C554" s="12" t="s">
        <v>75</v>
      </c>
      <c r="D554" s="27"/>
      <c r="E554" s="27"/>
      <c r="F554" s="9"/>
      <c r="G554" s="36" t="s">
        <v>18</v>
      </c>
      <c r="H554" s="37"/>
      <c r="I554" s="38"/>
      <c r="J554" s="173" t="s">
        <v>30</v>
      </c>
      <c r="K554" s="171"/>
      <c r="L554" s="171"/>
      <c r="M554" s="171"/>
      <c r="N554" s="172"/>
      <c r="O554" s="39"/>
    </row>
    <row r="555" spans="1:15" ht="12.75">
      <c r="A555" s="35"/>
      <c r="B555" s="9"/>
      <c r="C555" s="69"/>
      <c r="D555" s="27"/>
      <c r="E555" s="27"/>
      <c r="F555" s="27"/>
      <c r="G555" s="1"/>
      <c r="H555" s="27"/>
      <c r="I555" s="27"/>
      <c r="J555" s="27"/>
      <c r="K555" s="27"/>
      <c r="L555" s="27"/>
      <c r="M555" s="27"/>
      <c r="N555" s="27"/>
      <c r="O555" s="40"/>
    </row>
    <row r="556" spans="1:15" ht="12.75">
      <c r="A556" s="39"/>
      <c r="B556" s="41" t="s">
        <v>19</v>
      </c>
      <c r="C556" s="174" t="s">
        <v>57</v>
      </c>
      <c r="D556" s="175"/>
      <c r="E556" s="42"/>
      <c r="F556" s="41" t="s">
        <v>19</v>
      </c>
      <c r="G556" s="66" t="s">
        <v>167</v>
      </c>
      <c r="H556" s="67"/>
      <c r="I556" s="67"/>
      <c r="J556" s="67"/>
      <c r="K556" s="67"/>
      <c r="L556" s="67"/>
      <c r="M556" s="67"/>
      <c r="N556" s="68"/>
      <c r="O556" s="39"/>
    </row>
    <row r="557" spans="1:15" ht="12.75">
      <c r="A557" s="39"/>
      <c r="B557" s="43" t="s">
        <v>0</v>
      </c>
      <c r="C557" s="161" t="s">
        <v>168</v>
      </c>
      <c r="D557" s="162"/>
      <c r="E557" s="11"/>
      <c r="F557" s="44" t="s">
        <v>1</v>
      </c>
      <c r="G557" s="165" t="s">
        <v>169</v>
      </c>
      <c r="H557" s="132"/>
      <c r="I557" s="132"/>
      <c r="J557" s="132"/>
      <c r="K557" s="132"/>
      <c r="L557" s="132"/>
      <c r="M557" s="132"/>
      <c r="N557" s="133"/>
      <c r="O557" s="39"/>
    </row>
    <row r="558" spans="1:15" ht="15">
      <c r="A558" s="39"/>
      <c r="B558" s="45" t="s">
        <v>2</v>
      </c>
      <c r="C558" s="94" t="s">
        <v>170</v>
      </c>
      <c r="D558"/>
      <c r="E558" s="11"/>
      <c r="F558" s="46" t="s">
        <v>3</v>
      </c>
      <c r="G558" s="161" t="s">
        <v>171</v>
      </c>
      <c r="H558" s="163"/>
      <c r="I558" s="163"/>
      <c r="J558" s="163"/>
      <c r="K558" s="163"/>
      <c r="L558" s="163"/>
      <c r="M558" s="163"/>
      <c r="N558" s="164"/>
      <c r="O558" s="39"/>
    </row>
    <row r="559" spans="1:15" ht="12.75">
      <c r="A559" s="35"/>
      <c r="B559" s="47" t="s">
        <v>20</v>
      </c>
      <c r="C559" s="48"/>
      <c r="D559" s="49"/>
      <c r="E559" s="50"/>
      <c r="F559" s="47" t="s">
        <v>20</v>
      </c>
      <c r="G559" s="48"/>
      <c r="H559" s="51"/>
      <c r="I559" s="51"/>
      <c r="J559" s="51"/>
      <c r="K559" s="51"/>
      <c r="L559" s="51"/>
      <c r="M559" s="51"/>
      <c r="N559" s="51"/>
      <c r="O559" s="40"/>
    </row>
    <row r="560" spans="1:15" ht="12.75">
      <c r="A560" s="39"/>
      <c r="B560" s="19"/>
      <c r="C560" s="161" t="s">
        <v>168</v>
      </c>
      <c r="D560" s="162"/>
      <c r="E560" s="11"/>
      <c r="F560" s="20"/>
      <c r="G560" s="165" t="s">
        <v>169</v>
      </c>
      <c r="H560" s="132"/>
      <c r="I560" s="132"/>
      <c r="J560" s="132"/>
      <c r="K560" s="132"/>
      <c r="L560" s="132"/>
      <c r="M560" s="132"/>
      <c r="N560" s="133"/>
      <c r="O560" s="39"/>
    </row>
    <row r="561" spans="1:15" ht="15">
      <c r="A561" s="39"/>
      <c r="B561" s="17"/>
      <c r="C561" s="94" t="s">
        <v>170</v>
      </c>
      <c r="D561"/>
      <c r="E561" s="11"/>
      <c r="F561" s="18"/>
      <c r="G561" s="161" t="s">
        <v>171</v>
      </c>
      <c r="H561" s="163"/>
      <c r="I561" s="163"/>
      <c r="J561" s="163"/>
      <c r="K561" s="163"/>
      <c r="L561" s="163"/>
      <c r="M561" s="163"/>
      <c r="N561" s="164"/>
      <c r="O561" s="39"/>
    </row>
    <row r="562" spans="1:15" ht="12.75">
      <c r="A562" s="35"/>
      <c r="B562" s="27"/>
      <c r="C562" s="27"/>
      <c r="D562" s="27"/>
      <c r="E562" s="27"/>
      <c r="F562" s="1" t="s">
        <v>24</v>
      </c>
      <c r="G562" s="1"/>
      <c r="H562" s="1"/>
      <c r="I562" s="1"/>
      <c r="J562" s="27"/>
      <c r="K562" s="27"/>
      <c r="L562" s="27"/>
      <c r="M562" s="52"/>
      <c r="N562" s="9"/>
      <c r="O562" s="40"/>
    </row>
    <row r="563" spans="1:15" ht="12.75">
      <c r="A563" s="35"/>
      <c r="B563" s="12" t="s">
        <v>23</v>
      </c>
      <c r="C563" s="27"/>
      <c r="D563" s="27"/>
      <c r="E563" s="27"/>
      <c r="F563" s="2" t="s">
        <v>11</v>
      </c>
      <c r="G563" s="2" t="s">
        <v>12</v>
      </c>
      <c r="H563" s="2" t="s">
        <v>13</v>
      </c>
      <c r="I563" s="2" t="s">
        <v>14</v>
      </c>
      <c r="J563" s="2" t="s">
        <v>15</v>
      </c>
      <c r="K563" s="168" t="s">
        <v>21</v>
      </c>
      <c r="L563" s="169"/>
      <c r="M563" s="2" t="s">
        <v>22</v>
      </c>
      <c r="N563" s="3" t="s">
        <v>16</v>
      </c>
      <c r="O563" s="39"/>
    </row>
    <row r="564" spans="1:41" ht="15.75">
      <c r="A564" s="39"/>
      <c r="B564" s="53" t="s">
        <v>7</v>
      </c>
      <c r="C564" s="22" t="str">
        <f>IF(C557&gt;"",C557,"")</f>
        <v>Alexandrov Teodor</v>
      </c>
      <c r="D564" s="22" t="str">
        <f>IF(G557&gt;"",G557,"")</f>
        <v>OMRANI Seyed Pourya</v>
      </c>
      <c r="E564" s="22">
        <f>IF(E557&gt;"",E557&amp;" - "&amp;I557,"")</f>
      </c>
      <c r="F564" s="4">
        <v>-13</v>
      </c>
      <c r="G564" s="4">
        <v>-9</v>
      </c>
      <c r="H564" s="10">
        <v>5</v>
      </c>
      <c r="I564" s="4">
        <v>8</v>
      </c>
      <c r="J564" s="4">
        <v>7</v>
      </c>
      <c r="K564" s="13">
        <f>IF(ISBLANK(F564),"",COUNTIF(F564:J564,"&gt;=0"))</f>
        <v>3</v>
      </c>
      <c r="L564" s="14">
        <f>IF(ISBLANK(F564),"",(IF(LEFT(F564,1)="-",1,0)+IF(LEFT(G564,1)="-",1,0)+IF(LEFT(H564,1)="-",1,0)+IF(LEFT(I564,1)="-",1,0)+IF(LEFT(J564,1)="-",1,0)))</f>
        <v>2</v>
      </c>
      <c r="M564" s="16">
        <f aca="true" t="shared" si="95" ref="M564:N568">IF(K564=3,1,"")</f>
        <v>1</v>
      </c>
      <c r="N564" s="15">
        <f t="shared" si="95"/>
      </c>
      <c r="O564" s="39"/>
      <c r="AE564" s="74">
        <v>139</v>
      </c>
      <c r="AF564" s="75"/>
      <c r="AG564" s="74" t="s">
        <v>33</v>
      </c>
      <c r="AH564" s="76" t="str">
        <f>J554</f>
        <v>Men</v>
      </c>
      <c r="AI564" s="77" t="s">
        <v>34</v>
      </c>
      <c r="AJ564" s="78">
        <f>J553</f>
        <v>41977</v>
      </c>
      <c r="AK564" s="79" t="s">
        <v>35</v>
      </c>
      <c r="AL564" s="80"/>
      <c r="AM564" s="79" t="s">
        <v>36</v>
      </c>
      <c r="AN564" s="76">
        <f>SUM(AN566:AN571)</f>
        <v>3</v>
      </c>
      <c r="AO564" s="76">
        <f>SUM(AO566:AO571)</f>
        <v>2</v>
      </c>
    </row>
    <row r="565" spans="1:41" ht="15.75">
      <c r="A565" s="39"/>
      <c r="B565" s="53" t="s">
        <v>8</v>
      </c>
      <c r="C565" s="22" t="str">
        <f>IF(C558&gt;"",C558,"")</f>
        <v>Kodjabashev Denislav</v>
      </c>
      <c r="D565" s="22" t="str">
        <f>IF(G558&gt;"",G558,"")</f>
        <v>NOROOZI Afshin</v>
      </c>
      <c r="E565" s="22">
        <f>IF(E558&gt;"",E558&amp;" - "&amp;I558,"")</f>
      </c>
      <c r="F565" s="4">
        <v>10</v>
      </c>
      <c r="G565" s="4">
        <v>-12</v>
      </c>
      <c r="H565" s="4">
        <v>11</v>
      </c>
      <c r="I565" s="4">
        <v>13</v>
      </c>
      <c r="J565" s="4"/>
      <c r="K565" s="13">
        <f>IF(ISBLANK(F565),"",COUNTIF(F565:J565,"&gt;=0"))</f>
        <v>3</v>
      </c>
      <c r="L565" s="14">
        <f>IF(ISBLANK(F565),"",(IF(LEFT(F565,1)="-",1,0)+IF(LEFT(G565,1)="-",1,0)+IF(LEFT(H565,1)="-",1,0)+IF(LEFT(I565,1)="-",1,0)+IF(LEFT(J565,1)="-",1,0)))</f>
        <v>1</v>
      </c>
      <c r="M565" s="16">
        <f t="shared" si="95"/>
        <v>1</v>
      </c>
      <c r="N565" s="15">
        <f t="shared" si="95"/>
      </c>
      <c r="O565" s="39"/>
      <c r="AE565" s="81" t="s">
        <v>37</v>
      </c>
      <c r="AF565" s="82" t="str">
        <f>C556</f>
        <v>BUL 2</v>
      </c>
      <c r="AG565" s="82" t="str">
        <f>G556</f>
        <v>IRI 2</v>
      </c>
      <c r="AH565" s="81" t="s">
        <v>38</v>
      </c>
      <c r="AI565" s="81" t="s">
        <v>39</v>
      </c>
      <c r="AJ565" s="81" t="s">
        <v>40</v>
      </c>
      <c r="AK565" s="81" t="s">
        <v>41</v>
      </c>
      <c r="AL565" s="81" t="s">
        <v>42</v>
      </c>
      <c r="AM565" s="81" t="s">
        <v>43</v>
      </c>
      <c r="AN565" s="81" t="s">
        <v>44</v>
      </c>
      <c r="AO565" s="81" t="s">
        <v>45</v>
      </c>
    </row>
    <row r="566" spans="1:41" ht="15">
      <c r="A566" s="39"/>
      <c r="B566" s="54" t="s">
        <v>25</v>
      </c>
      <c r="C566" s="22" t="str">
        <f>IF(C560&gt;"",C560&amp;" / "&amp;C561,"")</f>
        <v>Alexandrov Teodor / Kodjabashev Denislav</v>
      </c>
      <c r="D566" s="22" t="str">
        <f>IF(G560&gt;"",G560&amp;" / "&amp;G561,"")</f>
        <v>OMRANI Seyed Pourya / NOROOZI Afshin</v>
      </c>
      <c r="E566" s="23"/>
      <c r="F566" s="8">
        <v>-5</v>
      </c>
      <c r="G566" s="4">
        <v>-10</v>
      </c>
      <c r="H566" s="4">
        <v>-8</v>
      </c>
      <c r="I566" s="7"/>
      <c r="J566" s="7"/>
      <c r="K566" s="13">
        <f>IF(ISBLANK(F566),"",COUNTIF(F566:J566,"&gt;=0"))</f>
        <v>0</v>
      </c>
      <c r="L566" s="14">
        <f>IF(ISBLANK(F566),"",(IF(LEFT(F566,1)="-",1,0)+IF(LEFT(G566,1)="-",1,0)+IF(LEFT(H566,1)="-",1,0)+IF(LEFT(I566,1)="-",1,0)+IF(LEFT(J566,1)="-",1,0)))</f>
        <v>3</v>
      </c>
      <c r="M566" s="16">
        <f t="shared" si="95"/>
      </c>
      <c r="N566" s="15">
        <f t="shared" si="95"/>
        <v>1</v>
      </c>
      <c r="O566" s="39"/>
      <c r="AE566" s="79" t="s">
        <v>7</v>
      </c>
      <c r="AF566" s="79" t="str">
        <f>C557</f>
        <v>Alexandrov Teodor</v>
      </c>
      <c r="AG566" s="79" t="str">
        <f>G557</f>
        <v>OMRANI Seyed Pourya</v>
      </c>
      <c r="AH566" s="83">
        <f aca="true" t="shared" si="96" ref="AH566:AL568">F564</f>
        <v>-13</v>
      </c>
      <c r="AI566" s="83">
        <f t="shared" si="96"/>
        <v>-9</v>
      </c>
      <c r="AJ566" s="83">
        <f t="shared" si="96"/>
        <v>5</v>
      </c>
      <c r="AK566" s="83">
        <f t="shared" si="96"/>
        <v>8</v>
      </c>
      <c r="AL566" s="83">
        <f t="shared" si="96"/>
        <v>7</v>
      </c>
      <c r="AM566" s="84"/>
      <c r="AN566" s="84">
        <f aca="true" t="shared" si="97" ref="AN566:AO568">M564</f>
        <v>1</v>
      </c>
      <c r="AO566" s="84">
        <f t="shared" si="97"/>
      </c>
    </row>
    <row r="567" spans="1:41" ht="20.25" customHeight="1">
      <c r="A567" s="39"/>
      <c r="B567" s="53" t="s">
        <v>9</v>
      </c>
      <c r="C567" s="22" t="str">
        <f>IF(C557&gt;"",C557,"")</f>
        <v>Alexandrov Teodor</v>
      </c>
      <c r="D567" s="22" t="str">
        <f>IF(G558&gt;"",G558,"")</f>
        <v>NOROOZI Afshin</v>
      </c>
      <c r="E567" s="24"/>
      <c r="F567" s="5">
        <v>-3</v>
      </c>
      <c r="G567" s="6">
        <v>-10</v>
      </c>
      <c r="H567" s="7">
        <v>6</v>
      </c>
      <c r="I567" s="4">
        <v>-8</v>
      </c>
      <c r="J567" s="4"/>
      <c r="K567" s="13">
        <f>IF(ISBLANK(F567),"",COUNTIF(F567:J567,"&gt;=0"))</f>
        <v>1</v>
      </c>
      <c r="L567" s="14">
        <f>IF(ISBLANK(F567),"",(IF(LEFT(F567,1)="-",1,0)+IF(LEFT(G567,1)="-",1,0)+IF(LEFT(H567,1)="-",1,0)+IF(LEFT(I567,1)="-",1,0)+IF(LEFT(J567,1)="-",1,0)))</f>
        <v>3</v>
      </c>
      <c r="M567" s="16">
        <f t="shared" si="95"/>
      </c>
      <c r="N567" s="15">
        <f t="shared" si="95"/>
        <v>1</v>
      </c>
      <c r="O567" s="39"/>
      <c r="AE567" s="79" t="s">
        <v>8</v>
      </c>
      <c r="AF567" s="79" t="str">
        <f>C558</f>
        <v>Kodjabashev Denislav</v>
      </c>
      <c r="AG567" s="85" t="str">
        <f>G558</f>
        <v>NOROOZI Afshin</v>
      </c>
      <c r="AH567" s="83">
        <f t="shared" si="96"/>
        <v>10</v>
      </c>
      <c r="AI567" s="83">
        <f t="shared" si="96"/>
        <v>-12</v>
      </c>
      <c r="AJ567" s="83">
        <f t="shared" si="96"/>
        <v>11</v>
      </c>
      <c r="AK567" s="83">
        <f t="shared" si="96"/>
        <v>13</v>
      </c>
      <c r="AL567" s="83">
        <f t="shared" si="96"/>
        <v>0</v>
      </c>
      <c r="AM567" s="84"/>
      <c r="AN567" s="84">
        <f t="shared" si="97"/>
        <v>1</v>
      </c>
      <c r="AO567" s="84">
        <f t="shared" si="97"/>
      </c>
    </row>
    <row r="568" spans="1:41" ht="15.75" thickBot="1">
      <c r="A568" s="39"/>
      <c r="B568" s="53" t="s">
        <v>10</v>
      </c>
      <c r="C568" s="22" t="str">
        <f>IF(C558&gt;"",C558,"")</f>
        <v>Kodjabashev Denislav</v>
      </c>
      <c r="D568" s="22" t="str">
        <f>IF(G557&gt;"",G557,"")</f>
        <v>OMRANI Seyed Pourya</v>
      </c>
      <c r="E568" s="24"/>
      <c r="F568" s="8">
        <v>10</v>
      </c>
      <c r="G568" s="4">
        <v>-6</v>
      </c>
      <c r="H568" s="4">
        <v>9</v>
      </c>
      <c r="I568" s="4">
        <v>-9</v>
      </c>
      <c r="J568" s="4">
        <v>4</v>
      </c>
      <c r="K568" s="13">
        <f>IF(ISBLANK(F568),"",COUNTIF(F568:J568,"&gt;=0"))</f>
        <v>3</v>
      </c>
      <c r="L568" s="14">
        <f>IF(ISBLANK(F568),"",(IF(LEFT(F568,1)="-",1,0)+IF(LEFT(G568,1)="-",1,0)+IF(LEFT(H568,1)="-",1,0)+IF(LEFT(I568,1)="-",1,0)+IF(LEFT(J568,1)="-",1,0)))</f>
        <v>2</v>
      </c>
      <c r="M568" s="16">
        <f t="shared" si="95"/>
        <v>1</v>
      </c>
      <c r="N568" s="15">
        <f t="shared" si="95"/>
      </c>
      <c r="O568" s="39"/>
      <c r="AE568" s="79" t="s">
        <v>46</v>
      </c>
      <c r="AF568" s="79" t="str">
        <f>C560</f>
        <v>Alexandrov Teodor</v>
      </c>
      <c r="AG568" s="85" t="str">
        <f>G560</f>
        <v>OMRANI Seyed Pourya</v>
      </c>
      <c r="AH568" s="83">
        <f t="shared" si="96"/>
        <v>-5</v>
      </c>
      <c r="AI568" s="83">
        <f t="shared" si="96"/>
        <v>-10</v>
      </c>
      <c r="AJ568" s="83">
        <f t="shared" si="96"/>
        <v>-8</v>
      </c>
      <c r="AK568" s="83">
        <f t="shared" si="96"/>
        <v>0</v>
      </c>
      <c r="AL568" s="83">
        <f t="shared" si="96"/>
        <v>0</v>
      </c>
      <c r="AM568" s="84"/>
      <c r="AN568" s="84">
        <f t="shared" si="97"/>
      </c>
      <c r="AO568" s="84">
        <f t="shared" si="97"/>
        <v>1</v>
      </c>
    </row>
    <row r="569" spans="1:41" ht="15.75" thickBot="1">
      <c r="A569" s="35"/>
      <c r="B569" s="27"/>
      <c r="C569" s="27"/>
      <c r="D569" s="27"/>
      <c r="E569" s="27"/>
      <c r="F569" s="27"/>
      <c r="G569" s="27"/>
      <c r="H569" s="27"/>
      <c r="I569" s="21" t="s">
        <v>28</v>
      </c>
      <c r="J569" s="55"/>
      <c r="K569" s="25">
        <f>IF(ISBLANK(C557),"",SUM(K564:K568))</f>
        <v>10</v>
      </c>
      <c r="L569" s="26">
        <f>IF(ISBLANK(G557),"",SUM(L564:L568))</f>
        <v>11</v>
      </c>
      <c r="M569" s="56">
        <f>IF(ISBLANK(F564),"",SUM(M564:M568))</f>
        <v>3</v>
      </c>
      <c r="N569" s="57">
        <f>IF(ISBLANK(F564),"",SUM(N564:N568))</f>
        <v>2</v>
      </c>
      <c r="O569" s="39"/>
      <c r="AE569" s="122" t="s">
        <v>47</v>
      </c>
      <c r="AF569" s="122" t="str">
        <f>C561</f>
        <v>Kodjabashev Denislav</v>
      </c>
      <c r="AG569" s="123" t="str">
        <f>G561</f>
        <v>NOROOZI Afshin</v>
      </c>
      <c r="AH569" s="86" t="s">
        <v>48</v>
      </c>
      <c r="AI569" s="86" t="s">
        <v>48</v>
      </c>
      <c r="AJ569" s="86" t="s">
        <v>48</v>
      </c>
      <c r="AK569" s="86" t="s">
        <v>48</v>
      </c>
      <c r="AL569" s="86" t="s">
        <v>48</v>
      </c>
      <c r="AM569" s="86"/>
      <c r="AN569" s="84"/>
      <c r="AO569" s="84"/>
    </row>
    <row r="570" spans="1:41" ht="15">
      <c r="A570" s="35"/>
      <c r="B570" s="27" t="s">
        <v>26</v>
      </c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40"/>
      <c r="AE570" s="79" t="s">
        <v>9</v>
      </c>
      <c r="AF570" s="79" t="str">
        <f>C557</f>
        <v>Alexandrov Teodor</v>
      </c>
      <c r="AG570" s="85" t="str">
        <f>G558</f>
        <v>NOROOZI Afshin</v>
      </c>
      <c r="AH570" s="83">
        <f aca="true" t="shared" si="98" ref="AH570:AL571">F567</f>
        <v>-3</v>
      </c>
      <c r="AI570" s="83">
        <f t="shared" si="98"/>
        <v>-10</v>
      </c>
      <c r="AJ570" s="83">
        <f t="shared" si="98"/>
        <v>6</v>
      </c>
      <c r="AK570" s="83">
        <f t="shared" si="98"/>
        <v>-8</v>
      </c>
      <c r="AL570" s="83">
        <f t="shared" si="98"/>
        <v>0</v>
      </c>
      <c r="AM570" s="84"/>
      <c r="AN570" s="84">
        <f>M567</f>
      </c>
      <c r="AO570" s="84">
        <f>N567</f>
        <v>1</v>
      </c>
    </row>
    <row r="571" spans="1:41" ht="15">
      <c r="A571" s="35"/>
      <c r="C571" s="27" t="s">
        <v>4</v>
      </c>
      <c r="D571" s="27" t="s">
        <v>5</v>
      </c>
      <c r="E571" s="9"/>
      <c r="F571" s="27"/>
      <c r="G571" s="27" t="s">
        <v>6</v>
      </c>
      <c r="H571" s="9"/>
      <c r="I571" s="27"/>
      <c r="J571" s="9" t="s">
        <v>27</v>
      </c>
      <c r="K571" s="9"/>
      <c r="L571" s="27"/>
      <c r="M571" s="27"/>
      <c r="N571" s="27"/>
      <c r="O571" s="40"/>
      <c r="AE571" s="79" t="s">
        <v>10</v>
      </c>
      <c r="AF571" s="79" t="str">
        <f>C565</f>
        <v>Kodjabashev Denislav</v>
      </c>
      <c r="AG571" s="79" t="str">
        <f>G557</f>
        <v>OMRANI Seyed Pourya</v>
      </c>
      <c r="AH571" s="83">
        <f t="shared" si="98"/>
        <v>10</v>
      </c>
      <c r="AI571" s="83">
        <f t="shared" si="98"/>
        <v>-6</v>
      </c>
      <c r="AJ571" s="83">
        <f t="shared" si="98"/>
        <v>9</v>
      </c>
      <c r="AK571" s="83">
        <f t="shared" si="98"/>
        <v>-9</v>
      </c>
      <c r="AL571" s="83">
        <f t="shared" si="98"/>
        <v>4</v>
      </c>
      <c r="AM571" s="84"/>
      <c r="AN571" s="84">
        <f>M568</f>
        <v>1</v>
      </c>
      <c r="AO571" s="84">
        <f>N568</f>
      </c>
    </row>
    <row r="572" spans="1:15" ht="13.5" thickBot="1">
      <c r="A572" s="35"/>
      <c r="B572" s="62"/>
      <c r="C572" s="63" t="str">
        <f>C556</f>
        <v>BUL 2</v>
      </c>
      <c r="D572" s="27" t="str">
        <f>G556</f>
        <v>IRI 2</v>
      </c>
      <c r="E572" s="27"/>
      <c r="F572" s="27"/>
      <c r="G572" s="27"/>
      <c r="H572" s="27"/>
      <c r="I572" s="27"/>
      <c r="J572" s="158" t="str">
        <f>IF(M569=3,C556,IF(N569=3,G556,IF(M569=5,IF(N569=5,"tasan",""),"")))</f>
        <v>BUL 2</v>
      </c>
      <c r="K572" s="159"/>
      <c r="L572" s="159"/>
      <c r="M572" s="159"/>
      <c r="N572" s="160"/>
      <c r="O572" s="39"/>
    </row>
    <row r="573" spans="1:15" ht="12.75">
      <c r="A573" s="58"/>
      <c r="B573" s="59"/>
      <c r="C573" s="59"/>
      <c r="D573" s="59"/>
      <c r="E573" s="59"/>
      <c r="F573" s="59"/>
      <c r="G573" s="59"/>
      <c r="H573" s="59"/>
      <c r="I573" s="59"/>
      <c r="J573" s="60"/>
      <c r="K573" s="60"/>
      <c r="L573" s="60"/>
      <c r="M573" s="60"/>
      <c r="N573" s="60"/>
      <c r="O573" s="61"/>
    </row>
    <row r="576" spans="1:15" ht="12.75">
      <c r="A576" s="35"/>
      <c r="B576" s="9"/>
      <c r="C576" s="28" t="s">
        <v>29</v>
      </c>
      <c r="D576" s="27"/>
      <c r="E576" s="27"/>
      <c r="F576" s="9"/>
      <c r="G576" s="36" t="s">
        <v>17</v>
      </c>
      <c r="H576" s="37"/>
      <c r="I576" s="38"/>
      <c r="J576" s="170">
        <v>41977</v>
      </c>
      <c r="K576" s="171"/>
      <c r="L576" s="171"/>
      <c r="M576" s="171"/>
      <c r="N576" s="172"/>
      <c r="O576" s="39"/>
    </row>
    <row r="577" spans="1:15" ht="12.75">
      <c r="A577" s="35"/>
      <c r="B577" s="12"/>
      <c r="C577" s="12" t="s">
        <v>75</v>
      </c>
      <c r="D577" s="27"/>
      <c r="E577" s="27"/>
      <c r="F577" s="9"/>
      <c r="G577" s="36" t="s">
        <v>18</v>
      </c>
      <c r="H577" s="37"/>
      <c r="I577" s="38"/>
      <c r="J577" s="173" t="s">
        <v>30</v>
      </c>
      <c r="K577" s="171"/>
      <c r="L577" s="171"/>
      <c r="M577" s="171"/>
      <c r="N577" s="172"/>
      <c r="O577" s="39"/>
    </row>
    <row r="578" spans="1:15" ht="12.75">
      <c r="A578" s="35"/>
      <c r="B578" s="9"/>
      <c r="C578" s="69"/>
      <c r="D578" s="27"/>
      <c r="E578" s="27"/>
      <c r="F578" s="27"/>
      <c r="G578" s="1"/>
      <c r="H578" s="27"/>
      <c r="I578" s="27"/>
      <c r="J578" s="27"/>
      <c r="K578" s="27"/>
      <c r="L578" s="27"/>
      <c r="M578" s="27"/>
      <c r="N578" s="27"/>
      <c r="O578" s="40"/>
    </row>
    <row r="579" spans="1:15" ht="12.75">
      <c r="A579" s="39"/>
      <c r="B579" s="41" t="s">
        <v>19</v>
      </c>
      <c r="C579" s="174" t="s">
        <v>125</v>
      </c>
      <c r="D579" s="175"/>
      <c r="E579" s="42"/>
      <c r="F579" s="41" t="s">
        <v>19</v>
      </c>
      <c r="G579" s="88" t="s">
        <v>49</v>
      </c>
      <c r="H579" s="67"/>
      <c r="I579" s="67"/>
      <c r="J579" s="67"/>
      <c r="K579" s="67"/>
      <c r="L579" s="67"/>
      <c r="M579" s="67"/>
      <c r="N579" s="68"/>
      <c r="O579" s="39"/>
    </row>
    <row r="580" spans="1:15" ht="12.75">
      <c r="A580" s="39"/>
      <c r="B580" s="43" t="s">
        <v>0</v>
      </c>
      <c r="C580" s="161" t="s">
        <v>129</v>
      </c>
      <c r="D580" s="162"/>
      <c r="E580" s="11"/>
      <c r="F580" s="44" t="s">
        <v>1</v>
      </c>
      <c r="G580" s="176" t="s">
        <v>132</v>
      </c>
      <c r="H580" s="177"/>
      <c r="I580" s="177"/>
      <c r="J580" s="177"/>
      <c r="K580" s="177"/>
      <c r="L580" s="177"/>
      <c r="M580" s="177"/>
      <c r="N580" s="128"/>
      <c r="O580" s="39"/>
    </row>
    <row r="581" spans="1:15" ht="12.75">
      <c r="A581" s="39"/>
      <c r="B581" s="45" t="s">
        <v>2</v>
      </c>
      <c r="C581" s="161" t="s">
        <v>127</v>
      </c>
      <c r="D581" s="162"/>
      <c r="E581" s="11"/>
      <c r="F581" s="46" t="s">
        <v>3</v>
      </c>
      <c r="G581" s="161" t="s">
        <v>130</v>
      </c>
      <c r="H581" s="163"/>
      <c r="I581" s="163"/>
      <c r="J581" s="163"/>
      <c r="K581" s="163"/>
      <c r="L581" s="163"/>
      <c r="M581" s="163"/>
      <c r="N581" s="164"/>
      <c r="O581" s="39"/>
    </row>
    <row r="582" spans="1:15" ht="12.75">
      <c r="A582" s="35"/>
      <c r="B582" s="47" t="s">
        <v>20</v>
      </c>
      <c r="C582" s="48"/>
      <c r="D582" s="49"/>
      <c r="E582" s="50"/>
      <c r="F582" s="47" t="s">
        <v>20</v>
      </c>
      <c r="G582" s="48"/>
      <c r="H582" s="51"/>
      <c r="I582" s="51"/>
      <c r="J582" s="51"/>
      <c r="K582" s="51"/>
      <c r="L582" s="51"/>
      <c r="M582" s="51"/>
      <c r="N582" s="51"/>
      <c r="O582" s="40"/>
    </row>
    <row r="583" spans="1:15" ht="12.75">
      <c r="A583" s="39"/>
      <c r="B583" s="19"/>
      <c r="C583" s="161" t="s">
        <v>129</v>
      </c>
      <c r="D583" s="162"/>
      <c r="E583" s="11"/>
      <c r="F583" s="20"/>
      <c r="G583" s="176" t="s">
        <v>132</v>
      </c>
      <c r="H583" s="177"/>
      <c r="I583" s="177"/>
      <c r="J583" s="177"/>
      <c r="K583" s="177"/>
      <c r="L583" s="177"/>
      <c r="M583" s="177"/>
      <c r="N583" s="128"/>
      <c r="O583" s="39"/>
    </row>
    <row r="584" spans="1:15" ht="12.75">
      <c r="A584" s="39"/>
      <c r="B584" s="17"/>
      <c r="C584" s="161" t="s">
        <v>127</v>
      </c>
      <c r="D584" s="162"/>
      <c r="E584" s="11"/>
      <c r="F584" s="18"/>
      <c r="G584" s="161" t="s">
        <v>130</v>
      </c>
      <c r="H584" s="163"/>
      <c r="I584" s="163"/>
      <c r="J584" s="163"/>
      <c r="K584" s="163"/>
      <c r="L584" s="163"/>
      <c r="M584" s="163"/>
      <c r="N584" s="164"/>
      <c r="O584" s="39"/>
    </row>
    <row r="585" spans="1:15" ht="12.75">
      <c r="A585" s="35"/>
      <c r="B585" s="27"/>
      <c r="C585" s="27"/>
      <c r="D585" s="27"/>
      <c r="E585" s="27"/>
      <c r="F585" s="1" t="s">
        <v>24</v>
      </c>
      <c r="G585" s="1"/>
      <c r="H585" s="1"/>
      <c r="I585" s="1"/>
      <c r="J585" s="27"/>
      <c r="K585" s="27"/>
      <c r="L585" s="27"/>
      <c r="M585" s="52"/>
      <c r="N585" s="9"/>
      <c r="O585" s="40"/>
    </row>
    <row r="586" spans="1:15" ht="12.75">
      <c r="A586" s="35"/>
      <c r="B586" s="12" t="s">
        <v>23</v>
      </c>
      <c r="C586" s="27"/>
      <c r="D586" s="27"/>
      <c r="E586" s="27"/>
      <c r="F586" s="2" t="s">
        <v>11</v>
      </c>
      <c r="G586" s="2" t="s">
        <v>12</v>
      </c>
      <c r="H586" s="2" t="s">
        <v>13</v>
      </c>
      <c r="I586" s="2" t="s">
        <v>14</v>
      </c>
      <c r="J586" s="2" t="s">
        <v>15</v>
      </c>
      <c r="K586" s="168" t="s">
        <v>21</v>
      </c>
      <c r="L586" s="169"/>
      <c r="M586" s="2" t="s">
        <v>22</v>
      </c>
      <c r="N586" s="3" t="s">
        <v>16</v>
      </c>
      <c r="O586" s="39"/>
    </row>
    <row r="587" spans="1:41" ht="15.75">
      <c r="A587" s="39"/>
      <c r="B587" s="53" t="s">
        <v>7</v>
      </c>
      <c r="C587" s="22" t="str">
        <f>IF(C580&gt;"",C580,"")</f>
        <v>Rumgay Gavin</v>
      </c>
      <c r="D587" s="22" t="str">
        <f>IF(G580&gt;"",G580,"")</f>
        <v>Kotov Anton</v>
      </c>
      <c r="E587" s="22">
        <f>IF(E580&gt;"",E580&amp;" - "&amp;I580,"")</f>
      </c>
      <c r="F587" s="4">
        <v>9</v>
      </c>
      <c r="G587" s="4">
        <v>-11</v>
      </c>
      <c r="H587" s="10">
        <v>9</v>
      </c>
      <c r="I587" s="4">
        <v>9</v>
      </c>
      <c r="J587" s="4"/>
      <c r="K587" s="13">
        <f>IF(ISBLANK(F587),"",COUNTIF(F587:J587,"&gt;=0"))</f>
        <v>3</v>
      </c>
      <c r="L587" s="14">
        <f>IF(ISBLANK(F587),"",(IF(LEFT(F587,1)="-",1,0)+IF(LEFT(G587,1)="-",1,0)+IF(LEFT(H587,1)="-",1,0)+IF(LEFT(I587,1)="-",1,0)+IF(LEFT(J587,1)="-",1,0)))</f>
        <v>1</v>
      </c>
      <c r="M587" s="16">
        <f aca="true" t="shared" si="99" ref="M587:N591">IF(K587=3,1,"")</f>
        <v>1</v>
      </c>
      <c r="N587" s="15">
        <f t="shared" si="99"/>
      </c>
      <c r="O587" s="39"/>
      <c r="AE587" s="74">
        <v>139</v>
      </c>
      <c r="AF587" s="75"/>
      <c r="AG587" s="74" t="s">
        <v>33</v>
      </c>
      <c r="AH587" s="76" t="str">
        <f>J577</f>
        <v>Men</v>
      </c>
      <c r="AI587" s="77" t="s">
        <v>34</v>
      </c>
      <c r="AJ587" s="78">
        <f>J576</f>
        <v>41977</v>
      </c>
      <c r="AK587" s="79" t="s">
        <v>35</v>
      </c>
      <c r="AL587" s="80"/>
      <c r="AM587" s="79" t="s">
        <v>36</v>
      </c>
      <c r="AN587" s="76">
        <f>SUM(AN589:AN594)</f>
        <v>3</v>
      </c>
      <c r="AO587" s="76">
        <f>SUM(AO589:AO594)</f>
        <v>1</v>
      </c>
    </row>
    <row r="588" spans="1:41" ht="15.75">
      <c r="A588" s="39"/>
      <c r="B588" s="53" t="s">
        <v>8</v>
      </c>
      <c r="C588" s="22" t="str">
        <f>IF(C581&gt;"",C581,"")</f>
        <v>O'Driscoll Michael</v>
      </c>
      <c r="D588" s="22" t="str">
        <f>IF(G581&gt;"",G581,"")</f>
        <v>Shvetc Kirill</v>
      </c>
      <c r="E588" s="22">
        <f>IF(E581&gt;"",E581&amp;" - "&amp;I581,"")</f>
      </c>
      <c r="F588" s="4">
        <v>9</v>
      </c>
      <c r="G588" s="4">
        <v>-5</v>
      </c>
      <c r="H588" s="4">
        <v>6</v>
      </c>
      <c r="I588" s="4">
        <v>8</v>
      </c>
      <c r="J588" s="4"/>
      <c r="K588" s="13">
        <f>IF(ISBLANK(F588),"",COUNTIF(F588:J588,"&gt;=0"))</f>
        <v>3</v>
      </c>
      <c r="L588" s="14">
        <f>IF(ISBLANK(F588),"",(IF(LEFT(F588,1)="-",1,0)+IF(LEFT(G588,1)="-",1,0)+IF(LEFT(H588,1)="-",1,0)+IF(LEFT(I588,1)="-",1,0)+IF(LEFT(J588,1)="-",1,0)))</f>
        <v>1</v>
      </c>
      <c r="M588" s="16">
        <f t="shared" si="99"/>
        <v>1</v>
      </c>
      <c r="N588" s="15">
        <f t="shared" si="99"/>
      </c>
      <c r="O588" s="39"/>
      <c r="AE588" s="81" t="s">
        <v>37</v>
      </c>
      <c r="AF588" s="82" t="str">
        <f>C579</f>
        <v>ENG/SCO</v>
      </c>
      <c r="AG588" s="82" t="str">
        <f>G579</f>
        <v>RUS 5</v>
      </c>
      <c r="AH588" s="81" t="s">
        <v>38</v>
      </c>
      <c r="AI588" s="81" t="s">
        <v>39</v>
      </c>
      <c r="AJ588" s="81" t="s">
        <v>40</v>
      </c>
      <c r="AK588" s="81" t="s">
        <v>41</v>
      </c>
      <c r="AL588" s="81" t="s">
        <v>42</v>
      </c>
      <c r="AM588" s="81" t="s">
        <v>43</v>
      </c>
      <c r="AN588" s="81" t="s">
        <v>44</v>
      </c>
      <c r="AO588" s="81" t="s">
        <v>45</v>
      </c>
    </row>
    <row r="589" spans="1:41" ht="15">
      <c r="A589" s="39"/>
      <c r="B589" s="54" t="s">
        <v>25</v>
      </c>
      <c r="C589" s="22" t="str">
        <f>IF(C583&gt;"",C583&amp;" / "&amp;C584,"")</f>
        <v>Rumgay Gavin / O'Driscoll Michael</v>
      </c>
      <c r="D589" s="22" t="str">
        <f>IF(G583&gt;"",G583&amp;" / "&amp;G584,"")</f>
        <v>Kotov Anton / Shvetc Kirill</v>
      </c>
      <c r="E589" s="23"/>
      <c r="F589" s="8">
        <v>4</v>
      </c>
      <c r="G589" s="4">
        <v>-8</v>
      </c>
      <c r="H589" s="4">
        <v>-8</v>
      </c>
      <c r="I589" s="7">
        <v>-9</v>
      </c>
      <c r="J589" s="7"/>
      <c r="K589" s="13">
        <f>IF(ISBLANK(F589),"",COUNTIF(F589:J589,"&gt;=0"))</f>
        <v>1</v>
      </c>
      <c r="L589" s="14">
        <f>IF(ISBLANK(F589),"",(IF(LEFT(F589,1)="-",1,0)+IF(LEFT(G589,1)="-",1,0)+IF(LEFT(H589,1)="-",1,0)+IF(LEFT(I589,1)="-",1,0)+IF(LEFT(J589,1)="-",1,0)))</f>
        <v>3</v>
      </c>
      <c r="M589" s="16">
        <f t="shared" si="99"/>
      </c>
      <c r="N589" s="15">
        <f t="shared" si="99"/>
        <v>1</v>
      </c>
      <c r="O589" s="39"/>
      <c r="AE589" s="79" t="s">
        <v>7</v>
      </c>
      <c r="AF589" s="79" t="str">
        <f>C580</f>
        <v>Rumgay Gavin</v>
      </c>
      <c r="AG589" s="79" t="str">
        <f>G580</f>
        <v>Kotov Anton</v>
      </c>
      <c r="AH589" s="83">
        <f aca="true" t="shared" si="100" ref="AH589:AL591">F587</f>
        <v>9</v>
      </c>
      <c r="AI589" s="83">
        <f t="shared" si="100"/>
        <v>-11</v>
      </c>
      <c r="AJ589" s="83">
        <f t="shared" si="100"/>
        <v>9</v>
      </c>
      <c r="AK589" s="83">
        <f t="shared" si="100"/>
        <v>9</v>
      </c>
      <c r="AL589" s="83">
        <f t="shared" si="100"/>
        <v>0</v>
      </c>
      <c r="AM589" s="84"/>
      <c r="AN589" s="84">
        <f aca="true" t="shared" si="101" ref="AN589:AO591">M587</f>
        <v>1</v>
      </c>
      <c r="AO589" s="84">
        <f t="shared" si="101"/>
      </c>
    </row>
    <row r="590" spans="1:41" ht="15">
      <c r="A590" s="39"/>
      <c r="B590" s="53" t="s">
        <v>9</v>
      </c>
      <c r="C590" s="22" t="str">
        <f>IF(C580&gt;"",C580,"")</f>
        <v>Rumgay Gavin</v>
      </c>
      <c r="D590" s="22" t="str">
        <f>IF(G581&gt;"",G581,"")</f>
        <v>Shvetc Kirill</v>
      </c>
      <c r="E590" s="24"/>
      <c r="F590" s="5">
        <v>10</v>
      </c>
      <c r="G590" s="6">
        <v>10</v>
      </c>
      <c r="H590" s="7">
        <v>-8</v>
      </c>
      <c r="I590" s="4">
        <v>5</v>
      </c>
      <c r="J590" s="4"/>
      <c r="K590" s="13">
        <f>IF(ISBLANK(F590),"",COUNTIF(F590:J590,"&gt;=0"))</f>
        <v>3</v>
      </c>
      <c r="L590" s="14">
        <f>IF(ISBLANK(F590),"",(IF(LEFT(F590,1)="-",1,0)+IF(LEFT(G590,1)="-",1,0)+IF(LEFT(H590,1)="-",1,0)+IF(LEFT(I590,1)="-",1,0)+IF(LEFT(J590,1)="-",1,0)))</f>
        <v>1</v>
      </c>
      <c r="M590" s="16">
        <f t="shared" si="99"/>
        <v>1</v>
      </c>
      <c r="N590" s="15">
        <f t="shared" si="99"/>
      </c>
      <c r="O590" s="39"/>
      <c r="AE590" s="79" t="s">
        <v>8</v>
      </c>
      <c r="AF590" s="79" t="str">
        <f>C581</f>
        <v>O'Driscoll Michael</v>
      </c>
      <c r="AG590" s="85" t="str">
        <f>G581</f>
        <v>Shvetc Kirill</v>
      </c>
      <c r="AH590" s="83">
        <f t="shared" si="100"/>
        <v>9</v>
      </c>
      <c r="AI590" s="83">
        <f t="shared" si="100"/>
        <v>-5</v>
      </c>
      <c r="AJ590" s="83">
        <f t="shared" si="100"/>
        <v>6</v>
      </c>
      <c r="AK590" s="83">
        <f t="shared" si="100"/>
        <v>8</v>
      </c>
      <c r="AL590" s="83">
        <f t="shared" si="100"/>
        <v>0</v>
      </c>
      <c r="AM590" s="84"/>
      <c r="AN590" s="84">
        <f t="shared" si="101"/>
        <v>1</v>
      </c>
      <c r="AO590" s="84">
        <f t="shared" si="101"/>
      </c>
    </row>
    <row r="591" spans="1:41" ht="15.75" thickBot="1">
      <c r="A591" s="39"/>
      <c r="B591" s="53" t="s">
        <v>10</v>
      </c>
      <c r="C591" s="22" t="str">
        <f>IF(C581&gt;"",C581,"")</f>
        <v>O'Driscoll Michael</v>
      </c>
      <c r="D591" s="22" t="str">
        <f>IF(G580&gt;"",G580,"")</f>
        <v>Kotov Anton</v>
      </c>
      <c r="E591" s="24"/>
      <c r="F591" s="8"/>
      <c r="G591" s="4"/>
      <c r="H591" s="4"/>
      <c r="I591" s="4"/>
      <c r="J591" s="4"/>
      <c r="K591" s="13">
        <f>IF(ISBLANK(F591),"",COUNTIF(F591:J591,"&gt;=0"))</f>
      </c>
      <c r="L591" s="14">
        <f>IF(ISBLANK(F591),"",(IF(LEFT(F591,1)="-",1,0)+IF(LEFT(G591,1)="-",1,0)+IF(LEFT(H591,1)="-",1,0)+IF(LEFT(I591,1)="-",1,0)+IF(LEFT(J591,1)="-",1,0)))</f>
      </c>
      <c r="M591" s="16">
        <f t="shared" si="99"/>
      </c>
      <c r="N591" s="15">
        <f t="shared" si="99"/>
      </c>
      <c r="O591" s="39"/>
      <c r="AE591" s="79" t="s">
        <v>46</v>
      </c>
      <c r="AF591" s="79" t="str">
        <f>C583</f>
        <v>Rumgay Gavin</v>
      </c>
      <c r="AG591" s="85" t="str">
        <f>G583</f>
        <v>Kotov Anton</v>
      </c>
      <c r="AH591" s="83">
        <f t="shared" si="100"/>
        <v>4</v>
      </c>
      <c r="AI591" s="83">
        <f t="shared" si="100"/>
        <v>-8</v>
      </c>
      <c r="AJ591" s="83">
        <f t="shared" si="100"/>
        <v>-8</v>
      </c>
      <c r="AK591" s="83">
        <f t="shared" si="100"/>
        <v>-9</v>
      </c>
      <c r="AL591" s="83">
        <f t="shared" si="100"/>
        <v>0</v>
      </c>
      <c r="AM591" s="84"/>
      <c r="AN591" s="84">
        <f t="shared" si="101"/>
      </c>
      <c r="AO591" s="84">
        <f t="shared" si="101"/>
        <v>1</v>
      </c>
    </row>
    <row r="592" spans="1:41" ht="15.75" thickBot="1">
      <c r="A592" s="35"/>
      <c r="B592" s="27"/>
      <c r="C592" s="27"/>
      <c r="D592" s="27"/>
      <c r="E592" s="27"/>
      <c r="F592" s="27"/>
      <c r="G592" s="27"/>
      <c r="H592" s="27"/>
      <c r="I592" s="21" t="s">
        <v>28</v>
      </c>
      <c r="J592" s="55"/>
      <c r="K592" s="25">
        <f>IF(ISBLANK(C580),"",SUM(K587:K591))</f>
        <v>10</v>
      </c>
      <c r="L592" s="26">
        <f>IF(ISBLANK(G580),"",SUM(L587:L591))</f>
        <v>6</v>
      </c>
      <c r="M592" s="56">
        <f>IF(ISBLANK(F587),"",SUM(M587:M591))</f>
        <v>3</v>
      </c>
      <c r="N592" s="57">
        <f>IF(ISBLANK(F587),"",SUM(N587:N591))</f>
        <v>1</v>
      </c>
      <c r="O592" s="39"/>
      <c r="AE592" s="122" t="s">
        <v>47</v>
      </c>
      <c r="AF592" s="122" t="str">
        <f>C584</f>
        <v>O'Driscoll Michael</v>
      </c>
      <c r="AG592" s="123" t="str">
        <f>G584</f>
        <v>Shvetc Kirill</v>
      </c>
      <c r="AH592" s="86" t="s">
        <v>48</v>
      </c>
      <c r="AI592" s="86" t="s">
        <v>48</v>
      </c>
      <c r="AJ592" s="86" t="s">
        <v>48</v>
      </c>
      <c r="AK592" s="86" t="s">
        <v>48</v>
      </c>
      <c r="AL592" s="86" t="s">
        <v>48</v>
      </c>
      <c r="AM592" s="86"/>
      <c r="AN592" s="84"/>
      <c r="AO592" s="84">
        <f>N590</f>
      </c>
    </row>
    <row r="593" spans="1:41" ht="15">
      <c r="A593" s="35"/>
      <c r="B593" s="27" t="s">
        <v>26</v>
      </c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40"/>
      <c r="AE593" s="79" t="s">
        <v>9</v>
      </c>
      <c r="AF593" s="79" t="str">
        <f>C580</f>
        <v>Rumgay Gavin</v>
      </c>
      <c r="AG593" s="85" t="str">
        <f>G581</f>
        <v>Shvetc Kirill</v>
      </c>
      <c r="AH593" s="83">
        <f aca="true" t="shared" si="102" ref="AH593:AL594">F590</f>
        <v>10</v>
      </c>
      <c r="AI593" s="83">
        <f t="shared" si="102"/>
        <v>10</v>
      </c>
      <c r="AJ593" s="83">
        <f t="shared" si="102"/>
        <v>-8</v>
      </c>
      <c r="AK593" s="83">
        <f t="shared" si="102"/>
        <v>5</v>
      </c>
      <c r="AL593" s="83">
        <f t="shared" si="102"/>
        <v>0</v>
      </c>
      <c r="AM593" s="84"/>
      <c r="AN593" s="84">
        <f>M590</f>
        <v>1</v>
      </c>
      <c r="AO593" s="84">
        <f>N590</f>
      </c>
    </row>
    <row r="594" spans="1:41" ht="15">
      <c r="A594" s="35"/>
      <c r="C594" s="27" t="s">
        <v>4</v>
      </c>
      <c r="D594" s="27" t="s">
        <v>5</v>
      </c>
      <c r="E594" s="9"/>
      <c r="F594" s="27"/>
      <c r="G594" s="27" t="s">
        <v>6</v>
      </c>
      <c r="H594" s="9"/>
      <c r="I594" s="27"/>
      <c r="J594" s="9" t="s">
        <v>27</v>
      </c>
      <c r="K594" s="9"/>
      <c r="L594" s="27"/>
      <c r="M594" s="27"/>
      <c r="N594" s="27"/>
      <c r="O594" s="40"/>
      <c r="AE594" s="79" t="s">
        <v>10</v>
      </c>
      <c r="AF594" s="79" t="str">
        <f>C588</f>
        <v>O'Driscoll Michael</v>
      </c>
      <c r="AG594" s="79" t="str">
        <f>G580</f>
        <v>Kotov Anton</v>
      </c>
      <c r="AH594" s="83">
        <f t="shared" si="102"/>
        <v>0</v>
      </c>
      <c r="AI594" s="83">
        <f t="shared" si="102"/>
        <v>0</v>
      </c>
      <c r="AJ594" s="83">
        <f t="shared" si="102"/>
        <v>0</v>
      </c>
      <c r="AK594" s="83">
        <f t="shared" si="102"/>
        <v>0</v>
      </c>
      <c r="AL594" s="83">
        <f t="shared" si="102"/>
        <v>0</v>
      </c>
      <c r="AM594" s="84"/>
      <c r="AN594" s="84">
        <f>M591</f>
      </c>
      <c r="AO594" s="84">
        <f>N591</f>
      </c>
    </row>
    <row r="595" spans="1:15" ht="13.5" thickBot="1">
      <c r="A595" s="35"/>
      <c r="B595" s="62"/>
      <c r="C595" s="63" t="str">
        <f>C579</f>
        <v>ENG/SCO</v>
      </c>
      <c r="D595" s="27" t="str">
        <f>G579</f>
        <v>RUS 5</v>
      </c>
      <c r="E595" s="27"/>
      <c r="F595" s="27"/>
      <c r="G595" s="27"/>
      <c r="H595" s="27"/>
      <c r="I595" s="27"/>
      <c r="J595" s="158" t="str">
        <f>IF(M592=3,C579,IF(N592=3,G579,IF(M592=5,IF(N592=5,"tasan",""),"")))</f>
        <v>ENG/SCO</v>
      </c>
      <c r="K595" s="159"/>
      <c r="L595" s="159"/>
      <c r="M595" s="159"/>
      <c r="N595" s="160"/>
      <c r="O595" s="39"/>
    </row>
    <row r="596" spans="1:15" ht="12.75">
      <c r="A596" s="58"/>
      <c r="B596" s="59"/>
      <c r="C596" s="59"/>
      <c r="D596" s="59"/>
      <c r="E596" s="59"/>
      <c r="F596" s="59"/>
      <c r="G596" s="59"/>
      <c r="H596" s="59"/>
      <c r="I596" s="59"/>
      <c r="J596" s="60"/>
      <c r="K596" s="60"/>
      <c r="L596" s="60"/>
      <c r="M596" s="60"/>
      <c r="N596" s="60"/>
      <c r="O596" s="61"/>
    </row>
    <row r="599" spans="1:15" ht="12.75">
      <c r="A599" s="35"/>
      <c r="B599" s="9"/>
      <c r="C599" s="28" t="s">
        <v>29</v>
      </c>
      <c r="D599" s="27"/>
      <c r="E599" s="27"/>
      <c r="F599" s="9"/>
      <c r="G599" s="36" t="s">
        <v>17</v>
      </c>
      <c r="H599" s="37"/>
      <c r="I599" s="38"/>
      <c r="J599" s="135">
        <v>41977</v>
      </c>
      <c r="K599" s="170"/>
      <c r="L599" s="170"/>
      <c r="M599" s="170"/>
      <c r="N599" s="136"/>
      <c r="O599" s="39"/>
    </row>
    <row r="600" spans="1:15" ht="12.75">
      <c r="A600" s="35"/>
      <c r="B600" s="12"/>
      <c r="C600" s="12" t="s">
        <v>75</v>
      </c>
      <c r="D600" s="27"/>
      <c r="E600" s="27"/>
      <c r="F600" s="9"/>
      <c r="G600" s="36" t="s">
        <v>18</v>
      </c>
      <c r="H600" s="37"/>
      <c r="I600" s="38"/>
      <c r="J600" s="137" t="s">
        <v>30</v>
      </c>
      <c r="K600" s="173"/>
      <c r="L600" s="173"/>
      <c r="M600" s="173"/>
      <c r="N600" s="138"/>
      <c r="O600" s="39"/>
    </row>
    <row r="601" spans="1:15" ht="12.75">
      <c r="A601" s="35"/>
      <c r="B601" s="9"/>
      <c r="C601" s="69"/>
      <c r="D601" s="27"/>
      <c r="E601" s="27"/>
      <c r="F601" s="27"/>
      <c r="G601" s="1"/>
      <c r="H601" s="27"/>
      <c r="I601" s="27"/>
      <c r="J601" s="27"/>
      <c r="K601" s="27"/>
      <c r="L601" s="27"/>
      <c r="M601" s="27"/>
      <c r="N601" s="27"/>
      <c r="O601" s="40"/>
    </row>
    <row r="602" spans="1:15" ht="12.75">
      <c r="A602" s="39"/>
      <c r="B602" s="41" t="s">
        <v>19</v>
      </c>
      <c r="C602" s="174" t="s">
        <v>53</v>
      </c>
      <c r="D602" s="139"/>
      <c r="E602" s="42"/>
      <c r="F602" s="41" t="s">
        <v>19</v>
      </c>
      <c r="G602" s="66" t="s">
        <v>50</v>
      </c>
      <c r="H602" s="67"/>
      <c r="I602" s="67"/>
      <c r="J602" s="67"/>
      <c r="K602" s="67"/>
      <c r="L602" s="67"/>
      <c r="M602" s="67"/>
      <c r="N602" s="68"/>
      <c r="O602" s="39"/>
    </row>
    <row r="603" spans="1:15" ht="12.75">
      <c r="A603" s="39"/>
      <c r="B603" s="43" t="s">
        <v>0</v>
      </c>
      <c r="C603" s="161" t="s">
        <v>142</v>
      </c>
      <c r="D603" s="162"/>
      <c r="E603" s="11"/>
      <c r="F603" s="44" t="s">
        <v>1</v>
      </c>
      <c r="G603" s="165" t="s">
        <v>172</v>
      </c>
      <c r="H603" s="132"/>
      <c r="I603" s="132"/>
      <c r="J603" s="132"/>
      <c r="K603" s="132"/>
      <c r="L603" s="132"/>
      <c r="M603" s="132"/>
      <c r="N603" s="133"/>
      <c r="O603" s="39"/>
    </row>
    <row r="604" spans="1:15" ht="12.75">
      <c r="A604" s="39"/>
      <c r="B604" s="45" t="s">
        <v>2</v>
      </c>
      <c r="C604" s="140" t="s">
        <v>143</v>
      </c>
      <c r="D604" s="141"/>
      <c r="E604" s="11"/>
      <c r="F604" s="46" t="s">
        <v>3</v>
      </c>
      <c r="G604" s="140" t="s">
        <v>149</v>
      </c>
      <c r="H604" s="142"/>
      <c r="I604" s="142"/>
      <c r="J604" s="142"/>
      <c r="K604" s="142"/>
      <c r="L604" s="142"/>
      <c r="M604" s="142"/>
      <c r="N604" s="143"/>
      <c r="O604" s="39"/>
    </row>
    <row r="605" spans="1:15" ht="12.75">
      <c r="A605" s="35"/>
      <c r="B605" s="47" t="s">
        <v>20</v>
      </c>
      <c r="C605" s="48"/>
      <c r="D605" s="49"/>
      <c r="E605" s="50"/>
      <c r="F605" s="47" t="s">
        <v>20</v>
      </c>
      <c r="G605" s="48"/>
      <c r="H605" s="51"/>
      <c r="I605" s="51"/>
      <c r="J605" s="51"/>
      <c r="K605" s="51"/>
      <c r="L605" s="51"/>
      <c r="M605" s="51"/>
      <c r="N605" s="51"/>
      <c r="O605" s="40"/>
    </row>
    <row r="606" spans="1:15" ht="12.75">
      <c r="A606" s="39"/>
      <c r="B606" s="19"/>
      <c r="C606" s="144" t="s">
        <v>142</v>
      </c>
      <c r="D606" s="145"/>
      <c r="E606" s="11"/>
      <c r="F606" s="20"/>
      <c r="G606" s="129" t="s">
        <v>172</v>
      </c>
      <c r="H606" s="130"/>
      <c r="I606" s="130"/>
      <c r="J606" s="130"/>
      <c r="K606" s="130"/>
      <c r="L606" s="130"/>
      <c r="M606" s="130"/>
      <c r="N606" s="131"/>
      <c r="O606" s="39"/>
    </row>
    <row r="607" spans="1:15" ht="12.75">
      <c r="A607" s="39"/>
      <c r="B607" s="17"/>
      <c r="C607" s="161" t="s">
        <v>143</v>
      </c>
      <c r="D607" s="162"/>
      <c r="E607" s="11"/>
      <c r="F607" s="18"/>
      <c r="G607" s="161" t="s">
        <v>149</v>
      </c>
      <c r="H607" s="163"/>
      <c r="I607" s="163"/>
      <c r="J607" s="163"/>
      <c r="K607" s="163"/>
      <c r="L607" s="163"/>
      <c r="M607" s="163"/>
      <c r="N607" s="164"/>
      <c r="O607" s="39"/>
    </row>
    <row r="608" spans="1:15" ht="12.75">
      <c r="A608" s="35"/>
      <c r="B608" s="27"/>
      <c r="C608" s="27"/>
      <c r="D608" s="27"/>
      <c r="E608" s="27"/>
      <c r="F608" s="1" t="s">
        <v>24</v>
      </c>
      <c r="G608" s="1"/>
      <c r="H608" s="1"/>
      <c r="I608" s="1"/>
      <c r="J608" s="27"/>
      <c r="K608" s="27"/>
      <c r="L608" s="27"/>
      <c r="M608" s="52"/>
      <c r="N608" s="9"/>
      <c r="O608" s="40"/>
    </row>
    <row r="609" spans="1:15" ht="12.75">
      <c r="A609" s="35"/>
      <c r="B609" s="12" t="s">
        <v>23</v>
      </c>
      <c r="C609" s="27"/>
      <c r="D609" s="27"/>
      <c r="E609" s="27"/>
      <c r="F609" s="2" t="s">
        <v>11</v>
      </c>
      <c r="G609" s="2" t="s">
        <v>12</v>
      </c>
      <c r="H609" s="2" t="s">
        <v>13</v>
      </c>
      <c r="I609" s="2" t="s">
        <v>14</v>
      </c>
      <c r="J609" s="2" t="s">
        <v>15</v>
      </c>
      <c r="K609" s="168" t="s">
        <v>21</v>
      </c>
      <c r="L609" s="146"/>
      <c r="M609" s="2" t="s">
        <v>22</v>
      </c>
      <c r="N609" s="3" t="s">
        <v>16</v>
      </c>
      <c r="O609" s="39"/>
    </row>
    <row r="610" spans="1:41" ht="15.75">
      <c r="A610" s="39"/>
      <c r="B610" s="53" t="s">
        <v>7</v>
      </c>
      <c r="C610" s="22" t="str">
        <f>IF(C603&gt;"",C603,"")</f>
        <v>Hedlund Jesper</v>
      </c>
      <c r="D610" s="22" t="str">
        <f>IF(G603&gt;"",G603,"")</f>
        <v>Filatov Vasiliy</v>
      </c>
      <c r="E610" s="22">
        <f>IF(E603&gt;"",E603&amp;" - "&amp;I603,"")</f>
      </c>
      <c r="F610" s="4">
        <v>-8</v>
      </c>
      <c r="G610" s="4">
        <v>5</v>
      </c>
      <c r="H610" s="10">
        <v>10</v>
      </c>
      <c r="I610" s="4">
        <v>10</v>
      </c>
      <c r="J610" s="4"/>
      <c r="K610" s="13">
        <f>IF(ISBLANK(F610),"",COUNTIF(F610:J610,"&gt;=0"))</f>
        <v>3</v>
      </c>
      <c r="L610" s="14">
        <f>IF(ISBLANK(F610),"",(IF(LEFT(F610,1)="-",1,0)+IF(LEFT(G610,1)="-",1,0)+IF(LEFT(H610,1)="-",1,0)+IF(LEFT(I610,1)="-",1,0)+IF(LEFT(J610,1)="-",1,0)))</f>
        <v>1</v>
      </c>
      <c r="M610" s="16">
        <f aca="true" t="shared" si="103" ref="M610:N614">IF(K610=3,1,"")</f>
        <v>1</v>
      </c>
      <c r="N610" s="15">
        <f t="shared" si="103"/>
      </c>
      <c r="O610" s="39"/>
      <c r="AE610" s="74">
        <v>139</v>
      </c>
      <c r="AF610" s="75"/>
      <c r="AG610" s="74" t="s">
        <v>33</v>
      </c>
      <c r="AH610" s="76" t="str">
        <f>J600</f>
        <v>Men</v>
      </c>
      <c r="AI610" s="77" t="s">
        <v>34</v>
      </c>
      <c r="AJ610" s="78">
        <f>J599</f>
        <v>41977</v>
      </c>
      <c r="AK610" s="79" t="s">
        <v>35</v>
      </c>
      <c r="AL610" s="80"/>
      <c r="AM610" s="79" t="s">
        <v>36</v>
      </c>
      <c r="AN610" s="76">
        <f>SUM(AN612:AN617)</f>
        <v>3</v>
      </c>
      <c r="AO610" s="76">
        <f>SUM(AO612:AO617)</f>
        <v>2</v>
      </c>
    </row>
    <row r="611" spans="1:41" ht="15.75">
      <c r="A611" s="39"/>
      <c r="B611" s="53" t="s">
        <v>8</v>
      </c>
      <c r="C611" s="22" t="str">
        <f>IF(C604&gt;"",C604,"")</f>
        <v>Tornkvist Andreas</v>
      </c>
      <c r="D611" s="22" t="str">
        <f>IF(G604&gt;"",G604,"")</f>
        <v>Zaikin Alan</v>
      </c>
      <c r="E611" s="22">
        <f>IF(E604&gt;"",E604&amp;" - "&amp;I604,"")</f>
      </c>
      <c r="F611" s="4">
        <v>-5</v>
      </c>
      <c r="G611" s="4">
        <v>4</v>
      </c>
      <c r="H611" s="4">
        <v>8</v>
      </c>
      <c r="I611" s="4">
        <v>-8</v>
      </c>
      <c r="J611" s="4">
        <v>9</v>
      </c>
      <c r="K611" s="13">
        <f>IF(ISBLANK(F611),"",COUNTIF(F611:J611,"&gt;=0"))</f>
        <v>3</v>
      </c>
      <c r="L611" s="14">
        <f>IF(ISBLANK(F611),"",(IF(LEFT(F611,1)="-",1,0)+IF(LEFT(G611,1)="-",1,0)+IF(LEFT(H611,1)="-",1,0)+IF(LEFT(I611,1)="-",1,0)+IF(LEFT(J611,1)="-",1,0)))</f>
        <v>2</v>
      </c>
      <c r="M611" s="16">
        <f t="shared" si="103"/>
        <v>1</v>
      </c>
      <c r="N611" s="15">
        <f t="shared" si="103"/>
      </c>
      <c r="O611" s="39"/>
      <c r="AE611" s="81" t="s">
        <v>37</v>
      </c>
      <c r="AF611" s="82" t="str">
        <f>C602</f>
        <v>SWE 2</v>
      </c>
      <c r="AG611" s="82" t="str">
        <f>G602</f>
        <v>RUS 3</v>
      </c>
      <c r="AH611" s="81" t="s">
        <v>38</v>
      </c>
      <c r="AI611" s="81" t="s">
        <v>39</v>
      </c>
      <c r="AJ611" s="81" t="s">
        <v>40</v>
      </c>
      <c r="AK611" s="81" t="s">
        <v>41</v>
      </c>
      <c r="AL611" s="81" t="s">
        <v>42</v>
      </c>
      <c r="AM611" s="81" t="s">
        <v>43</v>
      </c>
      <c r="AN611" s="81" t="s">
        <v>44</v>
      </c>
      <c r="AO611" s="81" t="s">
        <v>45</v>
      </c>
    </row>
    <row r="612" spans="1:41" ht="15">
      <c r="A612" s="39"/>
      <c r="B612" s="54" t="s">
        <v>25</v>
      </c>
      <c r="C612" s="22" t="str">
        <f>IF(C606&gt;"",C606&amp;" / "&amp;C607,"")</f>
        <v>Hedlund Jesper / Tornkvist Andreas</v>
      </c>
      <c r="D612" s="22" t="str">
        <f>IF(G606&gt;"",G606&amp;" / "&amp;G607,"")</f>
        <v>Filatov Vasiliy / Zaikin Alan</v>
      </c>
      <c r="E612" s="23"/>
      <c r="F612" s="8">
        <v>-8</v>
      </c>
      <c r="G612" s="4">
        <v>-8</v>
      </c>
      <c r="H612" s="4">
        <v>-10</v>
      </c>
      <c r="I612" s="7"/>
      <c r="J612" s="7"/>
      <c r="K612" s="13">
        <f>IF(ISBLANK(F612),"",COUNTIF(F612:J612,"&gt;=0"))</f>
        <v>0</v>
      </c>
      <c r="L612" s="14">
        <f>IF(ISBLANK(F612),"",(IF(LEFT(F612,1)="-",1,0)+IF(LEFT(G612,1)="-",1,0)+IF(LEFT(H612,1)="-",1,0)+IF(LEFT(I612,1)="-",1,0)+IF(LEFT(J612,1)="-",1,0)))</f>
        <v>3</v>
      </c>
      <c r="M612" s="16">
        <f t="shared" si="103"/>
      </c>
      <c r="N612" s="15">
        <f t="shared" si="103"/>
        <v>1</v>
      </c>
      <c r="O612" s="39"/>
      <c r="AE612" s="79" t="s">
        <v>7</v>
      </c>
      <c r="AF612" s="79" t="str">
        <f>C603</f>
        <v>Hedlund Jesper</v>
      </c>
      <c r="AG612" s="79" t="str">
        <f>G603</f>
        <v>Filatov Vasiliy</v>
      </c>
      <c r="AH612" s="83">
        <f aca="true" t="shared" si="104" ref="AH612:AL614">F610</f>
        <v>-8</v>
      </c>
      <c r="AI612" s="83">
        <f t="shared" si="104"/>
        <v>5</v>
      </c>
      <c r="AJ612" s="83">
        <f t="shared" si="104"/>
        <v>10</v>
      </c>
      <c r="AK612" s="83">
        <f t="shared" si="104"/>
        <v>10</v>
      </c>
      <c r="AL612" s="83">
        <f t="shared" si="104"/>
        <v>0</v>
      </c>
      <c r="AM612" s="84"/>
      <c r="AN612" s="84">
        <f aca="true" t="shared" si="105" ref="AN612:AO614">M610</f>
        <v>1</v>
      </c>
      <c r="AO612" s="84">
        <f t="shared" si="105"/>
      </c>
    </row>
    <row r="613" spans="1:41" ht="15">
      <c r="A613" s="39"/>
      <c r="B613" s="53" t="s">
        <v>9</v>
      </c>
      <c r="C613" s="22" t="str">
        <f>IF(C603&gt;"",C603,"")</f>
        <v>Hedlund Jesper</v>
      </c>
      <c r="D613" s="22" t="str">
        <f>IF(G604&gt;"",G604,"")</f>
        <v>Zaikin Alan</v>
      </c>
      <c r="E613" s="24"/>
      <c r="F613" s="5">
        <v>-8</v>
      </c>
      <c r="G613" s="6">
        <v>-6</v>
      </c>
      <c r="H613" s="7">
        <v>-3</v>
      </c>
      <c r="I613" s="4"/>
      <c r="J613" s="4"/>
      <c r="K613" s="13">
        <f>IF(ISBLANK(F613),"",COUNTIF(F613:J613,"&gt;=0"))</f>
        <v>0</v>
      </c>
      <c r="L613" s="14">
        <f>IF(ISBLANK(F613),"",(IF(LEFT(F613,1)="-",1,0)+IF(LEFT(G613,1)="-",1,0)+IF(LEFT(H613,1)="-",1,0)+IF(LEFT(I613,1)="-",1,0)+IF(LEFT(J613,1)="-",1,0)))</f>
        <v>3</v>
      </c>
      <c r="M613" s="16">
        <f t="shared" si="103"/>
      </c>
      <c r="N613" s="15">
        <f t="shared" si="103"/>
        <v>1</v>
      </c>
      <c r="O613" s="39"/>
      <c r="AE613" s="79" t="s">
        <v>8</v>
      </c>
      <c r="AF613" s="79" t="str">
        <f>C604</f>
        <v>Tornkvist Andreas</v>
      </c>
      <c r="AG613" s="85" t="str">
        <f>G604</f>
        <v>Zaikin Alan</v>
      </c>
      <c r="AH613" s="83">
        <f t="shared" si="104"/>
        <v>-5</v>
      </c>
      <c r="AI613" s="83">
        <f t="shared" si="104"/>
        <v>4</v>
      </c>
      <c r="AJ613" s="83">
        <f t="shared" si="104"/>
        <v>8</v>
      </c>
      <c r="AK613" s="83">
        <f t="shared" si="104"/>
        <v>-8</v>
      </c>
      <c r="AL613" s="83">
        <f t="shared" si="104"/>
        <v>9</v>
      </c>
      <c r="AM613" s="84"/>
      <c r="AN613" s="84">
        <f t="shared" si="105"/>
        <v>1</v>
      </c>
      <c r="AO613" s="84">
        <f t="shared" si="105"/>
      </c>
    </row>
    <row r="614" spans="1:41" ht="15.75" thickBot="1">
      <c r="A614" s="39"/>
      <c r="B614" s="53" t="s">
        <v>10</v>
      </c>
      <c r="C614" s="22" t="str">
        <f>IF(C604&gt;"",C604,"")</f>
        <v>Tornkvist Andreas</v>
      </c>
      <c r="D614" s="22" t="str">
        <f>IF(G603&gt;"",G603,"")</f>
        <v>Filatov Vasiliy</v>
      </c>
      <c r="E614" s="24"/>
      <c r="F614" s="8">
        <v>-8</v>
      </c>
      <c r="G614" s="4">
        <v>7</v>
      </c>
      <c r="H614" s="4">
        <v>6</v>
      </c>
      <c r="I614" s="4">
        <v>-8</v>
      </c>
      <c r="J614" s="4">
        <v>8</v>
      </c>
      <c r="K614" s="13">
        <f>IF(ISBLANK(F614),"",COUNTIF(F614:J614,"&gt;=0"))</f>
        <v>3</v>
      </c>
      <c r="L614" s="14">
        <f>IF(ISBLANK(F614),"",(IF(LEFT(F614,1)="-",1,0)+IF(LEFT(G614,1)="-",1,0)+IF(LEFT(H614,1)="-",1,0)+IF(LEFT(I614,1)="-",1,0)+IF(LEFT(J614,1)="-",1,0)))</f>
        <v>2</v>
      </c>
      <c r="M614" s="16">
        <f t="shared" si="103"/>
        <v>1</v>
      </c>
      <c r="N614" s="15">
        <f t="shared" si="103"/>
      </c>
      <c r="O614" s="39"/>
      <c r="AE614" s="79" t="s">
        <v>46</v>
      </c>
      <c r="AF614" s="79" t="str">
        <f>C606</f>
        <v>Hedlund Jesper</v>
      </c>
      <c r="AG614" s="85" t="str">
        <f>G606</f>
        <v>Filatov Vasiliy</v>
      </c>
      <c r="AH614" s="83">
        <f t="shared" si="104"/>
        <v>-8</v>
      </c>
      <c r="AI614" s="83">
        <f t="shared" si="104"/>
        <v>-8</v>
      </c>
      <c r="AJ614" s="83">
        <f t="shared" si="104"/>
        <v>-10</v>
      </c>
      <c r="AK614" s="83">
        <f t="shared" si="104"/>
        <v>0</v>
      </c>
      <c r="AL614" s="83">
        <f t="shared" si="104"/>
        <v>0</v>
      </c>
      <c r="AM614" s="84"/>
      <c r="AN614" s="84">
        <f t="shared" si="105"/>
      </c>
      <c r="AO614" s="84">
        <f t="shared" si="105"/>
        <v>1</v>
      </c>
    </row>
    <row r="615" spans="1:41" ht="15.75" thickBot="1">
      <c r="A615" s="35"/>
      <c r="B615" s="27"/>
      <c r="C615" s="27"/>
      <c r="D615" s="27"/>
      <c r="E615" s="27"/>
      <c r="F615" s="27"/>
      <c r="G615" s="27"/>
      <c r="H615" s="27"/>
      <c r="I615" s="21" t="s">
        <v>28</v>
      </c>
      <c r="J615" s="55"/>
      <c r="K615" s="25">
        <f>IF(ISBLANK(C603),"",SUM(K610:K614))</f>
        <v>9</v>
      </c>
      <c r="L615" s="26">
        <f>IF(ISBLANK(G603),"",SUM(L610:L614))</f>
        <v>11</v>
      </c>
      <c r="M615" s="56">
        <f>IF(ISBLANK(F610),"",SUM(M610:M614))</f>
        <v>3</v>
      </c>
      <c r="N615" s="57">
        <f>IF(ISBLANK(F610),"",SUM(N610:N614))</f>
        <v>2</v>
      </c>
      <c r="O615" s="39"/>
      <c r="AE615" s="122" t="s">
        <v>47</v>
      </c>
      <c r="AF615" s="122" t="str">
        <f>C607</f>
        <v>Tornkvist Andreas</v>
      </c>
      <c r="AG615" s="123" t="str">
        <f>G607</f>
        <v>Zaikin Alan</v>
      </c>
      <c r="AH615" s="86" t="s">
        <v>48</v>
      </c>
      <c r="AI615" s="86" t="s">
        <v>48</v>
      </c>
      <c r="AJ615" s="86" t="s">
        <v>48</v>
      </c>
      <c r="AK615" s="86" t="s">
        <v>48</v>
      </c>
      <c r="AL615" s="86" t="s">
        <v>48</v>
      </c>
      <c r="AM615" s="86"/>
      <c r="AN615" s="84"/>
      <c r="AO615" s="84"/>
    </row>
    <row r="616" spans="1:41" ht="15">
      <c r="A616" s="35"/>
      <c r="B616" s="27" t="s">
        <v>26</v>
      </c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40"/>
      <c r="AE616" s="79" t="s">
        <v>9</v>
      </c>
      <c r="AF616" s="79" t="str">
        <f>C603</f>
        <v>Hedlund Jesper</v>
      </c>
      <c r="AG616" s="85" t="str">
        <f>G604</f>
        <v>Zaikin Alan</v>
      </c>
      <c r="AH616" s="83">
        <f aca="true" t="shared" si="106" ref="AH616:AL617">F613</f>
        <v>-8</v>
      </c>
      <c r="AI616" s="83">
        <f t="shared" si="106"/>
        <v>-6</v>
      </c>
      <c r="AJ616" s="83">
        <f t="shared" si="106"/>
        <v>-3</v>
      </c>
      <c r="AK616" s="83">
        <f t="shared" si="106"/>
        <v>0</v>
      </c>
      <c r="AL616" s="83">
        <f t="shared" si="106"/>
        <v>0</v>
      </c>
      <c r="AM616" s="84"/>
      <c r="AN616" s="84">
        <f>M613</f>
      </c>
      <c r="AO616" s="84">
        <f>N613</f>
        <v>1</v>
      </c>
    </row>
    <row r="617" spans="1:41" ht="15">
      <c r="A617" s="35"/>
      <c r="C617" s="27" t="s">
        <v>4</v>
      </c>
      <c r="D617" s="27" t="s">
        <v>5</v>
      </c>
      <c r="E617" s="9"/>
      <c r="F617" s="27"/>
      <c r="G617" s="27" t="s">
        <v>6</v>
      </c>
      <c r="H617" s="9"/>
      <c r="I617" s="27"/>
      <c r="J617" s="9" t="s">
        <v>27</v>
      </c>
      <c r="K617" s="9"/>
      <c r="L617" s="27"/>
      <c r="M617" s="27"/>
      <c r="N617" s="27"/>
      <c r="O617" s="40"/>
      <c r="AE617" s="79" t="s">
        <v>10</v>
      </c>
      <c r="AF617" s="79" t="str">
        <f>C611</f>
        <v>Tornkvist Andreas</v>
      </c>
      <c r="AG617" s="79" t="str">
        <f>G603</f>
        <v>Filatov Vasiliy</v>
      </c>
      <c r="AH617" s="83">
        <f t="shared" si="106"/>
        <v>-8</v>
      </c>
      <c r="AI617" s="83">
        <f t="shared" si="106"/>
        <v>7</v>
      </c>
      <c r="AJ617" s="83">
        <f t="shared" si="106"/>
        <v>6</v>
      </c>
      <c r="AK617" s="83">
        <f t="shared" si="106"/>
        <v>-8</v>
      </c>
      <c r="AL617" s="83">
        <f t="shared" si="106"/>
        <v>8</v>
      </c>
      <c r="AM617" s="84"/>
      <c r="AN617" s="84">
        <f>M614</f>
        <v>1</v>
      </c>
      <c r="AO617" s="84">
        <f>N614</f>
      </c>
    </row>
    <row r="618" spans="1:15" ht="13.5" thickBot="1">
      <c r="A618" s="35"/>
      <c r="B618" s="62"/>
      <c r="C618" s="63" t="str">
        <f>C602</f>
        <v>SWE 2</v>
      </c>
      <c r="D618" s="27" t="str">
        <f>G602</f>
        <v>RUS 3</v>
      </c>
      <c r="E618" s="27"/>
      <c r="F618" s="27"/>
      <c r="G618" s="27"/>
      <c r="H618" s="27"/>
      <c r="I618" s="27"/>
      <c r="J618" s="158" t="str">
        <f>IF(M615=3,C602,IF(N615=3,G602,IF(M615=5,IF(N615=5,"tasan",""),"")))</f>
        <v>SWE 2</v>
      </c>
      <c r="K618" s="158"/>
      <c r="L618" s="158"/>
      <c r="M618" s="158"/>
      <c r="N618" s="147"/>
      <c r="O618" s="39"/>
    </row>
    <row r="619" spans="1:15" ht="12.75">
      <c r="A619" s="58"/>
      <c r="B619" s="59"/>
      <c r="C619" s="59"/>
      <c r="D619" s="59"/>
      <c r="E619" s="59"/>
      <c r="F619" s="59"/>
      <c r="G619" s="59"/>
      <c r="H619" s="59"/>
      <c r="I619" s="59"/>
      <c r="J619" s="60"/>
      <c r="K619" s="60"/>
      <c r="L619" s="60"/>
      <c r="M619" s="60"/>
      <c r="N619" s="60"/>
      <c r="O619" s="61"/>
    </row>
    <row r="622" spans="1:15" ht="12.75">
      <c r="A622" s="35"/>
      <c r="B622" s="9"/>
      <c r="C622" s="28" t="s">
        <v>29</v>
      </c>
      <c r="D622" s="27"/>
      <c r="E622" s="27"/>
      <c r="F622" s="9"/>
      <c r="G622" s="36" t="s">
        <v>17</v>
      </c>
      <c r="H622" s="37"/>
      <c r="I622" s="38"/>
      <c r="J622" s="170">
        <v>41977</v>
      </c>
      <c r="K622" s="171"/>
      <c r="L622" s="171"/>
      <c r="M622" s="171"/>
      <c r="N622" s="172"/>
      <c r="O622" s="39"/>
    </row>
    <row r="623" spans="1:15" ht="12.75">
      <c r="A623" s="35"/>
      <c r="B623" s="12"/>
      <c r="C623" s="12" t="s">
        <v>75</v>
      </c>
      <c r="D623" s="27"/>
      <c r="E623" s="27"/>
      <c r="F623" s="9"/>
      <c r="G623" s="36" t="s">
        <v>18</v>
      </c>
      <c r="H623" s="37"/>
      <c r="I623" s="38"/>
      <c r="J623" s="173" t="s">
        <v>30</v>
      </c>
      <c r="K623" s="171"/>
      <c r="L623" s="171"/>
      <c r="M623" s="171"/>
      <c r="N623" s="172"/>
      <c r="O623" s="39"/>
    </row>
    <row r="624" spans="1:15" ht="12.75">
      <c r="A624" s="35"/>
      <c r="B624" s="9"/>
      <c r="C624" s="69"/>
      <c r="D624" s="27"/>
      <c r="E624" s="27"/>
      <c r="F624" s="27"/>
      <c r="G624" s="1"/>
      <c r="H624" s="27"/>
      <c r="I624" s="27"/>
      <c r="J624" s="27"/>
      <c r="K624" s="27"/>
      <c r="L624" s="27"/>
      <c r="M624" s="27"/>
      <c r="N624" s="27"/>
      <c r="O624" s="40"/>
    </row>
    <row r="625" spans="1:15" ht="12.75">
      <c r="A625" s="39"/>
      <c r="B625" s="41" t="s">
        <v>19</v>
      </c>
      <c r="C625" s="174" t="s">
        <v>66</v>
      </c>
      <c r="D625" s="175"/>
      <c r="E625" s="42"/>
      <c r="F625" s="41" t="s">
        <v>19</v>
      </c>
      <c r="G625" s="66" t="s">
        <v>150</v>
      </c>
      <c r="H625" s="67"/>
      <c r="I625" s="67"/>
      <c r="J625" s="67"/>
      <c r="K625" s="67"/>
      <c r="L625" s="67"/>
      <c r="M625" s="67"/>
      <c r="N625" s="68"/>
      <c r="O625" s="39"/>
    </row>
    <row r="626" spans="1:15" ht="12.75">
      <c r="A626" s="39"/>
      <c r="B626" s="43" t="s">
        <v>0</v>
      </c>
      <c r="C626" s="161" t="s">
        <v>67</v>
      </c>
      <c r="D626" s="162"/>
      <c r="E626" s="11"/>
      <c r="F626" s="44" t="s">
        <v>1</v>
      </c>
      <c r="G626" s="161" t="s">
        <v>154</v>
      </c>
      <c r="H626" s="163"/>
      <c r="I626" s="163"/>
      <c r="J626" s="163"/>
      <c r="K626" s="163"/>
      <c r="L626" s="163"/>
      <c r="M626" s="163"/>
      <c r="N626" s="164"/>
      <c r="O626" s="39"/>
    </row>
    <row r="627" spans="1:15" ht="12.75">
      <c r="A627" s="39"/>
      <c r="B627" s="45" t="s">
        <v>2</v>
      </c>
      <c r="C627" s="161" t="s">
        <v>69</v>
      </c>
      <c r="D627" s="162"/>
      <c r="E627" s="11"/>
      <c r="F627" s="46" t="s">
        <v>3</v>
      </c>
      <c r="G627" s="176" t="s">
        <v>152</v>
      </c>
      <c r="H627" s="177"/>
      <c r="I627" s="177"/>
      <c r="J627" s="177"/>
      <c r="K627" s="177"/>
      <c r="L627" s="177"/>
      <c r="M627" s="177"/>
      <c r="N627" s="128"/>
      <c r="O627" s="39"/>
    </row>
    <row r="628" spans="1:15" ht="12.75">
      <c r="A628" s="35"/>
      <c r="B628" s="47" t="s">
        <v>20</v>
      </c>
      <c r="C628" s="48"/>
      <c r="D628" s="49"/>
      <c r="E628" s="50"/>
      <c r="F628" s="47" t="s">
        <v>20</v>
      </c>
      <c r="G628" s="48"/>
      <c r="H628" s="51"/>
      <c r="I628" s="51"/>
      <c r="J628" s="51"/>
      <c r="K628" s="51"/>
      <c r="L628" s="51"/>
      <c r="M628" s="51"/>
      <c r="N628" s="51"/>
      <c r="O628" s="40"/>
    </row>
    <row r="629" spans="1:15" ht="12.75">
      <c r="A629" s="39"/>
      <c r="B629" s="19"/>
      <c r="C629" s="161" t="s">
        <v>67</v>
      </c>
      <c r="D629" s="162"/>
      <c r="E629" s="11"/>
      <c r="F629" s="20"/>
      <c r="G629" s="176" t="s">
        <v>152</v>
      </c>
      <c r="H629" s="177"/>
      <c r="I629" s="177"/>
      <c r="J629" s="177"/>
      <c r="K629" s="177"/>
      <c r="L629" s="177"/>
      <c r="M629" s="177"/>
      <c r="N629" s="128"/>
      <c r="O629" s="39"/>
    </row>
    <row r="630" spans="1:15" ht="12.75">
      <c r="A630" s="39"/>
      <c r="B630" s="17"/>
      <c r="C630" s="161" t="s">
        <v>69</v>
      </c>
      <c r="D630" s="162"/>
      <c r="E630" s="11"/>
      <c r="F630" s="18"/>
      <c r="G630" s="165" t="s">
        <v>155</v>
      </c>
      <c r="H630" s="166"/>
      <c r="I630" s="166"/>
      <c r="J630" s="166"/>
      <c r="K630" s="166"/>
      <c r="L630" s="166"/>
      <c r="M630" s="166"/>
      <c r="N630" s="167"/>
      <c r="O630" s="39"/>
    </row>
    <row r="631" spans="1:15" ht="12.75">
      <c r="A631" s="35"/>
      <c r="B631" s="27"/>
      <c r="C631" s="27"/>
      <c r="D631" s="27"/>
      <c r="E631" s="27"/>
      <c r="F631" s="1" t="s">
        <v>24</v>
      </c>
      <c r="G631" s="1"/>
      <c r="H631" s="1"/>
      <c r="I631" s="1"/>
      <c r="J631" s="27"/>
      <c r="K631" s="27"/>
      <c r="L631" s="27"/>
      <c r="M631" s="52"/>
      <c r="N631" s="9"/>
      <c r="O631" s="40"/>
    </row>
    <row r="632" spans="1:15" ht="12.75">
      <c r="A632" s="35"/>
      <c r="B632" s="12" t="s">
        <v>23</v>
      </c>
      <c r="C632" s="27"/>
      <c r="D632" s="27"/>
      <c r="E632" s="27"/>
      <c r="F632" s="2" t="s">
        <v>11</v>
      </c>
      <c r="G632" s="2" t="s">
        <v>12</v>
      </c>
      <c r="H632" s="2" t="s">
        <v>13</v>
      </c>
      <c r="I632" s="2" t="s">
        <v>14</v>
      </c>
      <c r="J632" s="2" t="s">
        <v>15</v>
      </c>
      <c r="K632" s="168" t="s">
        <v>21</v>
      </c>
      <c r="L632" s="169"/>
      <c r="M632" s="2" t="s">
        <v>22</v>
      </c>
      <c r="N632" s="3" t="s">
        <v>16</v>
      </c>
      <c r="O632" s="39"/>
    </row>
    <row r="633" spans="1:41" ht="15.75">
      <c r="A633" s="39"/>
      <c r="B633" s="53" t="s">
        <v>7</v>
      </c>
      <c r="C633" s="22" t="str">
        <f>IF(C626&gt;"",C626,"")</f>
        <v>FRANCO Carlos</v>
      </c>
      <c r="D633" s="22" t="str">
        <f>IF(G626&gt;"",G626,"")</f>
        <v>Ulucak Batuhan</v>
      </c>
      <c r="E633" s="22">
        <f>IF(E626&gt;"",E626&amp;" - "&amp;I626,"")</f>
      </c>
      <c r="F633" s="4">
        <v>-7</v>
      </c>
      <c r="G633" s="4">
        <v>-8</v>
      </c>
      <c r="H633" s="10">
        <v>-9</v>
      </c>
      <c r="I633" s="4"/>
      <c r="J633" s="4"/>
      <c r="K633" s="13">
        <f>IF(ISBLANK(F633),"",COUNTIF(F633:J633,"&gt;=0"))</f>
        <v>0</v>
      </c>
      <c r="L633" s="14">
        <f>IF(ISBLANK(F633),"",(IF(LEFT(F633,1)="-",1,0)+IF(LEFT(G633,1)="-",1,0)+IF(LEFT(H633,1)="-",1,0)+IF(LEFT(I633,1)="-",1,0)+IF(LEFT(J633,1)="-",1,0)))</f>
        <v>3</v>
      </c>
      <c r="M633" s="16">
        <f aca="true" t="shared" si="107" ref="M633:N637">IF(K633=3,1,"")</f>
      </c>
      <c r="N633" s="15">
        <f t="shared" si="107"/>
        <v>1</v>
      </c>
      <c r="O633" s="39"/>
      <c r="AE633" s="74">
        <v>139</v>
      </c>
      <c r="AF633" s="75"/>
      <c r="AG633" s="74" t="s">
        <v>33</v>
      </c>
      <c r="AH633" s="76" t="str">
        <f>J623</f>
        <v>Men</v>
      </c>
      <c r="AI633" s="77" t="s">
        <v>34</v>
      </c>
      <c r="AJ633" s="78">
        <f>J622</f>
        <v>41977</v>
      </c>
      <c r="AK633" s="79" t="s">
        <v>35</v>
      </c>
      <c r="AL633" s="80"/>
      <c r="AM633" s="79" t="s">
        <v>36</v>
      </c>
      <c r="AN633" s="76">
        <f>SUM(AN635:AN640)</f>
        <v>1</v>
      </c>
      <c r="AO633" s="76">
        <f>SUM(AO635:AO640)</f>
        <v>3</v>
      </c>
    </row>
    <row r="634" spans="1:41" ht="15.75">
      <c r="A634" s="39"/>
      <c r="B634" s="53" t="s">
        <v>8</v>
      </c>
      <c r="C634" s="22" t="str">
        <f>IF(C627&gt;"",C627,"")</f>
        <v>CALVO Alejandro</v>
      </c>
      <c r="D634" s="22" t="str">
        <f>IF(G627&gt;"",G627,"")</f>
        <v>Gunduz Ibrahim</v>
      </c>
      <c r="E634" s="22">
        <f>IF(E627&gt;"",E627&amp;" - "&amp;I627,"")</f>
      </c>
      <c r="F634" s="4">
        <v>3</v>
      </c>
      <c r="G634" s="4">
        <v>-9</v>
      </c>
      <c r="H634" s="4">
        <v>-9</v>
      </c>
      <c r="I634" s="4">
        <v>5</v>
      </c>
      <c r="J634" s="4">
        <v>8</v>
      </c>
      <c r="K634" s="13">
        <f>IF(ISBLANK(F634),"",COUNTIF(F634:J634,"&gt;=0"))</f>
        <v>3</v>
      </c>
      <c r="L634" s="14">
        <f>IF(ISBLANK(F634),"",(IF(LEFT(F634,1)="-",1,0)+IF(LEFT(G634,1)="-",1,0)+IF(LEFT(H634,1)="-",1,0)+IF(LEFT(I634,1)="-",1,0)+IF(LEFT(J634,1)="-",1,0)))</f>
        <v>2</v>
      </c>
      <c r="M634" s="16">
        <f t="shared" si="107"/>
        <v>1</v>
      </c>
      <c r="N634" s="15">
        <f t="shared" si="107"/>
      </c>
      <c r="O634" s="39"/>
      <c r="AE634" s="81" t="s">
        <v>37</v>
      </c>
      <c r="AF634" s="82" t="str">
        <f>C625</f>
        <v>ESP 1</v>
      </c>
      <c r="AG634" s="82" t="str">
        <f>G625</f>
        <v>TUR</v>
      </c>
      <c r="AH634" s="81" t="s">
        <v>38</v>
      </c>
      <c r="AI634" s="81" t="s">
        <v>39</v>
      </c>
      <c r="AJ634" s="81" t="s">
        <v>40</v>
      </c>
      <c r="AK634" s="81" t="s">
        <v>41</v>
      </c>
      <c r="AL634" s="81" t="s">
        <v>42</v>
      </c>
      <c r="AM634" s="81" t="s">
        <v>43</v>
      </c>
      <c r="AN634" s="81" t="s">
        <v>44</v>
      </c>
      <c r="AO634" s="81" t="s">
        <v>45</v>
      </c>
    </row>
    <row r="635" spans="1:41" ht="15">
      <c r="A635" s="39"/>
      <c r="B635" s="54" t="s">
        <v>25</v>
      </c>
      <c r="C635" s="22" t="str">
        <f>IF(C629&gt;"",C629&amp;" / "&amp;C630,"")</f>
        <v>FRANCO Carlos / CALVO Alejandro</v>
      </c>
      <c r="D635" s="22" t="str">
        <f>IF(G629&gt;"",G629&amp;" / "&amp;G630,"")</f>
        <v>Gunduz Ibrahim / Yigenler Abdullah Talha</v>
      </c>
      <c r="E635" s="23"/>
      <c r="F635" s="8">
        <v>-5</v>
      </c>
      <c r="G635" s="4">
        <v>2</v>
      </c>
      <c r="H635" s="4">
        <v>-9</v>
      </c>
      <c r="I635" s="7">
        <v>-11</v>
      </c>
      <c r="J635" s="7"/>
      <c r="K635" s="13">
        <f>IF(ISBLANK(F635),"",COUNTIF(F635:J635,"&gt;=0"))</f>
        <v>1</v>
      </c>
      <c r="L635" s="14">
        <f>IF(ISBLANK(F635),"",(IF(LEFT(F635,1)="-",1,0)+IF(LEFT(G635,1)="-",1,0)+IF(LEFT(H635,1)="-",1,0)+IF(LEFT(I635,1)="-",1,0)+IF(LEFT(J635,1)="-",1,0)))</f>
        <v>3</v>
      </c>
      <c r="M635" s="16">
        <f t="shared" si="107"/>
      </c>
      <c r="N635" s="15">
        <f t="shared" si="107"/>
        <v>1</v>
      </c>
      <c r="O635" s="39"/>
      <c r="AE635" s="79" t="s">
        <v>7</v>
      </c>
      <c r="AF635" s="79" t="str">
        <f>C626</f>
        <v>FRANCO Carlos</v>
      </c>
      <c r="AG635" s="79" t="str">
        <f>G626</f>
        <v>Ulucak Batuhan</v>
      </c>
      <c r="AH635" s="83">
        <f aca="true" t="shared" si="108" ref="AH635:AL637">F633</f>
        <v>-7</v>
      </c>
      <c r="AI635" s="83">
        <f t="shared" si="108"/>
        <v>-8</v>
      </c>
      <c r="AJ635" s="83">
        <f t="shared" si="108"/>
        <v>-9</v>
      </c>
      <c r="AK635" s="83">
        <f t="shared" si="108"/>
        <v>0</v>
      </c>
      <c r="AL635" s="83">
        <f t="shared" si="108"/>
        <v>0</v>
      </c>
      <c r="AM635" s="84"/>
      <c r="AN635" s="84">
        <f aca="true" t="shared" si="109" ref="AN635:AO637">M633</f>
      </c>
      <c r="AO635" s="84">
        <f t="shared" si="109"/>
        <v>1</v>
      </c>
    </row>
    <row r="636" spans="1:41" ht="15">
      <c r="A636" s="39"/>
      <c r="B636" s="53" t="s">
        <v>9</v>
      </c>
      <c r="C636" s="22" t="str">
        <f>IF(C626&gt;"",C626,"")</f>
        <v>FRANCO Carlos</v>
      </c>
      <c r="D636" s="22" t="str">
        <f>IF(G627&gt;"",G627,"")</f>
        <v>Gunduz Ibrahim</v>
      </c>
      <c r="E636" s="24"/>
      <c r="F636" s="5">
        <v>-7</v>
      </c>
      <c r="G636" s="6">
        <v>-7</v>
      </c>
      <c r="H636" s="7">
        <v>-10</v>
      </c>
      <c r="I636" s="4"/>
      <c r="J636" s="4"/>
      <c r="K636" s="13">
        <f>IF(ISBLANK(F636),"",COUNTIF(F636:J636,"&gt;=0"))</f>
        <v>0</v>
      </c>
      <c r="L636" s="14">
        <f>IF(ISBLANK(F636),"",(IF(LEFT(F636,1)="-",1,0)+IF(LEFT(G636,1)="-",1,0)+IF(LEFT(H636,1)="-",1,0)+IF(LEFT(I636,1)="-",1,0)+IF(LEFT(J636,1)="-",1,0)))</f>
        <v>3</v>
      </c>
      <c r="M636" s="16">
        <f t="shared" si="107"/>
      </c>
      <c r="N636" s="15">
        <f t="shared" si="107"/>
        <v>1</v>
      </c>
      <c r="O636" s="39"/>
      <c r="AE636" s="79" t="s">
        <v>8</v>
      </c>
      <c r="AF636" s="79" t="str">
        <f>C627</f>
        <v>CALVO Alejandro</v>
      </c>
      <c r="AG636" s="85" t="str">
        <f>G627</f>
        <v>Gunduz Ibrahim</v>
      </c>
      <c r="AH636" s="83">
        <f t="shared" si="108"/>
        <v>3</v>
      </c>
      <c r="AI636" s="83">
        <f t="shared" si="108"/>
        <v>-9</v>
      </c>
      <c r="AJ636" s="83">
        <f t="shared" si="108"/>
        <v>-9</v>
      </c>
      <c r="AK636" s="83">
        <f t="shared" si="108"/>
        <v>5</v>
      </c>
      <c r="AL636" s="83">
        <f t="shared" si="108"/>
        <v>8</v>
      </c>
      <c r="AM636" s="84"/>
      <c r="AN636" s="84">
        <f t="shared" si="109"/>
        <v>1</v>
      </c>
      <c r="AO636" s="84">
        <f t="shared" si="109"/>
      </c>
    </row>
    <row r="637" spans="1:41" ht="15.75" thickBot="1">
      <c r="A637" s="39"/>
      <c r="B637" s="53" t="s">
        <v>10</v>
      </c>
      <c r="C637" s="22" t="str">
        <f>IF(C627&gt;"",C627,"")</f>
        <v>CALVO Alejandro</v>
      </c>
      <c r="D637" s="22" t="str">
        <f>IF(G626&gt;"",G626,"")</f>
        <v>Ulucak Batuhan</v>
      </c>
      <c r="E637" s="24"/>
      <c r="F637" s="8"/>
      <c r="G637" s="4"/>
      <c r="H637" s="4"/>
      <c r="I637" s="4"/>
      <c r="J637" s="4"/>
      <c r="K637" s="13">
        <f>IF(ISBLANK(F637),"",COUNTIF(F637:J637,"&gt;=0"))</f>
      </c>
      <c r="L637" s="14">
        <f>IF(ISBLANK(F637),"",(IF(LEFT(F637,1)="-",1,0)+IF(LEFT(G637,1)="-",1,0)+IF(LEFT(H637,1)="-",1,0)+IF(LEFT(I637,1)="-",1,0)+IF(LEFT(J637,1)="-",1,0)))</f>
      </c>
      <c r="M637" s="16">
        <f t="shared" si="107"/>
      </c>
      <c r="N637" s="15">
        <f t="shared" si="107"/>
      </c>
      <c r="O637" s="39"/>
      <c r="AE637" s="79" t="s">
        <v>46</v>
      </c>
      <c r="AF637" s="79" t="str">
        <f>C629</f>
        <v>FRANCO Carlos</v>
      </c>
      <c r="AG637" s="85" t="str">
        <f>G629</f>
        <v>Gunduz Ibrahim</v>
      </c>
      <c r="AH637" s="83">
        <f t="shared" si="108"/>
        <v>-5</v>
      </c>
      <c r="AI637" s="83">
        <f t="shared" si="108"/>
        <v>2</v>
      </c>
      <c r="AJ637" s="83">
        <f t="shared" si="108"/>
        <v>-9</v>
      </c>
      <c r="AK637" s="83">
        <f t="shared" si="108"/>
        <v>-11</v>
      </c>
      <c r="AL637" s="83">
        <f t="shared" si="108"/>
        <v>0</v>
      </c>
      <c r="AM637" s="84"/>
      <c r="AN637" s="84">
        <f t="shared" si="109"/>
      </c>
      <c r="AO637" s="84">
        <f t="shared" si="109"/>
        <v>1</v>
      </c>
    </row>
    <row r="638" spans="1:41" ht="15.75" thickBot="1">
      <c r="A638" s="35"/>
      <c r="B638" s="27"/>
      <c r="C638" s="27"/>
      <c r="D638" s="27"/>
      <c r="E638" s="27"/>
      <c r="F638" s="27"/>
      <c r="G638" s="27"/>
      <c r="H638" s="27"/>
      <c r="I638" s="21" t="s">
        <v>28</v>
      </c>
      <c r="J638" s="55"/>
      <c r="K638" s="25">
        <f>IF(ISBLANK(C626),"",SUM(K633:K637))</f>
        <v>4</v>
      </c>
      <c r="L638" s="26">
        <f>IF(ISBLANK(G626),"",SUM(L633:L637))</f>
        <v>11</v>
      </c>
      <c r="M638" s="56">
        <f>IF(ISBLANK(F633),"",SUM(M633:M637))</f>
        <v>1</v>
      </c>
      <c r="N638" s="57">
        <f>IF(ISBLANK(F633),"",SUM(N633:N637))</f>
        <v>3</v>
      </c>
      <c r="O638" s="39"/>
      <c r="AE638" s="122" t="s">
        <v>47</v>
      </c>
      <c r="AF638" s="122" t="str">
        <f>C630</f>
        <v>CALVO Alejandro</v>
      </c>
      <c r="AG638" s="123" t="str">
        <f>G630</f>
        <v>Yigenler Abdullah Talha</v>
      </c>
      <c r="AH638" s="86" t="s">
        <v>48</v>
      </c>
      <c r="AI638" s="86" t="s">
        <v>48</v>
      </c>
      <c r="AJ638" s="86" t="s">
        <v>48</v>
      </c>
      <c r="AK638" s="86" t="s">
        <v>48</v>
      </c>
      <c r="AL638" s="86" t="s">
        <v>48</v>
      </c>
      <c r="AM638" s="86"/>
      <c r="AN638" s="84"/>
      <c r="AO638" s="84"/>
    </row>
    <row r="639" spans="1:41" ht="15">
      <c r="A639" s="35"/>
      <c r="B639" s="27" t="s">
        <v>26</v>
      </c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40"/>
      <c r="AE639" s="79" t="s">
        <v>9</v>
      </c>
      <c r="AF639" s="79" t="str">
        <f>C626</f>
        <v>FRANCO Carlos</v>
      </c>
      <c r="AG639" s="85" t="str">
        <f>G627</f>
        <v>Gunduz Ibrahim</v>
      </c>
      <c r="AH639" s="83">
        <f aca="true" t="shared" si="110" ref="AH639:AL640">F636</f>
        <v>-7</v>
      </c>
      <c r="AI639" s="83">
        <f t="shared" si="110"/>
        <v>-7</v>
      </c>
      <c r="AJ639" s="83">
        <f t="shared" si="110"/>
        <v>-10</v>
      </c>
      <c r="AK639" s="83">
        <f t="shared" si="110"/>
        <v>0</v>
      </c>
      <c r="AL639" s="83">
        <f t="shared" si="110"/>
        <v>0</v>
      </c>
      <c r="AM639" s="84"/>
      <c r="AN639" s="84">
        <f>M636</f>
      </c>
      <c r="AO639" s="84">
        <f>N636</f>
        <v>1</v>
      </c>
    </row>
    <row r="640" spans="1:41" ht="15">
      <c r="A640" s="35"/>
      <c r="C640" s="27" t="s">
        <v>4</v>
      </c>
      <c r="D640" s="27" t="s">
        <v>5</v>
      </c>
      <c r="E640" s="9"/>
      <c r="F640" s="27"/>
      <c r="G640" s="27" t="s">
        <v>6</v>
      </c>
      <c r="H640" s="9"/>
      <c r="I640" s="27"/>
      <c r="J640" s="9" t="s">
        <v>27</v>
      </c>
      <c r="K640" s="9"/>
      <c r="L640" s="27"/>
      <c r="M640" s="27"/>
      <c r="N640" s="27"/>
      <c r="O640" s="40"/>
      <c r="AE640" s="79" t="s">
        <v>10</v>
      </c>
      <c r="AF640" s="79" t="str">
        <f>C627</f>
        <v>CALVO Alejandro</v>
      </c>
      <c r="AG640" s="79" t="str">
        <f>G626</f>
        <v>Ulucak Batuhan</v>
      </c>
      <c r="AH640" s="83">
        <f t="shared" si="110"/>
        <v>0</v>
      </c>
      <c r="AI640" s="83">
        <f t="shared" si="110"/>
        <v>0</v>
      </c>
      <c r="AJ640" s="83">
        <f t="shared" si="110"/>
        <v>0</v>
      </c>
      <c r="AK640" s="83">
        <f t="shared" si="110"/>
        <v>0</v>
      </c>
      <c r="AL640" s="83">
        <f t="shared" si="110"/>
        <v>0</v>
      </c>
      <c r="AM640" s="84"/>
      <c r="AN640" s="84">
        <f>M637</f>
      </c>
      <c r="AO640" s="84">
        <f>N637</f>
      </c>
    </row>
    <row r="641" spans="1:15" ht="13.5" thickBot="1">
      <c r="A641" s="35"/>
      <c r="B641" s="62"/>
      <c r="C641" s="63" t="str">
        <f>C625</f>
        <v>ESP 1</v>
      </c>
      <c r="D641" s="27" t="str">
        <f>G625</f>
        <v>TUR</v>
      </c>
      <c r="E641" s="27"/>
      <c r="F641" s="27"/>
      <c r="G641" s="27"/>
      <c r="H641" s="27"/>
      <c r="I641" s="27"/>
      <c r="J641" s="158" t="str">
        <f>IF(M638=3,C625,IF(N638=3,G625,IF(M638=5,IF(N638=5,"tasan",""),"")))</f>
        <v>TUR</v>
      </c>
      <c r="K641" s="159"/>
      <c r="L641" s="159"/>
      <c r="M641" s="159"/>
      <c r="N641" s="160"/>
      <c r="O641" s="39"/>
    </row>
    <row r="642" spans="1:15" ht="12.75">
      <c r="A642" s="58"/>
      <c r="B642" s="59"/>
      <c r="C642" s="59"/>
      <c r="D642" s="59"/>
      <c r="E642" s="59"/>
      <c r="F642" s="59"/>
      <c r="G642" s="59"/>
      <c r="H642" s="59"/>
      <c r="I642" s="59"/>
      <c r="J642" s="60"/>
      <c r="K642" s="60"/>
      <c r="L642" s="60"/>
      <c r="M642" s="60"/>
      <c r="N642" s="60"/>
      <c r="O642" s="61"/>
    </row>
    <row r="645" spans="1:15" ht="12.75">
      <c r="A645" s="35"/>
      <c r="B645" s="9"/>
      <c r="C645" s="28" t="s">
        <v>29</v>
      </c>
      <c r="D645" s="27"/>
      <c r="E645" s="27"/>
      <c r="F645" s="9"/>
      <c r="G645" s="36" t="s">
        <v>17</v>
      </c>
      <c r="H645" s="37"/>
      <c r="I645" s="38"/>
      <c r="J645" s="170">
        <v>41977</v>
      </c>
      <c r="K645" s="171"/>
      <c r="L645" s="171"/>
      <c r="M645" s="171"/>
      <c r="N645" s="172"/>
      <c r="O645" s="39"/>
    </row>
    <row r="646" spans="1:15" ht="12.75">
      <c r="A646" s="35"/>
      <c r="B646" s="12"/>
      <c r="C646" s="12" t="s">
        <v>75</v>
      </c>
      <c r="D646" s="27"/>
      <c r="E646" s="27"/>
      <c r="F646" s="9"/>
      <c r="G646" s="36" t="s">
        <v>18</v>
      </c>
      <c r="H646" s="37"/>
      <c r="I646" s="38"/>
      <c r="J646" s="173" t="s">
        <v>30</v>
      </c>
      <c r="K646" s="171"/>
      <c r="L646" s="171"/>
      <c r="M646" s="171"/>
      <c r="N646" s="172"/>
      <c r="O646" s="39"/>
    </row>
    <row r="647" spans="1:15" ht="12.75">
      <c r="A647" s="35"/>
      <c r="B647" s="9"/>
      <c r="C647" s="69"/>
      <c r="D647" s="27"/>
      <c r="E647" s="27"/>
      <c r="F647" s="27"/>
      <c r="G647" s="1"/>
      <c r="H647" s="27"/>
      <c r="I647" s="27"/>
      <c r="J647" s="27"/>
      <c r="K647" s="27"/>
      <c r="L647" s="27"/>
      <c r="M647" s="27"/>
      <c r="N647" s="27"/>
      <c r="O647" s="40"/>
    </row>
    <row r="648" spans="1:15" ht="12.75">
      <c r="A648" s="39"/>
      <c r="B648" s="41" t="s">
        <v>19</v>
      </c>
      <c r="C648" s="174" t="s">
        <v>173</v>
      </c>
      <c r="D648" s="175"/>
      <c r="E648" s="42"/>
      <c r="F648" s="41" t="s">
        <v>19</v>
      </c>
      <c r="G648" s="66" t="s">
        <v>77</v>
      </c>
      <c r="H648" s="67"/>
      <c r="I648" s="67"/>
      <c r="J648" s="67"/>
      <c r="K648" s="67"/>
      <c r="L648" s="67"/>
      <c r="M648" s="67"/>
      <c r="N648" s="68"/>
      <c r="O648" s="39"/>
    </row>
    <row r="649" spans="1:15" ht="12.75">
      <c r="A649" s="39"/>
      <c r="B649" s="43" t="s">
        <v>0</v>
      </c>
      <c r="C649" s="161" t="s">
        <v>174</v>
      </c>
      <c r="D649" s="162"/>
      <c r="E649" s="11"/>
      <c r="F649" s="44" t="s">
        <v>1</v>
      </c>
      <c r="G649" s="92" t="s">
        <v>79</v>
      </c>
      <c r="H649" s="70"/>
      <c r="I649" s="70"/>
      <c r="J649" s="70"/>
      <c r="K649" s="70"/>
      <c r="L649" s="70"/>
      <c r="M649" s="70"/>
      <c r="N649" s="71"/>
      <c r="O649" s="39"/>
    </row>
    <row r="650" spans="1:15" ht="12.75">
      <c r="A650" s="39"/>
      <c r="B650" s="45" t="s">
        <v>2</v>
      </c>
      <c r="C650" s="161" t="s">
        <v>175</v>
      </c>
      <c r="D650" s="162"/>
      <c r="E650" s="11"/>
      <c r="F650" s="46" t="s">
        <v>3</v>
      </c>
      <c r="G650" s="93" t="s">
        <v>81</v>
      </c>
      <c r="H650" s="72"/>
      <c r="I650" s="72"/>
      <c r="J650" s="72"/>
      <c r="K650" s="72"/>
      <c r="L650" s="72"/>
      <c r="M650" s="72"/>
      <c r="N650" s="73"/>
      <c r="O650" s="39"/>
    </row>
    <row r="651" spans="1:15" ht="12.75">
      <c r="A651" s="35"/>
      <c r="B651" s="47" t="s">
        <v>20</v>
      </c>
      <c r="C651" s="48"/>
      <c r="D651" s="49"/>
      <c r="E651" s="50"/>
      <c r="F651" s="47" t="s">
        <v>20</v>
      </c>
      <c r="G651" s="48"/>
      <c r="H651" s="51"/>
      <c r="I651" s="51"/>
      <c r="J651" s="51"/>
      <c r="K651" s="51"/>
      <c r="L651" s="51"/>
      <c r="M651" s="51"/>
      <c r="N651" s="51"/>
      <c r="O651" s="40"/>
    </row>
    <row r="652" spans="1:15" ht="12.75">
      <c r="A652" s="39"/>
      <c r="B652" s="19"/>
      <c r="C652" s="161" t="s">
        <v>174</v>
      </c>
      <c r="D652" s="162"/>
      <c r="E652" s="11"/>
      <c r="F652" s="20"/>
      <c r="G652" s="129" t="s">
        <v>79</v>
      </c>
      <c r="H652" s="130"/>
      <c r="I652" s="130"/>
      <c r="J652" s="130"/>
      <c r="K652" s="130"/>
      <c r="L652" s="130"/>
      <c r="M652" s="130"/>
      <c r="N652" s="131"/>
      <c r="O652" s="39"/>
    </row>
    <row r="653" spans="1:15" ht="12.75">
      <c r="A653" s="39"/>
      <c r="B653" s="17"/>
      <c r="C653" s="161" t="s">
        <v>175</v>
      </c>
      <c r="D653" s="162"/>
      <c r="E653" s="11"/>
      <c r="F653" s="18"/>
      <c r="G653" s="165" t="s">
        <v>81</v>
      </c>
      <c r="H653" s="132"/>
      <c r="I653" s="132"/>
      <c r="J653" s="132"/>
      <c r="K653" s="132"/>
      <c r="L653" s="132"/>
      <c r="M653" s="132"/>
      <c r="N653" s="133"/>
      <c r="O653" s="39"/>
    </row>
    <row r="654" spans="1:15" ht="12.75">
      <c r="A654" s="35"/>
      <c r="B654" s="27"/>
      <c r="C654" s="27"/>
      <c r="D654" s="27"/>
      <c r="E654" s="27"/>
      <c r="F654" s="1" t="s">
        <v>24</v>
      </c>
      <c r="G654" s="1"/>
      <c r="H654" s="1"/>
      <c r="I654" s="1"/>
      <c r="J654" s="27"/>
      <c r="K654" s="27"/>
      <c r="L654" s="27"/>
      <c r="M654" s="52"/>
      <c r="N654" s="9"/>
      <c r="O654" s="40"/>
    </row>
    <row r="655" spans="1:15" ht="12.75">
      <c r="A655" s="35"/>
      <c r="B655" s="12" t="s">
        <v>23</v>
      </c>
      <c r="C655" s="27"/>
      <c r="D655" s="27"/>
      <c r="E655" s="27"/>
      <c r="F655" s="2" t="s">
        <v>11</v>
      </c>
      <c r="G655" s="2" t="s">
        <v>12</v>
      </c>
      <c r="H655" s="2" t="s">
        <v>13</v>
      </c>
      <c r="I655" s="2" t="s">
        <v>14</v>
      </c>
      <c r="J655" s="2" t="s">
        <v>15</v>
      </c>
      <c r="K655" s="168" t="s">
        <v>21</v>
      </c>
      <c r="L655" s="169"/>
      <c r="M655" s="2" t="s">
        <v>22</v>
      </c>
      <c r="N655" s="3" t="s">
        <v>16</v>
      </c>
      <c r="O655" s="39"/>
    </row>
    <row r="656" spans="1:41" ht="15.75">
      <c r="A656" s="39"/>
      <c r="B656" s="53" t="s">
        <v>7</v>
      </c>
      <c r="C656" s="22" t="str">
        <f>IF(C649&gt;"",C649,"")</f>
        <v>ALAMIYAN DARONKOLAEI Noshad</v>
      </c>
      <c r="D656" s="22" t="str">
        <f>IF(G649&gt;"",G649,"")</f>
        <v>VEDRIEL Carlos</v>
      </c>
      <c r="E656" s="22">
        <f>IF(E649&gt;"",E649&amp;" - "&amp;I649,"")</f>
      </c>
      <c r="F656" s="4">
        <v>-11</v>
      </c>
      <c r="G656" s="4">
        <v>8</v>
      </c>
      <c r="H656" s="10">
        <v>8</v>
      </c>
      <c r="I656" s="4">
        <v>7</v>
      </c>
      <c r="J656" s="4"/>
      <c r="K656" s="13">
        <f>IF(ISBLANK(F656),"",COUNTIF(F656:J656,"&gt;=0"))</f>
        <v>3</v>
      </c>
      <c r="L656" s="14">
        <f>IF(ISBLANK(F656),"",(IF(LEFT(F656,1)="-",1,0)+IF(LEFT(G656,1)="-",1,0)+IF(LEFT(H656,1)="-",1,0)+IF(LEFT(I656,1)="-",1,0)+IF(LEFT(J656,1)="-",1,0)))</f>
        <v>1</v>
      </c>
      <c r="M656" s="16">
        <f aca="true" t="shared" si="111" ref="M656:N660">IF(K656=3,1,"")</f>
        <v>1</v>
      </c>
      <c r="N656" s="15">
        <f t="shared" si="111"/>
      </c>
      <c r="O656" s="39"/>
      <c r="AE656" s="74">
        <v>139</v>
      </c>
      <c r="AF656" s="75"/>
      <c r="AG656" s="74" t="s">
        <v>33</v>
      </c>
      <c r="AH656" s="76" t="str">
        <f>J646</f>
        <v>Men</v>
      </c>
      <c r="AI656" s="77" t="s">
        <v>34</v>
      </c>
      <c r="AJ656" s="78">
        <f>J645</f>
        <v>41977</v>
      </c>
      <c r="AK656" s="79" t="s">
        <v>35</v>
      </c>
      <c r="AL656" s="80"/>
      <c r="AM656" s="79" t="s">
        <v>36</v>
      </c>
      <c r="AN656" s="76">
        <f>SUM(AN658:AN663)</f>
        <v>3</v>
      </c>
      <c r="AO656" s="76">
        <f>SUM(AO658:AO663)</f>
        <v>0</v>
      </c>
    </row>
    <row r="657" spans="1:41" ht="15.75">
      <c r="A657" s="39"/>
      <c r="B657" s="53" t="s">
        <v>8</v>
      </c>
      <c r="C657" s="22" t="str">
        <f>IF(C650&gt;"",C650,"")</f>
        <v>ALAMIYAN DARONKOLAEI Nima</v>
      </c>
      <c r="D657" s="22" t="str">
        <f>IF(G650&gt;"",G650,"")</f>
        <v>DIEZ Endika</v>
      </c>
      <c r="E657" s="22">
        <f>IF(E650&gt;"",E650&amp;" - "&amp;I650,"")</f>
      </c>
      <c r="F657" s="4">
        <v>9</v>
      </c>
      <c r="G657" s="4">
        <v>8</v>
      </c>
      <c r="H657" s="4">
        <v>10</v>
      </c>
      <c r="I657" s="4"/>
      <c r="J657" s="4"/>
      <c r="K657" s="13">
        <f>IF(ISBLANK(F657),"",COUNTIF(F657:J657,"&gt;=0"))</f>
        <v>3</v>
      </c>
      <c r="L657" s="14">
        <f>IF(ISBLANK(F657),"",(IF(LEFT(F657,1)="-",1,0)+IF(LEFT(G657,1)="-",1,0)+IF(LEFT(H657,1)="-",1,0)+IF(LEFT(I657,1)="-",1,0)+IF(LEFT(J657,1)="-",1,0)))</f>
        <v>0</v>
      </c>
      <c r="M657" s="16">
        <f t="shared" si="111"/>
        <v>1</v>
      </c>
      <c r="N657" s="15">
        <f t="shared" si="111"/>
      </c>
      <c r="O657" s="39"/>
      <c r="AE657" s="81" t="s">
        <v>37</v>
      </c>
      <c r="AF657" s="82" t="str">
        <f>C648</f>
        <v>IRI 1</v>
      </c>
      <c r="AG657" s="82" t="str">
        <f>G648</f>
        <v>ESP 5</v>
      </c>
      <c r="AH657" s="81" t="s">
        <v>38</v>
      </c>
      <c r="AI657" s="81" t="s">
        <v>39</v>
      </c>
      <c r="AJ657" s="81" t="s">
        <v>40</v>
      </c>
      <c r="AK657" s="81" t="s">
        <v>41</v>
      </c>
      <c r="AL657" s="81" t="s">
        <v>42</v>
      </c>
      <c r="AM657" s="81" t="s">
        <v>43</v>
      </c>
      <c r="AN657" s="81" t="s">
        <v>44</v>
      </c>
      <c r="AO657" s="81" t="s">
        <v>45</v>
      </c>
    </row>
    <row r="658" spans="1:41" ht="24.75" customHeight="1">
      <c r="A658" s="39"/>
      <c r="B658" s="54" t="s">
        <v>25</v>
      </c>
      <c r="C658" s="22" t="str">
        <f>IF(C652&gt;"",C652&amp;" / "&amp;C653,"")</f>
        <v>ALAMIYAN DARONKOLAEI Noshad / ALAMIYAN DARONKOLAEI Nima</v>
      </c>
      <c r="D658" s="22" t="str">
        <f>IF(G652&gt;"",G652&amp;" / "&amp;G653,"")</f>
        <v>VEDRIEL Carlos / DIEZ Endika</v>
      </c>
      <c r="E658" s="23"/>
      <c r="F658" s="8">
        <v>2</v>
      </c>
      <c r="G658" s="4">
        <v>3</v>
      </c>
      <c r="H658" s="4">
        <v>9</v>
      </c>
      <c r="I658" s="7"/>
      <c r="J658" s="7"/>
      <c r="K658" s="13">
        <f>IF(ISBLANK(F658),"",COUNTIF(F658:J658,"&gt;=0"))</f>
        <v>3</v>
      </c>
      <c r="L658" s="14">
        <f>IF(ISBLANK(F658),"",(IF(LEFT(F658,1)="-",1,0)+IF(LEFT(G658,1)="-",1,0)+IF(LEFT(H658,1)="-",1,0)+IF(LEFT(I658,1)="-",1,0)+IF(LEFT(J658,1)="-",1,0)))</f>
        <v>0</v>
      </c>
      <c r="M658" s="16">
        <f t="shared" si="111"/>
        <v>1</v>
      </c>
      <c r="N658" s="15">
        <f t="shared" si="111"/>
      </c>
      <c r="O658" s="39"/>
      <c r="AE658" s="126" t="s">
        <v>7</v>
      </c>
      <c r="AF658" s="126" t="str">
        <f>C649</f>
        <v>ALAMIYAN DARONKOLAEI Noshad</v>
      </c>
      <c r="AG658" s="126" t="str">
        <f>G649</f>
        <v>VEDRIEL Carlos</v>
      </c>
      <c r="AH658" s="83">
        <f aca="true" t="shared" si="112" ref="AH658:AL660">F656</f>
        <v>-11</v>
      </c>
      <c r="AI658" s="83">
        <f t="shared" si="112"/>
        <v>8</v>
      </c>
      <c r="AJ658" s="83">
        <f t="shared" si="112"/>
        <v>8</v>
      </c>
      <c r="AK658" s="83">
        <f t="shared" si="112"/>
        <v>7</v>
      </c>
      <c r="AL658" s="83">
        <f t="shared" si="112"/>
        <v>0</v>
      </c>
      <c r="AM658" s="84"/>
      <c r="AN658" s="84">
        <f aca="true" t="shared" si="113" ref="AN658:AO660">M656</f>
        <v>1</v>
      </c>
      <c r="AO658" s="84">
        <f t="shared" si="113"/>
      </c>
    </row>
    <row r="659" spans="1:41" ht="30.75" customHeight="1">
      <c r="A659" s="39"/>
      <c r="B659" s="53" t="s">
        <v>9</v>
      </c>
      <c r="C659" s="22" t="str">
        <f>IF(C649&gt;"",C649,"")</f>
        <v>ALAMIYAN DARONKOLAEI Noshad</v>
      </c>
      <c r="D659" s="22" t="str">
        <f>IF(G650&gt;"",G650,"")</f>
        <v>DIEZ Endika</v>
      </c>
      <c r="E659" s="24"/>
      <c r="F659" s="5"/>
      <c r="G659" s="6"/>
      <c r="H659" s="7"/>
      <c r="I659" s="4"/>
      <c r="J659" s="4"/>
      <c r="K659" s="13">
        <f>IF(ISBLANK(F659),"",COUNTIF(F659:J659,"&gt;=0"))</f>
      </c>
      <c r="L659" s="14">
        <f>IF(ISBLANK(F659),"",(IF(LEFT(F659,1)="-",1,0)+IF(LEFT(G659,1)="-",1,0)+IF(LEFT(H659,1)="-",1,0)+IF(LEFT(I659,1)="-",1,0)+IF(LEFT(J659,1)="-",1,0)))</f>
      </c>
      <c r="M659" s="16">
        <f t="shared" si="111"/>
      </c>
      <c r="N659" s="15">
        <f t="shared" si="111"/>
      </c>
      <c r="O659" s="39"/>
      <c r="AE659" s="126" t="s">
        <v>8</v>
      </c>
      <c r="AF659" s="126" t="str">
        <f>C650</f>
        <v>ALAMIYAN DARONKOLAEI Nima</v>
      </c>
      <c r="AG659" s="127" t="str">
        <f>G650</f>
        <v>DIEZ Endika</v>
      </c>
      <c r="AH659" s="83">
        <f t="shared" si="112"/>
        <v>9</v>
      </c>
      <c r="AI659" s="83">
        <f t="shared" si="112"/>
        <v>8</v>
      </c>
      <c r="AJ659" s="83">
        <f t="shared" si="112"/>
        <v>10</v>
      </c>
      <c r="AK659" s="83">
        <f t="shared" si="112"/>
        <v>0</v>
      </c>
      <c r="AL659" s="83">
        <f t="shared" si="112"/>
        <v>0</v>
      </c>
      <c r="AM659" s="84"/>
      <c r="AN659" s="84">
        <f t="shared" si="113"/>
        <v>1</v>
      </c>
      <c r="AO659" s="84">
        <f t="shared" si="113"/>
      </c>
    </row>
    <row r="660" spans="1:41" ht="30.75" customHeight="1" thickBot="1">
      <c r="A660" s="39"/>
      <c r="B660" s="53" t="s">
        <v>10</v>
      </c>
      <c r="C660" s="22" t="str">
        <f>IF(C650&gt;"",C650,"")</f>
        <v>ALAMIYAN DARONKOLAEI Nima</v>
      </c>
      <c r="D660" s="22" t="str">
        <f>IF(G649&gt;"",G649,"")</f>
        <v>VEDRIEL Carlos</v>
      </c>
      <c r="E660" s="24"/>
      <c r="F660" s="8"/>
      <c r="G660" s="4"/>
      <c r="H660" s="4"/>
      <c r="I660" s="4"/>
      <c r="J660" s="4"/>
      <c r="K660" s="13">
        <f>IF(ISBLANK(F660),"",COUNTIF(F660:J660,"&gt;=0"))</f>
      </c>
      <c r="L660" s="14">
        <f>IF(ISBLANK(F660),"",(IF(LEFT(F660,1)="-",1,0)+IF(LEFT(G660,1)="-",1,0)+IF(LEFT(H660,1)="-",1,0)+IF(LEFT(I660,1)="-",1,0)+IF(LEFT(J660,1)="-",1,0)))</f>
      </c>
      <c r="M660" s="16">
        <f t="shared" si="111"/>
      </c>
      <c r="N660" s="15">
        <f t="shared" si="111"/>
      </c>
      <c r="O660" s="39"/>
      <c r="AE660" s="126" t="s">
        <v>46</v>
      </c>
      <c r="AF660" s="126" t="str">
        <f>C652</f>
        <v>ALAMIYAN DARONKOLAEI Noshad</v>
      </c>
      <c r="AG660" s="127" t="str">
        <f>G652</f>
        <v>VEDRIEL Carlos</v>
      </c>
      <c r="AH660" s="83">
        <f t="shared" si="112"/>
        <v>2</v>
      </c>
      <c r="AI660" s="83">
        <f t="shared" si="112"/>
        <v>3</v>
      </c>
      <c r="AJ660" s="83">
        <f t="shared" si="112"/>
        <v>9</v>
      </c>
      <c r="AK660" s="83">
        <f t="shared" si="112"/>
        <v>0</v>
      </c>
      <c r="AL660" s="83">
        <f t="shared" si="112"/>
        <v>0</v>
      </c>
      <c r="AM660" s="84"/>
      <c r="AN660" s="84">
        <f t="shared" si="113"/>
        <v>1</v>
      </c>
      <c r="AO660" s="84">
        <f t="shared" si="113"/>
      </c>
    </row>
    <row r="661" spans="1:41" ht="30.75" customHeight="1" thickBot="1">
      <c r="A661" s="35"/>
      <c r="B661" s="27"/>
      <c r="C661" s="27"/>
      <c r="D661" s="27"/>
      <c r="E661" s="27"/>
      <c r="F661" s="27"/>
      <c r="G661" s="27"/>
      <c r="H661" s="27"/>
      <c r="I661" s="21" t="s">
        <v>28</v>
      </c>
      <c r="J661" s="55"/>
      <c r="K661" s="25">
        <f>IF(ISBLANK(C649),"",SUM(K656:K660))</f>
        <v>9</v>
      </c>
      <c r="L661" s="26">
        <f>IF(ISBLANK(G649),"",SUM(L656:L660))</f>
        <v>1</v>
      </c>
      <c r="M661" s="56">
        <f>IF(ISBLANK(F656),"",SUM(M656:M660))</f>
        <v>3</v>
      </c>
      <c r="N661" s="57">
        <f>IF(ISBLANK(F656),"",SUM(N656:N660))</f>
        <v>0</v>
      </c>
      <c r="O661" s="39"/>
      <c r="AE661" s="122" t="s">
        <v>47</v>
      </c>
      <c r="AF661" s="122" t="str">
        <f>C653</f>
        <v>ALAMIYAN DARONKOLAEI Nima</v>
      </c>
      <c r="AG661" s="123" t="str">
        <f>G653</f>
        <v>DIEZ Endika</v>
      </c>
      <c r="AH661" s="86" t="s">
        <v>48</v>
      </c>
      <c r="AI661" s="86" t="s">
        <v>48</v>
      </c>
      <c r="AJ661" s="86" t="s">
        <v>48</v>
      </c>
      <c r="AK661" s="86" t="s">
        <v>48</v>
      </c>
      <c r="AL661" s="86" t="s">
        <v>48</v>
      </c>
      <c r="AM661" s="86"/>
      <c r="AN661" s="84"/>
      <c r="AO661" s="84">
        <f>N659</f>
      </c>
    </row>
    <row r="662" spans="1:41" ht="30.75" customHeight="1">
      <c r="A662" s="35"/>
      <c r="B662" s="27" t="s">
        <v>26</v>
      </c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40"/>
      <c r="AE662" s="126" t="s">
        <v>9</v>
      </c>
      <c r="AF662" s="126" t="str">
        <f>C649</f>
        <v>ALAMIYAN DARONKOLAEI Noshad</v>
      </c>
      <c r="AG662" s="127" t="str">
        <f>G650</f>
        <v>DIEZ Endika</v>
      </c>
      <c r="AH662" s="83">
        <f aca="true" t="shared" si="114" ref="AH662:AL663">F659</f>
        <v>0</v>
      </c>
      <c r="AI662" s="83">
        <f t="shared" si="114"/>
        <v>0</v>
      </c>
      <c r="AJ662" s="83">
        <f t="shared" si="114"/>
        <v>0</v>
      </c>
      <c r="AK662" s="83">
        <f t="shared" si="114"/>
        <v>0</v>
      </c>
      <c r="AL662" s="83">
        <f t="shared" si="114"/>
        <v>0</v>
      </c>
      <c r="AM662" s="84"/>
      <c r="AN662" s="84">
        <f>M659</f>
      </c>
      <c r="AO662" s="84">
        <f>N659</f>
      </c>
    </row>
    <row r="663" spans="1:41" ht="30.75" customHeight="1">
      <c r="A663" s="35"/>
      <c r="C663" s="27" t="s">
        <v>4</v>
      </c>
      <c r="D663" s="27" t="s">
        <v>5</v>
      </c>
      <c r="E663" s="9"/>
      <c r="F663" s="27"/>
      <c r="G663" s="27" t="s">
        <v>6</v>
      </c>
      <c r="H663" s="9"/>
      <c r="I663" s="27"/>
      <c r="J663" s="9" t="s">
        <v>27</v>
      </c>
      <c r="K663" s="9"/>
      <c r="L663" s="27"/>
      <c r="M663" s="27"/>
      <c r="N663" s="27"/>
      <c r="O663" s="40"/>
      <c r="AE663" s="126" t="s">
        <v>10</v>
      </c>
      <c r="AF663" s="126" t="str">
        <f>C650</f>
        <v>ALAMIYAN DARONKOLAEI Nima</v>
      </c>
      <c r="AG663" s="126" t="str">
        <f>G649</f>
        <v>VEDRIEL Carlos</v>
      </c>
      <c r="AH663" s="83">
        <f t="shared" si="114"/>
        <v>0</v>
      </c>
      <c r="AI663" s="83">
        <f t="shared" si="114"/>
        <v>0</v>
      </c>
      <c r="AJ663" s="83">
        <f t="shared" si="114"/>
        <v>0</v>
      </c>
      <c r="AK663" s="83">
        <f t="shared" si="114"/>
        <v>0</v>
      </c>
      <c r="AL663" s="83">
        <f t="shared" si="114"/>
        <v>0</v>
      </c>
      <c r="AM663" s="84"/>
      <c r="AN663" s="84">
        <f>M660</f>
      </c>
      <c r="AO663" s="84">
        <f>N660</f>
      </c>
    </row>
    <row r="664" spans="1:15" ht="13.5" thickBot="1">
      <c r="A664" s="35"/>
      <c r="B664" s="62"/>
      <c r="C664" s="63" t="str">
        <f>C648</f>
        <v>IRI 1</v>
      </c>
      <c r="D664" s="27" t="str">
        <f>G648</f>
        <v>ESP 5</v>
      </c>
      <c r="E664" s="27"/>
      <c r="F664" s="27"/>
      <c r="G664" s="27"/>
      <c r="H664" s="27"/>
      <c r="I664" s="27"/>
      <c r="J664" s="158" t="str">
        <f>IF(M661=3,C648,IF(N661=3,G648,IF(M661=5,IF(N661=5,"tasan",""),"")))</f>
        <v>IRI 1</v>
      </c>
      <c r="K664" s="159"/>
      <c r="L664" s="159"/>
      <c r="M664" s="159"/>
      <c r="N664" s="160"/>
      <c r="O664" s="39"/>
    </row>
    <row r="665" spans="1:15" ht="12.75">
      <c r="A665" s="58"/>
      <c r="B665" s="59"/>
      <c r="C665" s="59"/>
      <c r="D665" s="59"/>
      <c r="E665" s="59"/>
      <c r="F665" s="59"/>
      <c r="G665" s="59"/>
      <c r="H665" s="59"/>
      <c r="I665" s="59"/>
      <c r="J665" s="60"/>
      <c r="K665" s="60"/>
      <c r="L665" s="60"/>
      <c r="M665" s="60"/>
      <c r="N665" s="60"/>
      <c r="O665" s="61"/>
    </row>
    <row r="668" spans="1:15" ht="12.75">
      <c r="A668" s="35"/>
      <c r="B668" s="9"/>
      <c r="C668" s="28" t="s">
        <v>29</v>
      </c>
      <c r="D668" s="27"/>
      <c r="E668" s="27"/>
      <c r="F668" s="9"/>
      <c r="G668" s="36" t="s">
        <v>17</v>
      </c>
      <c r="H668" s="37"/>
      <c r="I668" s="38"/>
      <c r="J668" s="135">
        <v>41977</v>
      </c>
      <c r="K668" s="170"/>
      <c r="L668" s="170"/>
      <c r="M668" s="170"/>
      <c r="N668" s="136"/>
      <c r="O668" s="39"/>
    </row>
    <row r="669" spans="1:15" ht="12.75">
      <c r="A669" s="35"/>
      <c r="B669" s="12"/>
      <c r="C669" s="12" t="s">
        <v>75</v>
      </c>
      <c r="D669" s="27"/>
      <c r="E669" s="27"/>
      <c r="F669" s="9"/>
      <c r="G669" s="36" t="s">
        <v>18</v>
      </c>
      <c r="H669" s="37"/>
      <c r="I669" s="38"/>
      <c r="J669" s="137" t="s">
        <v>30</v>
      </c>
      <c r="K669" s="173"/>
      <c r="L669" s="173"/>
      <c r="M669" s="173"/>
      <c r="N669" s="138"/>
      <c r="O669" s="39"/>
    </row>
    <row r="670" spans="1:15" ht="12.75">
      <c r="A670" s="35"/>
      <c r="B670" s="9"/>
      <c r="C670" s="69"/>
      <c r="D670" s="27"/>
      <c r="E670" s="27"/>
      <c r="F670" s="27"/>
      <c r="G670" s="1"/>
      <c r="H670" s="27"/>
      <c r="I670" s="27"/>
      <c r="J670" s="27"/>
      <c r="K670" s="27"/>
      <c r="L670" s="27"/>
      <c r="M670" s="27"/>
      <c r="N670" s="27"/>
      <c r="O670" s="40"/>
    </row>
    <row r="671" spans="1:15" ht="12.75">
      <c r="A671" s="39"/>
      <c r="B671" s="41" t="s">
        <v>19</v>
      </c>
      <c r="C671" s="174" t="s">
        <v>82</v>
      </c>
      <c r="D671" s="139"/>
      <c r="E671" s="42"/>
      <c r="F671" s="41" t="s">
        <v>19</v>
      </c>
      <c r="G671" s="66" t="s">
        <v>74</v>
      </c>
      <c r="H671" s="67"/>
      <c r="I671" s="67"/>
      <c r="J671" s="67"/>
      <c r="K671" s="67"/>
      <c r="L671" s="67"/>
      <c r="M671" s="67"/>
      <c r="N671" s="68"/>
      <c r="O671" s="39"/>
    </row>
    <row r="672" spans="1:15" ht="12.75">
      <c r="A672" s="39"/>
      <c r="B672" s="43" t="s">
        <v>0</v>
      </c>
      <c r="C672" s="161" t="s">
        <v>86</v>
      </c>
      <c r="D672" s="162"/>
      <c r="E672" s="11"/>
      <c r="F672" s="44" t="s">
        <v>1</v>
      </c>
      <c r="G672" s="165" t="s">
        <v>159</v>
      </c>
      <c r="H672" s="132"/>
      <c r="I672" s="132"/>
      <c r="J672" s="132"/>
      <c r="K672" s="132"/>
      <c r="L672" s="132"/>
      <c r="M672" s="132"/>
      <c r="N672" s="133"/>
      <c r="O672" s="39"/>
    </row>
    <row r="673" spans="1:15" ht="12.75">
      <c r="A673" s="39"/>
      <c r="B673" s="45" t="s">
        <v>2</v>
      </c>
      <c r="C673" s="140" t="s">
        <v>84</v>
      </c>
      <c r="D673" s="141"/>
      <c r="E673" s="11"/>
      <c r="F673" s="46" t="s">
        <v>3</v>
      </c>
      <c r="G673" s="140" t="s">
        <v>158</v>
      </c>
      <c r="H673" s="142"/>
      <c r="I673" s="142"/>
      <c r="J673" s="142"/>
      <c r="K673" s="142"/>
      <c r="L673" s="142"/>
      <c r="M673" s="142"/>
      <c r="N673" s="143"/>
      <c r="O673" s="39"/>
    </row>
    <row r="674" spans="1:15" ht="12.75">
      <c r="A674" s="35"/>
      <c r="B674" s="47" t="s">
        <v>20</v>
      </c>
      <c r="C674" s="48"/>
      <c r="D674" s="49"/>
      <c r="E674" s="50"/>
      <c r="F674" s="47" t="s">
        <v>20</v>
      </c>
      <c r="G674" s="48"/>
      <c r="H674" s="51"/>
      <c r="I674" s="51"/>
      <c r="J674" s="51"/>
      <c r="K674" s="51"/>
      <c r="L674" s="51"/>
      <c r="M674" s="51"/>
      <c r="N674" s="51"/>
      <c r="O674" s="40"/>
    </row>
    <row r="675" spans="1:15" ht="12.75">
      <c r="A675" s="39"/>
      <c r="B675" s="19"/>
      <c r="C675" s="144" t="s">
        <v>86</v>
      </c>
      <c r="D675" s="145"/>
      <c r="E675" s="11"/>
      <c r="F675" s="20"/>
      <c r="G675" s="129" t="s">
        <v>159</v>
      </c>
      <c r="H675" s="130"/>
      <c r="I675" s="130"/>
      <c r="J675" s="130"/>
      <c r="K675" s="130"/>
      <c r="L675" s="130"/>
      <c r="M675" s="130"/>
      <c r="N675" s="131"/>
      <c r="O675" s="39"/>
    </row>
    <row r="676" spans="1:15" ht="12.75">
      <c r="A676" s="39"/>
      <c r="B676" s="17"/>
      <c r="C676" s="161" t="s">
        <v>84</v>
      </c>
      <c r="D676" s="162"/>
      <c r="E676" s="11"/>
      <c r="F676" s="18"/>
      <c r="G676" s="161" t="s">
        <v>158</v>
      </c>
      <c r="H676" s="163"/>
      <c r="I676" s="163"/>
      <c r="J676" s="163"/>
      <c r="K676" s="163"/>
      <c r="L676" s="163"/>
      <c r="M676" s="163"/>
      <c r="N676" s="164"/>
      <c r="O676" s="39"/>
    </row>
    <row r="677" spans="1:15" ht="12.75">
      <c r="A677" s="35"/>
      <c r="B677" s="27"/>
      <c r="C677" s="27"/>
      <c r="D677" s="27"/>
      <c r="E677" s="27"/>
      <c r="F677" s="1" t="s">
        <v>24</v>
      </c>
      <c r="G677" s="1"/>
      <c r="H677" s="1"/>
      <c r="I677" s="1"/>
      <c r="J677" s="27"/>
      <c r="K677" s="27"/>
      <c r="L677" s="27"/>
      <c r="M677" s="52"/>
      <c r="N677" s="9"/>
      <c r="O677" s="40"/>
    </row>
    <row r="678" spans="1:15" ht="12.75">
      <c r="A678" s="35"/>
      <c r="B678" s="12" t="s">
        <v>23</v>
      </c>
      <c r="C678" s="27"/>
      <c r="D678" s="27"/>
      <c r="E678" s="27"/>
      <c r="F678" s="2" t="s">
        <v>11</v>
      </c>
      <c r="G678" s="2" t="s">
        <v>12</v>
      </c>
      <c r="H678" s="2" t="s">
        <v>13</v>
      </c>
      <c r="I678" s="2" t="s">
        <v>14</v>
      </c>
      <c r="J678" s="2" t="s">
        <v>15</v>
      </c>
      <c r="K678" s="168" t="s">
        <v>21</v>
      </c>
      <c r="L678" s="146"/>
      <c r="M678" s="2" t="s">
        <v>22</v>
      </c>
      <c r="N678" s="3" t="s">
        <v>16</v>
      </c>
      <c r="O678" s="39"/>
    </row>
    <row r="679" spans="1:41" ht="15.75">
      <c r="A679" s="39"/>
      <c r="B679" s="53" t="s">
        <v>7</v>
      </c>
      <c r="C679" s="22" t="str">
        <f>IF(C672&gt;"",C672,"")</f>
        <v>Goto Takuya</v>
      </c>
      <c r="D679" s="22" t="str">
        <f>IF(G672&gt;"",G672,"")</f>
        <v>Golovanov Stanislav</v>
      </c>
      <c r="E679" s="22">
        <f>IF(E672&gt;"",E672&amp;" - "&amp;I672,"")</f>
      </c>
      <c r="F679" s="4">
        <v>-5</v>
      </c>
      <c r="G679" s="4">
        <v>10</v>
      </c>
      <c r="H679" s="10">
        <v>-5</v>
      </c>
      <c r="I679" s="4">
        <v>8</v>
      </c>
      <c r="J679" s="4">
        <v>5</v>
      </c>
      <c r="K679" s="13">
        <f>IF(ISBLANK(F679),"",COUNTIF(F679:J679,"&gt;=0"))</f>
        <v>3</v>
      </c>
      <c r="L679" s="14">
        <f>IF(ISBLANK(F679),"",(IF(LEFT(F679,1)="-",1,0)+IF(LEFT(G679,1)="-",1,0)+IF(LEFT(H679,1)="-",1,0)+IF(LEFT(I679,1)="-",1,0)+IF(LEFT(J679,1)="-",1,0)))</f>
        <v>2</v>
      </c>
      <c r="M679" s="16">
        <f aca="true" t="shared" si="115" ref="M679:N683">IF(K679=3,1,"")</f>
        <v>1</v>
      </c>
      <c r="N679" s="15">
        <f t="shared" si="115"/>
      </c>
      <c r="O679" s="39"/>
      <c r="AE679" s="74">
        <v>139</v>
      </c>
      <c r="AF679" s="75"/>
      <c r="AG679" s="74" t="s">
        <v>33</v>
      </c>
      <c r="AH679" s="76" t="str">
        <f>J669</f>
        <v>Men</v>
      </c>
      <c r="AI679" s="77" t="s">
        <v>34</v>
      </c>
      <c r="AJ679" s="78">
        <f>J668</f>
        <v>41977</v>
      </c>
      <c r="AK679" s="79" t="s">
        <v>35</v>
      </c>
      <c r="AL679" s="80"/>
      <c r="AM679" s="79" t="s">
        <v>36</v>
      </c>
      <c r="AN679" s="76">
        <f>SUM(AN681:AN686)</f>
        <v>3</v>
      </c>
      <c r="AO679" s="76">
        <f>SUM(AO681:AO686)</f>
        <v>0</v>
      </c>
    </row>
    <row r="680" spans="1:41" ht="15.75">
      <c r="A680" s="39"/>
      <c r="B680" s="53" t="s">
        <v>8</v>
      </c>
      <c r="C680" s="22" t="str">
        <f>IF(C673&gt;"",C673,"")</f>
        <v>Sadamatsu Yusuke</v>
      </c>
      <c r="D680" s="22" t="str">
        <f>IF(G673&gt;"",G673,"")</f>
        <v>Krastev Petyo</v>
      </c>
      <c r="E680" s="22">
        <f>IF(E673&gt;"",E673&amp;" - "&amp;I673,"")</f>
      </c>
      <c r="F680" s="4">
        <v>9</v>
      </c>
      <c r="G680" s="4">
        <v>-5</v>
      </c>
      <c r="H680" s="4">
        <v>8</v>
      </c>
      <c r="I680" s="4">
        <v>-9</v>
      </c>
      <c r="J680" s="4">
        <v>9</v>
      </c>
      <c r="K680" s="13">
        <f>IF(ISBLANK(F680),"",COUNTIF(F680:J680,"&gt;=0"))</f>
        <v>3</v>
      </c>
      <c r="L680" s="14">
        <f>IF(ISBLANK(F680),"",(IF(LEFT(F680,1)="-",1,0)+IF(LEFT(G680,1)="-",1,0)+IF(LEFT(H680,1)="-",1,0)+IF(LEFT(I680,1)="-",1,0)+IF(LEFT(J680,1)="-",1,0)))</f>
        <v>2</v>
      </c>
      <c r="M680" s="16">
        <f t="shared" si="115"/>
        <v>1</v>
      </c>
      <c r="N680" s="15">
        <f t="shared" si="115"/>
      </c>
      <c r="O680" s="39"/>
      <c r="AE680" s="81" t="s">
        <v>37</v>
      </c>
      <c r="AF680" s="82" t="str">
        <f>C671</f>
        <v>JPN 2</v>
      </c>
      <c r="AG680" s="82" t="str">
        <f>G671</f>
        <v>BUL 1</v>
      </c>
      <c r="AH680" s="81" t="s">
        <v>38</v>
      </c>
      <c r="AI680" s="81" t="s">
        <v>39</v>
      </c>
      <c r="AJ680" s="81" t="s">
        <v>40</v>
      </c>
      <c r="AK680" s="81" t="s">
        <v>41</v>
      </c>
      <c r="AL680" s="81" t="s">
        <v>42</v>
      </c>
      <c r="AM680" s="81" t="s">
        <v>43</v>
      </c>
      <c r="AN680" s="81" t="s">
        <v>44</v>
      </c>
      <c r="AO680" s="81" t="s">
        <v>45</v>
      </c>
    </row>
    <row r="681" spans="1:41" ht="15">
      <c r="A681" s="39"/>
      <c r="B681" s="54" t="s">
        <v>25</v>
      </c>
      <c r="C681" s="22" t="str">
        <f>IF(C675&gt;"",C675&amp;" / "&amp;C676,"")</f>
        <v>Goto Takuya / Sadamatsu Yusuke</v>
      </c>
      <c r="D681" s="22" t="str">
        <f>IF(G675&gt;"",G675&amp;" / "&amp;G676,"")</f>
        <v>Golovanov Stanislav / Krastev Petyo</v>
      </c>
      <c r="E681" s="23"/>
      <c r="F681" s="8">
        <v>7</v>
      </c>
      <c r="G681" s="4">
        <v>5</v>
      </c>
      <c r="H681" s="4">
        <v>-8</v>
      </c>
      <c r="I681" s="7">
        <v>-4</v>
      </c>
      <c r="J681" s="7">
        <v>4</v>
      </c>
      <c r="K681" s="13">
        <f>IF(ISBLANK(F681),"",COUNTIF(F681:J681,"&gt;=0"))</f>
        <v>3</v>
      </c>
      <c r="L681" s="14">
        <f>IF(ISBLANK(F681),"",(IF(LEFT(F681,1)="-",1,0)+IF(LEFT(G681,1)="-",1,0)+IF(LEFT(H681,1)="-",1,0)+IF(LEFT(I681,1)="-",1,0)+IF(LEFT(J681,1)="-",1,0)))</f>
        <v>2</v>
      </c>
      <c r="M681" s="16">
        <f t="shared" si="115"/>
        <v>1</v>
      </c>
      <c r="N681" s="15">
        <f t="shared" si="115"/>
      </c>
      <c r="O681" s="39"/>
      <c r="AE681" s="79" t="s">
        <v>7</v>
      </c>
      <c r="AF681" s="79" t="str">
        <f>C672</f>
        <v>Goto Takuya</v>
      </c>
      <c r="AG681" s="79" t="str">
        <f>G672</f>
        <v>Golovanov Stanislav</v>
      </c>
      <c r="AH681" s="83">
        <f aca="true" t="shared" si="116" ref="AH681:AL683">F679</f>
        <v>-5</v>
      </c>
      <c r="AI681" s="83">
        <f t="shared" si="116"/>
        <v>10</v>
      </c>
      <c r="AJ681" s="83">
        <f t="shared" si="116"/>
        <v>-5</v>
      </c>
      <c r="AK681" s="83">
        <f t="shared" si="116"/>
        <v>8</v>
      </c>
      <c r="AL681" s="83">
        <f t="shared" si="116"/>
        <v>5</v>
      </c>
      <c r="AM681" s="84"/>
      <c r="AN681" s="84">
        <f aca="true" t="shared" si="117" ref="AN681:AO683">M679</f>
        <v>1</v>
      </c>
      <c r="AO681" s="84">
        <f t="shared" si="117"/>
      </c>
    </row>
    <row r="682" spans="1:41" ht="15">
      <c r="A682" s="39"/>
      <c r="B682" s="53" t="s">
        <v>9</v>
      </c>
      <c r="C682" s="22" t="str">
        <f>IF(C672&gt;"",C672,"")</f>
        <v>Goto Takuya</v>
      </c>
      <c r="D682" s="22" t="str">
        <f>IF(G673&gt;"",G673,"")</f>
        <v>Krastev Petyo</v>
      </c>
      <c r="E682" s="24"/>
      <c r="F682" s="5"/>
      <c r="G682" s="6"/>
      <c r="H682" s="7"/>
      <c r="I682" s="4"/>
      <c r="J682" s="4"/>
      <c r="K682" s="13">
        <f>IF(ISBLANK(F682),"",COUNTIF(F682:J682,"&gt;=0"))</f>
      </c>
      <c r="L682" s="14">
        <f>IF(ISBLANK(F682),"",(IF(LEFT(F682,1)="-",1,0)+IF(LEFT(G682,1)="-",1,0)+IF(LEFT(H682,1)="-",1,0)+IF(LEFT(I682,1)="-",1,0)+IF(LEFT(J682,1)="-",1,0)))</f>
      </c>
      <c r="M682" s="16">
        <f t="shared" si="115"/>
      </c>
      <c r="N682" s="15">
        <f t="shared" si="115"/>
      </c>
      <c r="O682" s="39"/>
      <c r="AE682" s="79" t="s">
        <v>8</v>
      </c>
      <c r="AF682" s="79" t="str">
        <f>C673</f>
        <v>Sadamatsu Yusuke</v>
      </c>
      <c r="AG682" s="85" t="str">
        <f>G673</f>
        <v>Krastev Petyo</v>
      </c>
      <c r="AH682" s="83">
        <f t="shared" si="116"/>
        <v>9</v>
      </c>
      <c r="AI682" s="83">
        <f t="shared" si="116"/>
        <v>-5</v>
      </c>
      <c r="AJ682" s="83">
        <f t="shared" si="116"/>
        <v>8</v>
      </c>
      <c r="AK682" s="83">
        <f t="shared" si="116"/>
        <v>-9</v>
      </c>
      <c r="AL682" s="83">
        <f t="shared" si="116"/>
        <v>9</v>
      </c>
      <c r="AM682" s="84"/>
      <c r="AN682" s="84">
        <f t="shared" si="117"/>
        <v>1</v>
      </c>
      <c r="AO682" s="84">
        <f t="shared" si="117"/>
      </c>
    </row>
    <row r="683" spans="1:41" ht="15.75" thickBot="1">
      <c r="A683" s="39"/>
      <c r="B683" s="53" t="s">
        <v>10</v>
      </c>
      <c r="C683" s="22" t="str">
        <f>IF(C673&gt;"",C673,"")</f>
        <v>Sadamatsu Yusuke</v>
      </c>
      <c r="D683" s="22" t="str">
        <f>IF(G672&gt;"",G672,"")</f>
        <v>Golovanov Stanislav</v>
      </c>
      <c r="E683" s="24"/>
      <c r="F683" s="8"/>
      <c r="G683" s="4"/>
      <c r="H683" s="4"/>
      <c r="I683" s="4"/>
      <c r="J683" s="4"/>
      <c r="K683" s="13">
        <f>IF(ISBLANK(F683),"",COUNTIF(F683:J683,"&gt;=0"))</f>
      </c>
      <c r="L683" s="14">
        <f>IF(ISBLANK(F683),"",(IF(LEFT(F683,1)="-",1,0)+IF(LEFT(G683,1)="-",1,0)+IF(LEFT(H683,1)="-",1,0)+IF(LEFT(I683,1)="-",1,0)+IF(LEFT(J683,1)="-",1,0)))</f>
      </c>
      <c r="M683" s="16">
        <f t="shared" si="115"/>
      </c>
      <c r="N683" s="15">
        <f t="shared" si="115"/>
      </c>
      <c r="O683" s="39"/>
      <c r="AE683" s="79" t="s">
        <v>46</v>
      </c>
      <c r="AF683" s="79" t="str">
        <f>C675</f>
        <v>Goto Takuya</v>
      </c>
      <c r="AG683" s="85" t="str">
        <f>G675</f>
        <v>Golovanov Stanislav</v>
      </c>
      <c r="AH683" s="83">
        <f t="shared" si="116"/>
        <v>7</v>
      </c>
      <c r="AI683" s="83">
        <f t="shared" si="116"/>
        <v>5</v>
      </c>
      <c r="AJ683" s="83">
        <f t="shared" si="116"/>
        <v>-8</v>
      </c>
      <c r="AK683" s="83">
        <f t="shared" si="116"/>
        <v>-4</v>
      </c>
      <c r="AL683" s="83">
        <f t="shared" si="116"/>
        <v>4</v>
      </c>
      <c r="AM683" s="84"/>
      <c r="AN683" s="84">
        <f t="shared" si="117"/>
        <v>1</v>
      </c>
      <c r="AO683" s="84">
        <f t="shared" si="117"/>
      </c>
    </row>
    <row r="684" spans="1:41" ht="15.75" thickBot="1">
      <c r="A684" s="35"/>
      <c r="B684" s="27"/>
      <c r="C684" s="27"/>
      <c r="D684" s="27"/>
      <c r="E684" s="27"/>
      <c r="F684" s="27"/>
      <c r="G684" s="27"/>
      <c r="H684" s="27"/>
      <c r="I684" s="21" t="s">
        <v>28</v>
      </c>
      <c r="J684" s="55"/>
      <c r="K684" s="25">
        <f>IF(ISBLANK(C672),"",SUM(K679:K683))</f>
        <v>9</v>
      </c>
      <c r="L684" s="26">
        <f>IF(ISBLANK(G672),"",SUM(L679:L683))</f>
        <v>6</v>
      </c>
      <c r="M684" s="56">
        <f>IF(ISBLANK(F679),"",SUM(M679:M683))</f>
        <v>3</v>
      </c>
      <c r="N684" s="57">
        <f>IF(ISBLANK(F679),"",SUM(N679:N683))</f>
        <v>0</v>
      </c>
      <c r="O684" s="39"/>
      <c r="AE684" s="122" t="s">
        <v>47</v>
      </c>
      <c r="AF684" s="122" t="str">
        <f>C676</f>
        <v>Sadamatsu Yusuke</v>
      </c>
      <c r="AG684" s="123" t="str">
        <f>G676</f>
        <v>Krastev Petyo</v>
      </c>
      <c r="AH684" s="86" t="s">
        <v>48</v>
      </c>
      <c r="AI684" s="86" t="s">
        <v>48</v>
      </c>
      <c r="AJ684" s="86" t="s">
        <v>48</v>
      </c>
      <c r="AK684" s="86" t="s">
        <v>48</v>
      </c>
      <c r="AL684" s="86" t="s">
        <v>48</v>
      </c>
      <c r="AM684" s="86"/>
      <c r="AN684" s="84"/>
      <c r="AO684" s="84">
        <f>N682</f>
      </c>
    </row>
    <row r="685" spans="1:41" ht="15">
      <c r="A685" s="35"/>
      <c r="B685" s="27" t="s">
        <v>26</v>
      </c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40"/>
      <c r="AE685" s="79" t="s">
        <v>9</v>
      </c>
      <c r="AF685" s="79" t="str">
        <f>C672</f>
        <v>Goto Takuya</v>
      </c>
      <c r="AG685" s="85" t="str">
        <f>G673</f>
        <v>Krastev Petyo</v>
      </c>
      <c r="AH685" s="83">
        <f aca="true" t="shared" si="118" ref="AH685:AL686">F682</f>
        <v>0</v>
      </c>
      <c r="AI685" s="83">
        <f t="shared" si="118"/>
        <v>0</v>
      </c>
      <c r="AJ685" s="83">
        <f t="shared" si="118"/>
        <v>0</v>
      </c>
      <c r="AK685" s="83">
        <f t="shared" si="118"/>
        <v>0</v>
      </c>
      <c r="AL685" s="83">
        <f t="shared" si="118"/>
        <v>0</v>
      </c>
      <c r="AM685" s="84"/>
      <c r="AN685" s="84">
        <f>M682</f>
      </c>
      <c r="AO685" s="84">
        <f>N682</f>
      </c>
    </row>
    <row r="686" spans="1:41" ht="15">
      <c r="A686" s="35"/>
      <c r="C686" s="27" t="s">
        <v>4</v>
      </c>
      <c r="D686" s="27" t="s">
        <v>5</v>
      </c>
      <c r="E686" s="9"/>
      <c r="F686" s="27"/>
      <c r="G686" s="27" t="s">
        <v>6</v>
      </c>
      <c r="H686" s="9"/>
      <c r="I686" s="27"/>
      <c r="J686" s="9" t="s">
        <v>27</v>
      </c>
      <c r="K686" s="9"/>
      <c r="L686" s="27"/>
      <c r="M686" s="27"/>
      <c r="N686" s="27"/>
      <c r="O686" s="40"/>
      <c r="AE686" s="79" t="s">
        <v>10</v>
      </c>
      <c r="AF686" s="79" t="str">
        <f>C673</f>
        <v>Sadamatsu Yusuke</v>
      </c>
      <c r="AG686" s="79" t="str">
        <f>G672</f>
        <v>Golovanov Stanislav</v>
      </c>
      <c r="AH686" s="83">
        <f t="shared" si="118"/>
        <v>0</v>
      </c>
      <c r="AI686" s="83">
        <f t="shared" si="118"/>
        <v>0</v>
      </c>
      <c r="AJ686" s="83">
        <f t="shared" si="118"/>
        <v>0</v>
      </c>
      <c r="AK686" s="83">
        <f t="shared" si="118"/>
        <v>0</v>
      </c>
      <c r="AL686" s="83">
        <f t="shared" si="118"/>
        <v>0</v>
      </c>
      <c r="AM686" s="84"/>
      <c r="AN686" s="84">
        <f>M683</f>
      </c>
      <c r="AO686" s="84">
        <f>N683</f>
      </c>
    </row>
    <row r="687" spans="1:15" ht="13.5" thickBot="1">
      <c r="A687" s="35"/>
      <c r="B687" s="62"/>
      <c r="C687" s="63" t="str">
        <f>C671</f>
        <v>JPN 2</v>
      </c>
      <c r="D687" s="27" t="str">
        <f>G671</f>
        <v>BUL 1</v>
      </c>
      <c r="E687" s="27"/>
      <c r="F687" s="27"/>
      <c r="G687" s="27"/>
      <c r="H687" s="27"/>
      <c r="I687" s="27"/>
      <c r="J687" s="158" t="str">
        <f>IF(M684=3,C671,IF(N684=3,G671,IF(M684=5,IF(N684=5,"tasan",""),"")))</f>
        <v>JPN 2</v>
      </c>
      <c r="K687" s="158"/>
      <c r="L687" s="158"/>
      <c r="M687" s="158"/>
      <c r="N687" s="147"/>
      <c r="O687" s="39"/>
    </row>
    <row r="688" spans="1:15" ht="12.75">
      <c r="A688" s="58"/>
      <c r="B688" s="59"/>
      <c r="C688" s="59"/>
      <c r="D688" s="59"/>
      <c r="E688" s="59"/>
      <c r="F688" s="59"/>
      <c r="G688" s="59"/>
      <c r="H688" s="59"/>
      <c r="I688" s="59"/>
      <c r="J688" s="60"/>
      <c r="K688" s="60"/>
      <c r="L688" s="60"/>
      <c r="M688" s="60"/>
      <c r="N688" s="60"/>
      <c r="O688" s="61"/>
    </row>
    <row r="691" spans="1:15" ht="12.75">
      <c r="A691" s="35"/>
      <c r="B691" s="9"/>
      <c r="C691" s="28" t="s">
        <v>29</v>
      </c>
      <c r="D691" s="27"/>
      <c r="E691" s="27"/>
      <c r="F691" s="9"/>
      <c r="G691" s="36" t="s">
        <v>17</v>
      </c>
      <c r="H691" s="37"/>
      <c r="I691" s="38"/>
      <c r="J691" s="170">
        <v>41977</v>
      </c>
      <c r="K691" s="171"/>
      <c r="L691" s="171"/>
      <c r="M691" s="171"/>
      <c r="N691" s="172"/>
      <c r="O691" s="39"/>
    </row>
    <row r="692" spans="1:15" ht="12.75">
      <c r="A692" s="35"/>
      <c r="B692" s="12"/>
      <c r="C692" s="12" t="s">
        <v>75</v>
      </c>
      <c r="D692" s="27"/>
      <c r="E692" s="27"/>
      <c r="F692" s="9"/>
      <c r="G692" s="36" t="s">
        <v>18</v>
      </c>
      <c r="H692" s="37"/>
      <c r="I692" s="38"/>
      <c r="J692" s="173" t="s">
        <v>30</v>
      </c>
      <c r="K692" s="171"/>
      <c r="L692" s="171"/>
      <c r="M692" s="171"/>
      <c r="N692" s="172"/>
      <c r="O692" s="39"/>
    </row>
    <row r="693" spans="1:15" ht="12.75">
      <c r="A693" s="35"/>
      <c r="B693" s="9"/>
      <c r="C693" s="69"/>
      <c r="D693" s="27"/>
      <c r="E693" s="27"/>
      <c r="F693" s="27"/>
      <c r="G693" s="1"/>
      <c r="H693" s="27"/>
      <c r="I693" s="27"/>
      <c r="J693" s="27"/>
      <c r="K693" s="27"/>
      <c r="L693" s="27"/>
      <c r="M693" s="27"/>
      <c r="N693" s="27"/>
      <c r="O693" s="40"/>
    </row>
    <row r="694" spans="1:15" ht="12.75">
      <c r="A694" s="39"/>
      <c r="B694" s="41" t="s">
        <v>19</v>
      </c>
      <c r="C694" s="174" t="s">
        <v>64</v>
      </c>
      <c r="D694" s="175"/>
      <c r="E694" s="42"/>
      <c r="F694" s="41" t="s">
        <v>19</v>
      </c>
      <c r="G694" s="66" t="s">
        <v>105</v>
      </c>
      <c r="H694" s="67"/>
      <c r="I694" s="67"/>
      <c r="J694" s="67"/>
      <c r="K694" s="67"/>
      <c r="L694" s="67"/>
      <c r="M694" s="67"/>
      <c r="N694" s="68"/>
      <c r="O694" s="39"/>
    </row>
    <row r="695" spans="1:15" ht="12.75">
      <c r="A695" s="39"/>
      <c r="B695" s="43" t="s">
        <v>0</v>
      </c>
      <c r="C695" s="161" t="s">
        <v>160</v>
      </c>
      <c r="D695" s="162"/>
      <c r="E695" s="11"/>
      <c r="F695" s="44" t="s">
        <v>1</v>
      </c>
      <c r="G695" s="176" t="s">
        <v>109</v>
      </c>
      <c r="H695" s="177"/>
      <c r="I695" s="177"/>
      <c r="J695" s="177"/>
      <c r="K695" s="177"/>
      <c r="L695" s="177"/>
      <c r="M695" s="177"/>
      <c r="N695" s="128"/>
      <c r="O695" s="39"/>
    </row>
    <row r="696" spans="1:15" ht="12.75">
      <c r="A696" s="39"/>
      <c r="B696" s="45" t="s">
        <v>2</v>
      </c>
      <c r="C696" s="161" t="s">
        <v>161</v>
      </c>
      <c r="D696" s="162"/>
      <c r="E696" s="11"/>
      <c r="F696" s="46" t="s">
        <v>3</v>
      </c>
      <c r="G696" s="161" t="s">
        <v>107</v>
      </c>
      <c r="H696" s="163"/>
      <c r="I696" s="163"/>
      <c r="J696" s="163"/>
      <c r="K696" s="163"/>
      <c r="L696" s="163"/>
      <c r="M696" s="163"/>
      <c r="N696" s="164"/>
      <c r="O696" s="39"/>
    </row>
    <row r="697" spans="1:15" ht="12.75">
      <c r="A697" s="35"/>
      <c r="B697" s="47" t="s">
        <v>20</v>
      </c>
      <c r="C697" s="48"/>
      <c r="D697" s="49"/>
      <c r="E697" s="50"/>
      <c r="F697" s="47" t="s">
        <v>20</v>
      </c>
      <c r="G697" s="48"/>
      <c r="H697" s="51"/>
      <c r="I697" s="51"/>
      <c r="J697" s="51"/>
      <c r="K697" s="51"/>
      <c r="L697" s="51"/>
      <c r="M697" s="51"/>
      <c r="N697" s="51"/>
      <c r="O697" s="40"/>
    </row>
    <row r="698" spans="1:15" ht="12.75">
      <c r="A698" s="39"/>
      <c r="B698" s="19"/>
      <c r="C698" s="161" t="s">
        <v>160</v>
      </c>
      <c r="D698" s="162"/>
      <c r="E698" s="11"/>
      <c r="F698" s="20"/>
      <c r="G698" s="176" t="s">
        <v>109</v>
      </c>
      <c r="H698" s="177"/>
      <c r="I698" s="177"/>
      <c r="J698" s="177"/>
      <c r="K698" s="177"/>
      <c r="L698" s="177"/>
      <c r="M698" s="177"/>
      <c r="N698" s="128"/>
      <c r="O698" s="39"/>
    </row>
    <row r="699" spans="1:15" ht="12.75">
      <c r="A699" s="39"/>
      <c r="B699" s="17"/>
      <c r="C699" s="161" t="s">
        <v>161</v>
      </c>
      <c r="D699" s="162"/>
      <c r="E699" s="11"/>
      <c r="F699" s="18"/>
      <c r="G699" s="161" t="s">
        <v>107</v>
      </c>
      <c r="H699" s="163"/>
      <c r="I699" s="163"/>
      <c r="J699" s="163"/>
      <c r="K699" s="163"/>
      <c r="L699" s="163"/>
      <c r="M699" s="163"/>
      <c r="N699" s="164"/>
      <c r="O699" s="39"/>
    </row>
    <row r="700" spans="1:15" ht="12.75">
      <c r="A700" s="35"/>
      <c r="B700" s="27"/>
      <c r="C700" s="27"/>
      <c r="D700" s="27"/>
      <c r="E700" s="27"/>
      <c r="F700" s="1" t="s">
        <v>24</v>
      </c>
      <c r="G700" s="1"/>
      <c r="H700" s="1"/>
      <c r="I700" s="1"/>
      <c r="J700" s="27"/>
      <c r="K700" s="27"/>
      <c r="L700" s="27"/>
      <c r="M700" s="52"/>
      <c r="N700" s="9"/>
      <c r="O700" s="40"/>
    </row>
    <row r="701" spans="1:15" ht="12.75">
      <c r="A701" s="35"/>
      <c r="B701" s="12" t="s">
        <v>23</v>
      </c>
      <c r="C701" s="27"/>
      <c r="D701" s="27"/>
      <c r="E701" s="27"/>
      <c r="F701" s="2" t="s">
        <v>11</v>
      </c>
      <c r="G701" s="2" t="s">
        <v>12</v>
      </c>
      <c r="H701" s="2" t="s">
        <v>13</v>
      </c>
      <c r="I701" s="2" t="s">
        <v>14</v>
      </c>
      <c r="J701" s="2" t="s">
        <v>15</v>
      </c>
      <c r="K701" s="168" t="s">
        <v>21</v>
      </c>
      <c r="L701" s="169"/>
      <c r="M701" s="2" t="s">
        <v>22</v>
      </c>
      <c r="N701" s="3" t="s">
        <v>16</v>
      </c>
      <c r="O701" s="39"/>
    </row>
    <row r="702" spans="1:41" ht="15.75">
      <c r="A702" s="39"/>
      <c r="B702" s="53" t="s">
        <v>7</v>
      </c>
      <c r="C702" s="22" t="str">
        <f>IF(C695&gt;"",C695,"")</f>
        <v>Olah Benedek</v>
      </c>
      <c r="D702" s="22" t="str">
        <f>IF(G695&gt;"",G695,"")</f>
        <v>Stener Jonas</v>
      </c>
      <c r="E702" s="22">
        <f>IF(E695&gt;"",E695&amp;" - "&amp;I695,"")</f>
      </c>
      <c r="F702" s="4">
        <v>8</v>
      </c>
      <c r="G702" s="4">
        <v>8</v>
      </c>
      <c r="H702" s="10">
        <v>-10</v>
      </c>
      <c r="I702" s="4">
        <v>-7</v>
      </c>
      <c r="J702" s="4">
        <v>-5</v>
      </c>
      <c r="K702" s="13">
        <f>IF(ISBLANK(F702),"",COUNTIF(F702:J702,"&gt;=0"))</f>
        <v>2</v>
      </c>
      <c r="L702" s="14">
        <f>IF(ISBLANK(F702),"",(IF(LEFT(F702,1)="-",1,0)+IF(LEFT(G702,1)="-",1,0)+IF(LEFT(H702,1)="-",1,0)+IF(LEFT(I702,1)="-",1,0)+IF(LEFT(J702,1)="-",1,0)))</f>
        <v>3</v>
      </c>
      <c r="M702" s="16">
        <f aca="true" t="shared" si="119" ref="M702:N706">IF(K702=3,1,"")</f>
      </c>
      <c r="N702" s="15">
        <f t="shared" si="119"/>
        <v>1</v>
      </c>
      <c r="O702" s="39"/>
      <c r="AE702" s="74">
        <v>139</v>
      </c>
      <c r="AF702" s="75"/>
      <c r="AG702" s="74" t="s">
        <v>33</v>
      </c>
      <c r="AH702" s="76" t="str">
        <f>J692</f>
        <v>Men</v>
      </c>
      <c r="AI702" s="77" t="s">
        <v>34</v>
      </c>
      <c r="AJ702" s="78">
        <f>J691</f>
        <v>41977</v>
      </c>
      <c r="AK702" s="79" t="s">
        <v>35</v>
      </c>
      <c r="AL702" s="80"/>
      <c r="AM702" s="79" t="s">
        <v>36</v>
      </c>
      <c r="AN702" s="76">
        <f>SUM(AN704:AN709)</f>
        <v>0</v>
      </c>
      <c r="AO702" s="76">
        <f>SUM(AO704:AO709)</f>
        <v>3</v>
      </c>
    </row>
    <row r="703" spans="1:41" ht="15.75">
      <c r="A703" s="39"/>
      <c r="B703" s="53" t="s">
        <v>8</v>
      </c>
      <c r="C703" s="22" t="str">
        <f>IF(C696&gt;"",C696,"")</f>
        <v>Kantola Roope</v>
      </c>
      <c r="D703" s="22" t="str">
        <f>IF(G696&gt;"",G696,"")</f>
        <v>Jin Takuya</v>
      </c>
      <c r="E703" s="22">
        <f>IF(E696&gt;"",E696&amp;" - "&amp;I696,"")</f>
      </c>
      <c r="F703" s="4">
        <v>-5</v>
      </c>
      <c r="G703" s="4">
        <v>-6</v>
      </c>
      <c r="H703" s="4">
        <v>-8</v>
      </c>
      <c r="I703" s="4"/>
      <c r="J703" s="4"/>
      <c r="K703" s="13">
        <f>IF(ISBLANK(F703),"",COUNTIF(F703:J703,"&gt;=0"))</f>
        <v>0</v>
      </c>
      <c r="L703" s="14">
        <f>IF(ISBLANK(F703),"",(IF(LEFT(F703,1)="-",1,0)+IF(LEFT(G703,1)="-",1,0)+IF(LEFT(H703,1)="-",1,0)+IF(LEFT(I703,1)="-",1,0)+IF(LEFT(J703,1)="-",1,0)))</f>
        <v>3</v>
      </c>
      <c r="M703" s="16">
        <f t="shared" si="119"/>
      </c>
      <c r="N703" s="15">
        <f t="shared" si="119"/>
        <v>1</v>
      </c>
      <c r="O703" s="39"/>
      <c r="AE703" s="81" t="s">
        <v>37</v>
      </c>
      <c r="AF703" s="82" t="str">
        <f>C694</f>
        <v>FIN 1</v>
      </c>
      <c r="AG703" s="82" t="str">
        <f>G694</f>
        <v>SWE/JPN</v>
      </c>
      <c r="AH703" s="81" t="s">
        <v>38</v>
      </c>
      <c r="AI703" s="81" t="s">
        <v>39</v>
      </c>
      <c r="AJ703" s="81" t="s">
        <v>40</v>
      </c>
      <c r="AK703" s="81" t="s">
        <v>41</v>
      </c>
      <c r="AL703" s="81" t="s">
        <v>42</v>
      </c>
      <c r="AM703" s="81" t="s">
        <v>43</v>
      </c>
      <c r="AN703" s="81" t="s">
        <v>44</v>
      </c>
      <c r="AO703" s="81" t="s">
        <v>45</v>
      </c>
    </row>
    <row r="704" spans="1:41" ht="15">
      <c r="A704" s="39"/>
      <c r="B704" s="54" t="s">
        <v>25</v>
      </c>
      <c r="C704" s="22" t="str">
        <f>IF(C698&gt;"",C698&amp;" / "&amp;C699,"")</f>
        <v>Olah Benedek / Kantola Roope</v>
      </c>
      <c r="D704" s="22" t="str">
        <f>IF(G698&gt;"",G698&amp;" / "&amp;G699,"")</f>
        <v>Stener Jonas / Jin Takuya</v>
      </c>
      <c r="E704" s="23"/>
      <c r="F704" s="8">
        <v>-6</v>
      </c>
      <c r="G704" s="4">
        <v>-6</v>
      </c>
      <c r="H704" s="4">
        <v>9</v>
      </c>
      <c r="I704" s="7">
        <v>9</v>
      </c>
      <c r="J704" s="7">
        <v>-9</v>
      </c>
      <c r="K704" s="13">
        <f>IF(ISBLANK(F704),"",COUNTIF(F704:J704,"&gt;=0"))</f>
        <v>2</v>
      </c>
      <c r="L704" s="14">
        <f>IF(ISBLANK(F704),"",(IF(LEFT(F704,1)="-",1,0)+IF(LEFT(G704,1)="-",1,0)+IF(LEFT(H704,1)="-",1,0)+IF(LEFT(I704,1)="-",1,0)+IF(LEFT(J704,1)="-",1,0)))</f>
        <v>3</v>
      </c>
      <c r="M704" s="16">
        <f t="shared" si="119"/>
      </c>
      <c r="N704" s="15">
        <f t="shared" si="119"/>
        <v>1</v>
      </c>
      <c r="O704" s="39"/>
      <c r="AE704" s="79" t="s">
        <v>7</v>
      </c>
      <c r="AF704" s="79" t="str">
        <f>C695</f>
        <v>Olah Benedek</v>
      </c>
      <c r="AG704" s="79" t="str">
        <f>G695</f>
        <v>Stener Jonas</v>
      </c>
      <c r="AH704" s="83">
        <f aca="true" t="shared" si="120" ref="AH704:AL706">F702</f>
        <v>8</v>
      </c>
      <c r="AI704" s="83">
        <f t="shared" si="120"/>
        <v>8</v>
      </c>
      <c r="AJ704" s="83">
        <f t="shared" si="120"/>
        <v>-10</v>
      </c>
      <c r="AK704" s="83">
        <f t="shared" si="120"/>
        <v>-7</v>
      </c>
      <c r="AL704" s="83">
        <f t="shared" si="120"/>
        <v>-5</v>
      </c>
      <c r="AM704" s="84"/>
      <c r="AN704" s="84">
        <f aca="true" t="shared" si="121" ref="AN704:AO706">M702</f>
      </c>
      <c r="AO704" s="84">
        <f t="shared" si="121"/>
        <v>1</v>
      </c>
    </row>
    <row r="705" spans="1:41" ht="15">
      <c r="A705" s="39"/>
      <c r="B705" s="53" t="s">
        <v>9</v>
      </c>
      <c r="C705" s="22" t="str">
        <f>IF(C695&gt;"",C695,"")</f>
        <v>Olah Benedek</v>
      </c>
      <c r="D705" s="22" t="str">
        <f>IF(G696&gt;"",G696,"")</f>
        <v>Jin Takuya</v>
      </c>
      <c r="E705" s="24"/>
      <c r="F705" s="5"/>
      <c r="G705" s="6"/>
      <c r="H705" s="7"/>
      <c r="I705" s="4"/>
      <c r="J705" s="4"/>
      <c r="K705" s="13">
        <f>IF(ISBLANK(F705),"",COUNTIF(F705:J705,"&gt;=0"))</f>
      </c>
      <c r="L705" s="14">
        <f>IF(ISBLANK(F705),"",(IF(LEFT(F705,1)="-",1,0)+IF(LEFT(G705,1)="-",1,0)+IF(LEFT(H705,1)="-",1,0)+IF(LEFT(I705,1)="-",1,0)+IF(LEFT(J705,1)="-",1,0)))</f>
      </c>
      <c r="M705" s="16">
        <f t="shared" si="119"/>
      </c>
      <c r="N705" s="15">
        <f t="shared" si="119"/>
      </c>
      <c r="O705" s="39"/>
      <c r="AE705" s="79" t="s">
        <v>8</v>
      </c>
      <c r="AF705" s="79" t="str">
        <f>C696</f>
        <v>Kantola Roope</v>
      </c>
      <c r="AG705" s="85" t="str">
        <f>G696</f>
        <v>Jin Takuya</v>
      </c>
      <c r="AH705" s="83">
        <f t="shared" si="120"/>
        <v>-5</v>
      </c>
      <c r="AI705" s="83">
        <f t="shared" si="120"/>
        <v>-6</v>
      </c>
      <c r="AJ705" s="83">
        <f t="shared" si="120"/>
        <v>-8</v>
      </c>
      <c r="AK705" s="83">
        <f t="shared" si="120"/>
        <v>0</v>
      </c>
      <c r="AL705" s="83">
        <f t="shared" si="120"/>
        <v>0</v>
      </c>
      <c r="AM705" s="84"/>
      <c r="AN705" s="84">
        <f t="shared" si="121"/>
      </c>
      <c r="AO705" s="84">
        <f t="shared" si="121"/>
        <v>1</v>
      </c>
    </row>
    <row r="706" spans="1:41" ht="15.75" thickBot="1">
      <c r="A706" s="39"/>
      <c r="B706" s="53" t="s">
        <v>10</v>
      </c>
      <c r="C706" s="22" t="str">
        <f>IF(C696&gt;"",C696,"")</f>
        <v>Kantola Roope</v>
      </c>
      <c r="D706" s="22" t="str">
        <f>IF(G695&gt;"",G695,"")</f>
        <v>Stener Jonas</v>
      </c>
      <c r="E706" s="24"/>
      <c r="F706" s="8"/>
      <c r="G706" s="4"/>
      <c r="H706" s="4"/>
      <c r="I706" s="4"/>
      <c r="J706" s="4"/>
      <c r="K706" s="13">
        <f>IF(ISBLANK(F706),"",COUNTIF(F706:J706,"&gt;=0"))</f>
      </c>
      <c r="L706" s="14">
        <f>IF(ISBLANK(F706),"",(IF(LEFT(F706,1)="-",1,0)+IF(LEFT(G706,1)="-",1,0)+IF(LEFT(H706,1)="-",1,0)+IF(LEFT(I706,1)="-",1,0)+IF(LEFT(J706,1)="-",1,0)))</f>
      </c>
      <c r="M706" s="16">
        <f t="shared" si="119"/>
      </c>
      <c r="N706" s="15">
        <f t="shared" si="119"/>
      </c>
      <c r="O706" s="39"/>
      <c r="AE706" s="79" t="s">
        <v>46</v>
      </c>
      <c r="AF706" s="79" t="str">
        <f>C698</f>
        <v>Olah Benedek</v>
      </c>
      <c r="AG706" s="85" t="str">
        <f>G698</f>
        <v>Stener Jonas</v>
      </c>
      <c r="AH706" s="83">
        <f t="shared" si="120"/>
        <v>-6</v>
      </c>
      <c r="AI706" s="83">
        <f t="shared" si="120"/>
        <v>-6</v>
      </c>
      <c r="AJ706" s="83">
        <f t="shared" si="120"/>
        <v>9</v>
      </c>
      <c r="AK706" s="83">
        <f t="shared" si="120"/>
        <v>9</v>
      </c>
      <c r="AL706" s="83">
        <f t="shared" si="120"/>
        <v>-9</v>
      </c>
      <c r="AM706" s="84"/>
      <c r="AN706" s="84">
        <f t="shared" si="121"/>
      </c>
      <c r="AO706" s="84">
        <f t="shared" si="121"/>
        <v>1</v>
      </c>
    </row>
    <row r="707" spans="1:41" ht="15.75" thickBot="1">
      <c r="A707" s="35"/>
      <c r="B707" s="27"/>
      <c r="C707" s="27"/>
      <c r="D707" s="27"/>
      <c r="E707" s="27"/>
      <c r="F707" s="27"/>
      <c r="G707" s="27"/>
      <c r="H707" s="27"/>
      <c r="I707" s="21" t="s">
        <v>28</v>
      </c>
      <c r="J707" s="55"/>
      <c r="K707" s="25">
        <f>IF(ISBLANK(C695),"",SUM(K702:K706))</f>
        <v>4</v>
      </c>
      <c r="L707" s="26">
        <f>IF(ISBLANK(G695),"",SUM(L702:L706))</f>
        <v>9</v>
      </c>
      <c r="M707" s="56">
        <f>IF(ISBLANK(F702),"",SUM(M702:M706))</f>
        <v>0</v>
      </c>
      <c r="N707" s="57">
        <f>IF(ISBLANK(F702),"",SUM(N702:N706))</f>
        <v>3</v>
      </c>
      <c r="O707" s="39"/>
      <c r="AE707" s="122" t="s">
        <v>47</v>
      </c>
      <c r="AF707" s="122" t="str">
        <f>C699</f>
        <v>Kantola Roope</v>
      </c>
      <c r="AG707" s="123" t="str">
        <f>G699</f>
        <v>Jin Takuya</v>
      </c>
      <c r="AH707" s="86" t="s">
        <v>48</v>
      </c>
      <c r="AI707" s="86" t="s">
        <v>48</v>
      </c>
      <c r="AJ707" s="86" t="s">
        <v>48</v>
      </c>
      <c r="AK707" s="86" t="s">
        <v>48</v>
      </c>
      <c r="AL707" s="86" t="s">
        <v>48</v>
      </c>
      <c r="AM707" s="86"/>
      <c r="AN707" s="84"/>
      <c r="AO707" s="84">
        <f>N705</f>
      </c>
    </row>
    <row r="708" spans="1:41" ht="15">
      <c r="A708" s="35"/>
      <c r="B708" s="27" t="s">
        <v>26</v>
      </c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40"/>
      <c r="AE708" s="79" t="s">
        <v>9</v>
      </c>
      <c r="AF708" s="79" t="str">
        <f>C695</f>
        <v>Olah Benedek</v>
      </c>
      <c r="AG708" s="85" t="str">
        <f>G696</f>
        <v>Jin Takuya</v>
      </c>
      <c r="AH708" s="83">
        <f aca="true" t="shared" si="122" ref="AH708:AL709">F705</f>
        <v>0</v>
      </c>
      <c r="AI708" s="83">
        <f t="shared" si="122"/>
        <v>0</v>
      </c>
      <c r="AJ708" s="83">
        <f t="shared" si="122"/>
        <v>0</v>
      </c>
      <c r="AK708" s="83">
        <f t="shared" si="122"/>
        <v>0</v>
      </c>
      <c r="AL708" s="83">
        <f t="shared" si="122"/>
        <v>0</v>
      </c>
      <c r="AM708" s="84"/>
      <c r="AN708" s="84">
        <f>M705</f>
      </c>
      <c r="AO708" s="84">
        <f>N705</f>
      </c>
    </row>
    <row r="709" spans="1:41" ht="15">
      <c r="A709" s="35"/>
      <c r="C709" s="27" t="s">
        <v>4</v>
      </c>
      <c r="D709" s="27" t="s">
        <v>5</v>
      </c>
      <c r="E709" s="9"/>
      <c r="F709" s="27"/>
      <c r="G709" s="27" t="s">
        <v>6</v>
      </c>
      <c r="H709" s="9"/>
      <c r="I709" s="27"/>
      <c r="J709" s="9" t="s">
        <v>27</v>
      </c>
      <c r="K709" s="9"/>
      <c r="L709" s="27"/>
      <c r="M709" s="27"/>
      <c r="N709" s="27"/>
      <c r="O709" s="40"/>
      <c r="AE709" s="79" t="s">
        <v>10</v>
      </c>
      <c r="AF709" s="79" t="str">
        <f>C696</f>
        <v>Kantola Roope</v>
      </c>
      <c r="AG709" s="79" t="str">
        <f>G695</f>
        <v>Stener Jonas</v>
      </c>
      <c r="AH709" s="83">
        <f t="shared" si="122"/>
        <v>0</v>
      </c>
      <c r="AI709" s="83">
        <f t="shared" si="122"/>
        <v>0</v>
      </c>
      <c r="AJ709" s="83">
        <f t="shared" si="122"/>
        <v>0</v>
      </c>
      <c r="AK709" s="83">
        <f t="shared" si="122"/>
        <v>0</v>
      </c>
      <c r="AL709" s="83">
        <f t="shared" si="122"/>
        <v>0</v>
      </c>
      <c r="AM709" s="84"/>
      <c r="AN709" s="84">
        <f>M706</f>
      </c>
      <c r="AO709" s="84">
        <f>N706</f>
      </c>
    </row>
    <row r="710" spans="1:15" ht="13.5" thickBot="1">
      <c r="A710" s="35"/>
      <c r="B710" s="62"/>
      <c r="C710" s="63" t="str">
        <f>C694</f>
        <v>FIN 1</v>
      </c>
      <c r="D710" s="27" t="str">
        <f>G694</f>
        <v>SWE/JPN</v>
      </c>
      <c r="E710" s="27"/>
      <c r="F710" s="27"/>
      <c r="G710" s="27"/>
      <c r="H710" s="27"/>
      <c r="I710" s="27"/>
      <c r="J710" s="158" t="str">
        <f>IF(M707=3,C694,IF(N707=3,G694,IF(M707=5,IF(N707=5,"tasan",""),"")))</f>
        <v>SWE/JPN</v>
      </c>
      <c r="K710" s="159"/>
      <c r="L710" s="159"/>
      <c r="M710" s="159"/>
      <c r="N710" s="160"/>
      <c r="O710" s="39"/>
    </row>
    <row r="711" spans="1:15" ht="12.75">
      <c r="A711" s="58"/>
      <c r="B711" s="59"/>
      <c r="C711" s="59"/>
      <c r="D711" s="59"/>
      <c r="E711" s="59"/>
      <c r="F711" s="59"/>
      <c r="G711" s="59"/>
      <c r="H711" s="59"/>
      <c r="I711" s="59"/>
      <c r="J711" s="60"/>
      <c r="K711" s="60"/>
      <c r="L711" s="60"/>
      <c r="M711" s="60"/>
      <c r="N711" s="60"/>
      <c r="O711" s="61"/>
    </row>
    <row r="714" spans="1:15" ht="12.75">
      <c r="A714" s="35"/>
      <c r="B714" s="9"/>
      <c r="C714" s="28" t="s">
        <v>29</v>
      </c>
      <c r="D714" s="27"/>
      <c r="E714" s="27"/>
      <c r="F714" s="9"/>
      <c r="G714" s="36" t="s">
        <v>17</v>
      </c>
      <c r="H714" s="37"/>
      <c r="I714" s="38"/>
      <c r="J714" s="170">
        <v>41977</v>
      </c>
      <c r="K714" s="171"/>
      <c r="L714" s="171"/>
      <c r="M714" s="171"/>
      <c r="N714" s="172"/>
      <c r="O714" s="39"/>
    </row>
    <row r="715" spans="1:15" ht="12.75">
      <c r="A715" s="35"/>
      <c r="B715" s="12"/>
      <c r="C715" s="12" t="s">
        <v>75</v>
      </c>
      <c r="D715" s="27"/>
      <c r="E715" s="27"/>
      <c r="F715" s="9"/>
      <c r="G715" s="36" t="s">
        <v>18</v>
      </c>
      <c r="H715" s="37"/>
      <c r="I715" s="38"/>
      <c r="J715" s="173" t="s">
        <v>30</v>
      </c>
      <c r="K715" s="171"/>
      <c r="L715" s="171"/>
      <c r="M715" s="171"/>
      <c r="N715" s="172"/>
      <c r="O715" s="39"/>
    </row>
    <row r="716" spans="1:15" ht="12.75">
      <c r="A716" s="35"/>
      <c r="B716" s="9"/>
      <c r="C716" s="69"/>
      <c r="D716" s="27"/>
      <c r="E716" s="27"/>
      <c r="F716" s="27"/>
      <c r="G716" s="1"/>
      <c r="H716" s="27"/>
      <c r="I716" s="27"/>
      <c r="J716" s="27"/>
      <c r="K716" s="27"/>
      <c r="L716" s="27"/>
      <c r="M716" s="27"/>
      <c r="N716" s="27"/>
      <c r="O716" s="40"/>
    </row>
    <row r="717" spans="1:15" ht="12.75">
      <c r="A717" s="39"/>
      <c r="B717" s="41" t="s">
        <v>19</v>
      </c>
      <c r="C717" s="174" t="s">
        <v>111</v>
      </c>
      <c r="D717" s="175"/>
      <c r="E717" s="42"/>
      <c r="F717" s="41" t="s">
        <v>19</v>
      </c>
      <c r="G717" s="66" t="s">
        <v>176</v>
      </c>
      <c r="H717" s="67"/>
      <c r="I717" s="67"/>
      <c r="J717" s="67"/>
      <c r="K717" s="67"/>
      <c r="L717" s="67"/>
      <c r="M717" s="67"/>
      <c r="N717" s="68"/>
      <c r="O717" s="39"/>
    </row>
    <row r="718" spans="1:15" ht="12.75">
      <c r="A718" s="39"/>
      <c r="B718" s="43" t="s">
        <v>0</v>
      </c>
      <c r="C718" s="134" t="s">
        <v>112</v>
      </c>
      <c r="D718" s="134"/>
      <c r="E718" s="11"/>
      <c r="F718" s="44" t="s">
        <v>1</v>
      </c>
      <c r="G718" s="161" t="s">
        <v>177</v>
      </c>
      <c r="H718" s="163"/>
      <c r="I718" s="163"/>
      <c r="J718" s="163"/>
      <c r="K718" s="163"/>
      <c r="L718" s="163"/>
      <c r="M718" s="163"/>
      <c r="N718" s="164"/>
      <c r="O718" s="39"/>
    </row>
    <row r="719" spans="1:15" ht="12.75">
      <c r="A719" s="39"/>
      <c r="B719" s="45" t="s">
        <v>2</v>
      </c>
      <c r="C719" s="134" t="s">
        <v>114</v>
      </c>
      <c r="D719" s="134"/>
      <c r="E719" s="11"/>
      <c r="F719" s="46" t="s">
        <v>3</v>
      </c>
      <c r="G719" s="176" t="s">
        <v>178</v>
      </c>
      <c r="H719" s="177"/>
      <c r="I719" s="177"/>
      <c r="J719" s="177"/>
      <c r="K719" s="177"/>
      <c r="L719" s="177"/>
      <c r="M719" s="177"/>
      <c r="N719" s="128"/>
      <c r="O719" s="39"/>
    </row>
    <row r="720" spans="1:15" ht="12.75">
      <c r="A720" s="35"/>
      <c r="B720" s="47" t="s">
        <v>20</v>
      </c>
      <c r="C720" s="48"/>
      <c r="D720" s="49"/>
      <c r="E720" s="50"/>
      <c r="F720" s="47" t="s">
        <v>20</v>
      </c>
      <c r="G720" s="48"/>
      <c r="H720" s="51"/>
      <c r="I720" s="51"/>
      <c r="J720" s="51"/>
      <c r="K720" s="51"/>
      <c r="L720" s="51"/>
      <c r="M720" s="51"/>
      <c r="N720" s="51"/>
      <c r="O720" s="40"/>
    </row>
    <row r="721" spans="1:15" ht="12.75">
      <c r="A721" s="39"/>
      <c r="B721" s="19"/>
      <c r="C721" s="134" t="s">
        <v>112</v>
      </c>
      <c r="D721" s="134"/>
      <c r="E721" s="11"/>
      <c r="F721" s="20"/>
      <c r="G721" s="161" t="s">
        <v>177</v>
      </c>
      <c r="H721" s="163"/>
      <c r="I721" s="163"/>
      <c r="J721" s="163"/>
      <c r="K721" s="163"/>
      <c r="L721" s="163"/>
      <c r="M721" s="163"/>
      <c r="N721" s="164"/>
      <c r="O721" s="39"/>
    </row>
    <row r="722" spans="1:15" ht="12.75">
      <c r="A722" s="39"/>
      <c r="B722" s="17"/>
      <c r="C722" s="134" t="s">
        <v>114</v>
      </c>
      <c r="D722" s="134"/>
      <c r="E722" s="11"/>
      <c r="F722" s="18"/>
      <c r="G722" s="176" t="s">
        <v>178</v>
      </c>
      <c r="H722" s="177"/>
      <c r="I722" s="177"/>
      <c r="J722" s="177"/>
      <c r="K722" s="177"/>
      <c r="L722" s="177"/>
      <c r="M722" s="177"/>
      <c r="N722" s="128"/>
      <c r="O722" s="39"/>
    </row>
    <row r="723" spans="1:15" ht="12.75">
      <c r="A723" s="35"/>
      <c r="B723" s="27"/>
      <c r="C723" s="27"/>
      <c r="D723" s="27"/>
      <c r="E723" s="27"/>
      <c r="F723" s="1" t="s">
        <v>24</v>
      </c>
      <c r="G723" s="1"/>
      <c r="H723" s="1"/>
      <c r="I723" s="1"/>
      <c r="J723" s="27"/>
      <c r="K723" s="27"/>
      <c r="L723" s="27"/>
      <c r="M723" s="52"/>
      <c r="N723" s="9"/>
      <c r="O723" s="40"/>
    </row>
    <row r="724" spans="1:15" ht="12.75">
      <c r="A724" s="35"/>
      <c r="B724" s="12" t="s">
        <v>23</v>
      </c>
      <c r="C724" s="27"/>
      <c r="D724" s="27"/>
      <c r="E724" s="27"/>
      <c r="F724" s="2" t="s">
        <v>11</v>
      </c>
      <c r="G724" s="2" t="s">
        <v>12</v>
      </c>
      <c r="H724" s="2" t="s">
        <v>13</v>
      </c>
      <c r="I724" s="2" t="s">
        <v>14</v>
      </c>
      <c r="J724" s="2" t="s">
        <v>15</v>
      </c>
      <c r="K724" s="168" t="s">
        <v>21</v>
      </c>
      <c r="L724" s="169"/>
      <c r="M724" s="2" t="s">
        <v>22</v>
      </c>
      <c r="N724" s="3" t="s">
        <v>16</v>
      </c>
      <c r="O724" s="39"/>
    </row>
    <row r="725" spans="1:41" ht="15.75">
      <c r="A725" s="39"/>
      <c r="B725" s="53" t="s">
        <v>7</v>
      </c>
      <c r="C725" s="22" t="str">
        <f>IF(C718&gt;"",C718,"")</f>
        <v>Mutygullin Ramil</v>
      </c>
      <c r="D725" s="22" t="str">
        <f>IF(G718&gt;"",G718,"")</f>
        <v>Hindersson Mikkel</v>
      </c>
      <c r="E725" s="22">
        <f>IF(E718&gt;"",E718&amp;" - "&amp;I718,"")</f>
      </c>
      <c r="F725" s="4">
        <v>-2</v>
      </c>
      <c r="G725" s="4">
        <v>-6</v>
      </c>
      <c r="H725" s="10">
        <v>9</v>
      </c>
      <c r="I725" s="4">
        <v>-8</v>
      </c>
      <c r="J725" s="4"/>
      <c r="K725" s="13">
        <f>IF(ISBLANK(F725),"",COUNTIF(F725:J725,"&gt;=0"))</f>
        <v>1</v>
      </c>
      <c r="L725" s="14">
        <f>IF(ISBLANK(F725),"",(IF(LEFT(F725,1)="-",1,0)+IF(LEFT(G725,1)="-",1,0)+IF(LEFT(H725,1)="-",1,0)+IF(LEFT(I725,1)="-",1,0)+IF(LEFT(J725,1)="-",1,0)))</f>
        <v>3</v>
      </c>
      <c r="M725" s="16">
        <f aca="true" t="shared" si="123" ref="M725:N729">IF(K725=3,1,"")</f>
      </c>
      <c r="N725" s="15">
        <f t="shared" si="123"/>
        <v>1</v>
      </c>
      <c r="O725" s="39"/>
      <c r="AE725" s="74">
        <v>139</v>
      </c>
      <c r="AF725" s="75"/>
      <c r="AG725" s="74" t="s">
        <v>33</v>
      </c>
      <c r="AH725" s="76" t="str">
        <f>J715</f>
        <v>Men</v>
      </c>
      <c r="AI725" s="77" t="s">
        <v>34</v>
      </c>
      <c r="AJ725" s="78">
        <f>J714</f>
        <v>41977</v>
      </c>
      <c r="AK725" s="79" t="s">
        <v>35</v>
      </c>
      <c r="AL725" s="80"/>
      <c r="AM725" s="79" t="s">
        <v>36</v>
      </c>
      <c r="AN725" s="76">
        <f>SUM(AN727:AN732)</f>
        <v>0</v>
      </c>
      <c r="AO725" s="76">
        <f>SUM(AO727:AO732)</f>
        <v>3</v>
      </c>
    </row>
    <row r="726" spans="1:41" ht="15.75">
      <c r="A726" s="39"/>
      <c r="B726" s="53" t="s">
        <v>8</v>
      </c>
      <c r="C726" s="22" t="str">
        <f>IF(C719&gt;"",C719,"")</f>
        <v>Makarov Alexander</v>
      </c>
      <c r="D726" s="22" t="str">
        <f>IF(G719&gt;"",G719,"")</f>
        <v>Rasmunssen Morten</v>
      </c>
      <c r="E726" s="22">
        <f>IF(E719&gt;"",E719&amp;" - "&amp;I719,"")</f>
      </c>
      <c r="F726" s="4">
        <v>7</v>
      </c>
      <c r="G726" s="4">
        <v>-2</v>
      </c>
      <c r="H726" s="4">
        <v>-7</v>
      </c>
      <c r="I726" s="4">
        <v>-8</v>
      </c>
      <c r="J726" s="4"/>
      <c r="K726" s="13">
        <f>IF(ISBLANK(F726),"",COUNTIF(F726:J726,"&gt;=0"))</f>
        <v>1</v>
      </c>
      <c r="L726" s="14">
        <f>IF(ISBLANK(F726),"",(IF(LEFT(F726,1)="-",1,0)+IF(LEFT(G726,1)="-",1,0)+IF(LEFT(H726,1)="-",1,0)+IF(LEFT(I726,1)="-",1,0)+IF(LEFT(J726,1)="-",1,0)))</f>
        <v>3</v>
      </c>
      <c r="M726" s="16">
        <f t="shared" si="123"/>
      </c>
      <c r="N726" s="15">
        <f t="shared" si="123"/>
        <v>1</v>
      </c>
      <c r="O726" s="39"/>
      <c r="AE726" s="81" t="s">
        <v>37</v>
      </c>
      <c r="AF726" s="82" t="str">
        <f>C717</f>
        <v>RUS 8</v>
      </c>
      <c r="AG726" s="82" t="str">
        <f>G717</f>
        <v>DEN</v>
      </c>
      <c r="AH726" s="81" t="s">
        <v>38</v>
      </c>
      <c r="AI726" s="81" t="s">
        <v>39</v>
      </c>
      <c r="AJ726" s="81" t="s">
        <v>40</v>
      </c>
      <c r="AK726" s="81" t="s">
        <v>41</v>
      </c>
      <c r="AL726" s="81" t="s">
        <v>42</v>
      </c>
      <c r="AM726" s="81" t="s">
        <v>43</v>
      </c>
      <c r="AN726" s="81" t="s">
        <v>44</v>
      </c>
      <c r="AO726" s="81" t="s">
        <v>45</v>
      </c>
    </row>
    <row r="727" spans="1:41" ht="15">
      <c r="A727" s="39"/>
      <c r="B727" s="54" t="s">
        <v>25</v>
      </c>
      <c r="C727" s="22" t="str">
        <f>IF(C721&gt;"",C721&amp;" / "&amp;C722,"")</f>
        <v>Mutygullin Ramil / Makarov Alexander</v>
      </c>
      <c r="D727" s="22" t="str">
        <f>IF(G721&gt;"",G721&amp;" / "&amp;G722,"")</f>
        <v>Hindersson Mikkel / Rasmunssen Morten</v>
      </c>
      <c r="E727" s="23"/>
      <c r="F727" s="8">
        <v>-9</v>
      </c>
      <c r="G727" s="4">
        <v>-5</v>
      </c>
      <c r="H727" s="4">
        <v>4</v>
      </c>
      <c r="I727" s="7">
        <v>-9</v>
      </c>
      <c r="J727" s="7"/>
      <c r="K727" s="13">
        <f>IF(ISBLANK(F727),"",COUNTIF(F727:J727,"&gt;=0"))</f>
        <v>1</v>
      </c>
      <c r="L727" s="14">
        <f>IF(ISBLANK(F727),"",(IF(LEFT(F727,1)="-",1,0)+IF(LEFT(G727,1)="-",1,0)+IF(LEFT(H727,1)="-",1,0)+IF(LEFT(I727,1)="-",1,0)+IF(LEFT(J727,1)="-",1,0)))</f>
        <v>3</v>
      </c>
      <c r="M727" s="16">
        <f t="shared" si="123"/>
      </c>
      <c r="N727" s="15">
        <f t="shared" si="123"/>
        <v>1</v>
      </c>
      <c r="O727" s="39"/>
      <c r="AE727" s="79" t="s">
        <v>7</v>
      </c>
      <c r="AF727" s="79" t="str">
        <f>C718</f>
        <v>Mutygullin Ramil</v>
      </c>
      <c r="AG727" s="79" t="str">
        <f>G718</f>
        <v>Hindersson Mikkel</v>
      </c>
      <c r="AH727" s="83">
        <f aca="true" t="shared" si="124" ref="AH727:AL729">F725</f>
        <v>-2</v>
      </c>
      <c r="AI727" s="83">
        <f t="shared" si="124"/>
        <v>-6</v>
      </c>
      <c r="AJ727" s="83">
        <f t="shared" si="124"/>
        <v>9</v>
      </c>
      <c r="AK727" s="83">
        <f t="shared" si="124"/>
        <v>-8</v>
      </c>
      <c r="AL727" s="83">
        <f t="shared" si="124"/>
        <v>0</v>
      </c>
      <c r="AM727" s="84"/>
      <c r="AN727" s="84">
        <f aca="true" t="shared" si="125" ref="AN727:AO729">M725</f>
      </c>
      <c r="AO727" s="84">
        <f t="shared" si="125"/>
        <v>1</v>
      </c>
    </row>
    <row r="728" spans="1:41" ht="15">
      <c r="A728" s="39"/>
      <c r="B728" s="53" t="s">
        <v>9</v>
      </c>
      <c r="C728" s="22" t="str">
        <f>IF(C718&gt;"",C718,"")</f>
        <v>Mutygullin Ramil</v>
      </c>
      <c r="D728" s="22" t="str">
        <f>IF(G719&gt;"",G719,"")</f>
        <v>Rasmunssen Morten</v>
      </c>
      <c r="E728" s="24"/>
      <c r="F728" s="5"/>
      <c r="G728" s="6"/>
      <c r="H728" s="7"/>
      <c r="I728" s="4"/>
      <c r="J728" s="4"/>
      <c r="K728" s="13">
        <f>IF(ISBLANK(F728),"",COUNTIF(F728:J728,"&gt;=0"))</f>
      </c>
      <c r="L728" s="14">
        <f>IF(ISBLANK(F728),"",(IF(LEFT(F728,1)="-",1,0)+IF(LEFT(G728,1)="-",1,0)+IF(LEFT(H728,1)="-",1,0)+IF(LEFT(I728,1)="-",1,0)+IF(LEFT(J728,1)="-",1,0)))</f>
      </c>
      <c r="M728" s="16">
        <f t="shared" si="123"/>
      </c>
      <c r="N728" s="15">
        <f t="shared" si="123"/>
      </c>
      <c r="O728" s="39"/>
      <c r="AE728" s="79" t="s">
        <v>8</v>
      </c>
      <c r="AF728" s="79" t="str">
        <f>C719</f>
        <v>Makarov Alexander</v>
      </c>
      <c r="AG728" s="85" t="str">
        <f>G719</f>
        <v>Rasmunssen Morten</v>
      </c>
      <c r="AH728" s="83">
        <f t="shared" si="124"/>
        <v>7</v>
      </c>
      <c r="AI728" s="83">
        <f t="shared" si="124"/>
        <v>-2</v>
      </c>
      <c r="AJ728" s="83">
        <f t="shared" si="124"/>
        <v>-7</v>
      </c>
      <c r="AK728" s="83">
        <f t="shared" si="124"/>
        <v>-8</v>
      </c>
      <c r="AL728" s="83">
        <f t="shared" si="124"/>
        <v>0</v>
      </c>
      <c r="AM728" s="84"/>
      <c r="AN728" s="84">
        <f t="shared" si="125"/>
      </c>
      <c r="AO728" s="84">
        <f t="shared" si="125"/>
        <v>1</v>
      </c>
    </row>
    <row r="729" spans="1:41" ht="15.75" thickBot="1">
      <c r="A729" s="39"/>
      <c r="B729" s="53" t="s">
        <v>10</v>
      </c>
      <c r="C729" s="22" t="str">
        <f>IF(C719&gt;"",C719,"")</f>
        <v>Makarov Alexander</v>
      </c>
      <c r="D729" s="22" t="str">
        <f>IF(G718&gt;"",G718,"")</f>
        <v>Hindersson Mikkel</v>
      </c>
      <c r="E729" s="24"/>
      <c r="F729" s="8"/>
      <c r="G729" s="4"/>
      <c r="H729" s="4"/>
      <c r="I729" s="4"/>
      <c r="J729" s="4"/>
      <c r="K729" s="13">
        <f>IF(ISBLANK(F729),"",COUNTIF(F729:J729,"&gt;=0"))</f>
      </c>
      <c r="L729" s="14">
        <f>IF(ISBLANK(F729),"",(IF(LEFT(F729,1)="-",1,0)+IF(LEFT(G729,1)="-",1,0)+IF(LEFT(H729,1)="-",1,0)+IF(LEFT(I729,1)="-",1,0)+IF(LEFT(J729,1)="-",1,0)))</f>
      </c>
      <c r="M729" s="16">
        <f t="shared" si="123"/>
      </c>
      <c r="N729" s="15">
        <f t="shared" si="123"/>
      </c>
      <c r="O729" s="39"/>
      <c r="AE729" s="79" t="s">
        <v>46</v>
      </c>
      <c r="AF729" s="79" t="str">
        <f>C721</f>
        <v>Mutygullin Ramil</v>
      </c>
      <c r="AG729" s="85" t="str">
        <f>G721</f>
        <v>Hindersson Mikkel</v>
      </c>
      <c r="AH729" s="83">
        <f t="shared" si="124"/>
        <v>-9</v>
      </c>
      <c r="AI729" s="83">
        <f t="shared" si="124"/>
        <v>-5</v>
      </c>
      <c r="AJ729" s="83">
        <f t="shared" si="124"/>
        <v>4</v>
      </c>
      <c r="AK729" s="83">
        <f t="shared" si="124"/>
        <v>-9</v>
      </c>
      <c r="AL729" s="83">
        <f t="shared" si="124"/>
        <v>0</v>
      </c>
      <c r="AM729" s="84"/>
      <c r="AN729" s="84">
        <f t="shared" si="125"/>
      </c>
      <c r="AO729" s="84">
        <f t="shared" si="125"/>
        <v>1</v>
      </c>
    </row>
    <row r="730" spans="1:41" ht="15.75" thickBot="1">
      <c r="A730" s="35"/>
      <c r="B730" s="27"/>
      <c r="C730" s="27"/>
      <c r="D730" s="27"/>
      <c r="E730" s="27"/>
      <c r="F730" s="27"/>
      <c r="G730" s="27"/>
      <c r="H730" s="27"/>
      <c r="I730" s="21" t="s">
        <v>28</v>
      </c>
      <c r="J730" s="55"/>
      <c r="K730" s="25">
        <f>IF(ISBLANK(C718),"",SUM(K725:K729))</f>
        <v>3</v>
      </c>
      <c r="L730" s="26">
        <f>IF(ISBLANK(G718),"",SUM(L725:L729))</f>
        <v>9</v>
      </c>
      <c r="M730" s="56">
        <f>IF(ISBLANK(F725),"",SUM(M725:M729))</f>
        <v>0</v>
      </c>
      <c r="N730" s="57">
        <f>IF(ISBLANK(F725),"",SUM(N725:N729))</f>
        <v>3</v>
      </c>
      <c r="O730" s="39"/>
      <c r="AE730" s="122" t="s">
        <v>47</v>
      </c>
      <c r="AF730" s="122" t="str">
        <f>C722</f>
        <v>Makarov Alexander</v>
      </c>
      <c r="AG730" s="123" t="str">
        <f>G722</f>
        <v>Rasmunssen Morten</v>
      </c>
      <c r="AH730" s="86" t="s">
        <v>48</v>
      </c>
      <c r="AI730" s="86" t="s">
        <v>48</v>
      </c>
      <c r="AJ730" s="86" t="s">
        <v>48</v>
      </c>
      <c r="AK730" s="86" t="s">
        <v>48</v>
      </c>
      <c r="AL730" s="86" t="s">
        <v>48</v>
      </c>
      <c r="AM730" s="86"/>
      <c r="AN730" s="84"/>
      <c r="AO730" s="84">
        <f>N728</f>
      </c>
    </row>
    <row r="731" spans="1:41" ht="15">
      <c r="A731" s="35"/>
      <c r="B731" s="27" t="s">
        <v>26</v>
      </c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40"/>
      <c r="AE731" s="79" t="s">
        <v>9</v>
      </c>
      <c r="AF731" s="79" t="str">
        <f>C718</f>
        <v>Mutygullin Ramil</v>
      </c>
      <c r="AG731" s="85" t="str">
        <f>G719</f>
        <v>Rasmunssen Morten</v>
      </c>
      <c r="AH731" s="83">
        <f aca="true" t="shared" si="126" ref="AH731:AL732">F728</f>
        <v>0</v>
      </c>
      <c r="AI731" s="83">
        <f t="shared" si="126"/>
        <v>0</v>
      </c>
      <c r="AJ731" s="83">
        <f t="shared" si="126"/>
        <v>0</v>
      </c>
      <c r="AK731" s="83">
        <f t="shared" si="126"/>
        <v>0</v>
      </c>
      <c r="AL731" s="83">
        <f t="shared" si="126"/>
        <v>0</v>
      </c>
      <c r="AM731" s="84"/>
      <c r="AN731" s="84">
        <f>M728</f>
      </c>
      <c r="AO731" s="84">
        <f>N728</f>
      </c>
    </row>
    <row r="732" spans="1:41" ht="15">
      <c r="A732" s="35"/>
      <c r="C732" s="27" t="s">
        <v>4</v>
      </c>
      <c r="D732" s="27" t="s">
        <v>5</v>
      </c>
      <c r="E732" s="9"/>
      <c r="F732" s="27"/>
      <c r="G732" s="27" t="s">
        <v>6</v>
      </c>
      <c r="H732" s="9"/>
      <c r="I732" s="27"/>
      <c r="J732" s="9" t="s">
        <v>27</v>
      </c>
      <c r="K732" s="9"/>
      <c r="L732" s="27"/>
      <c r="M732" s="27"/>
      <c r="N732" s="27"/>
      <c r="O732" s="40"/>
      <c r="AE732" s="79" t="s">
        <v>10</v>
      </c>
      <c r="AF732" s="79" t="str">
        <f>C726</f>
        <v>Makarov Alexander</v>
      </c>
      <c r="AG732" s="79" t="str">
        <f>G718</f>
        <v>Hindersson Mikkel</v>
      </c>
      <c r="AH732" s="83">
        <f t="shared" si="126"/>
        <v>0</v>
      </c>
      <c r="AI732" s="83">
        <f t="shared" si="126"/>
        <v>0</v>
      </c>
      <c r="AJ732" s="83">
        <f t="shared" si="126"/>
        <v>0</v>
      </c>
      <c r="AK732" s="83">
        <f t="shared" si="126"/>
        <v>0</v>
      </c>
      <c r="AL732" s="83">
        <f t="shared" si="126"/>
        <v>0</v>
      </c>
      <c r="AM732" s="84"/>
      <c r="AN732" s="84">
        <f>M729</f>
      </c>
      <c r="AO732" s="84">
        <f>N729</f>
      </c>
    </row>
    <row r="733" spans="1:15" ht="13.5" thickBot="1">
      <c r="A733" s="35"/>
      <c r="B733" s="62"/>
      <c r="C733" s="63" t="str">
        <f>C717</f>
        <v>RUS 8</v>
      </c>
      <c r="D733" s="27" t="str">
        <f>G717</f>
        <v>DEN</v>
      </c>
      <c r="E733" s="27"/>
      <c r="F733" s="27"/>
      <c r="G733" s="27"/>
      <c r="H733" s="27"/>
      <c r="I733" s="27"/>
      <c r="J733" s="158" t="str">
        <f>IF(M730=3,C717,IF(N730=3,G717,IF(M730=5,IF(N730=5,"tasan",""),"")))</f>
        <v>DEN</v>
      </c>
      <c r="K733" s="159"/>
      <c r="L733" s="159"/>
      <c r="M733" s="159"/>
      <c r="N733" s="160"/>
      <c r="O733" s="39"/>
    </row>
    <row r="734" spans="1:15" ht="12.75">
      <c r="A734" s="58"/>
      <c r="B734" s="59"/>
      <c r="C734" s="59"/>
      <c r="D734" s="59"/>
      <c r="E734" s="59"/>
      <c r="F734" s="59"/>
      <c r="G734" s="59"/>
      <c r="H734" s="59"/>
      <c r="I734" s="59"/>
      <c r="J734" s="60"/>
      <c r="K734" s="60"/>
      <c r="L734" s="60"/>
      <c r="M734" s="60"/>
      <c r="N734" s="60"/>
      <c r="O734" s="61"/>
    </row>
    <row r="737" spans="1:15" ht="12.75">
      <c r="A737" s="35"/>
      <c r="B737" s="9"/>
      <c r="C737" s="28" t="s">
        <v>29</v>
      </c>
      <c r="D737" s="27"/>
      <c r="E737" s="27"/>
      <c r="F737" s="9"/>
      <c r="G737" s="36" t="s">
        <v>17</v>
      </c>
      <c r="H737" s="37"/>
      <c r="I737" s="38"/>
      <c r="J737" s="170">
        <v>41977</v>
      </c>
      <c r="K737" s="171"/>
      <c r="L737" s="171"/>
      <c r="M737" s="171"/>
      <c r="N737" s="172"/>
      <c r="O737" s="39"/>
    </row>
    <row r="738" spans="1:15" ht="12.75">
      <c r="A738" s="35"/>
      <c r="B738" s="12"/>
      <c r="C738" s="12" t="s">
        <v>75</v>
      </c>
      <c r="D738" s="27"/>
      <c r="E738" s="27"/>
      <c r="F738" s="9"/>
      <c r="G738" s="36" t="s">
        <v>18</v>
      </c>
      <c r="H738" s="37"/>
      <c r="I738" s="38"/>
      <c r="J738" s="173" t="s">
        <v>30</v>
      </c>
      <c r="K738" s="171"/>
      <c r="L738" s="171"/>
      <c r="M738" s="171"/>
      <c r="N738" s="172"/>
      <c r="O738" s="39"/>
    </row>
    <row r="739" spans="1:15" ht="12.75">
      <c r="A739" s="35"/>
      <c r="B739" s="9"/>
      <c r="C739" s="69"/>
      <c r="D739" s="27"/>
      <c r="E739" s="27"/>
      <c r="F739" s="27"/>
      <c r="G739" s="1"/>
      <c r="H739" s="27"/>
      <c r="I739" s="27"/>
      <c r="J739" s="27"/>
      <c r="K739" s="27"/>
      <c r="L739" s="27"/>
      <c r="M739" s="27"/>
      <c r="N739" s="27"/>
      <c r="O739" s="40"/>
    </row>
    <row r="740" spans="1:15" ht="12.75">
      <c r="A740" s="39"/>
      <c r="B740" s="41" t="s">
        <v>19</v>
      </c>
      <c r="C740" s="174" t="s">
        <v>162</v>
      </c>
      <c r="D740" s="175"/>
      <c r="E740" s="42"/>
      <c r="F740" s="41" t="s">
        <v>19</v>
      </c>
      <c r="G740" s="66" t="s">
        <v>179</v>
      </c>
      <c r="H740" s="67"/>
      <c r="I740" s="67"/>
      <c r="J740" s="67"/>
      <c r="K740" s="67"/>
      <c r="L740" s="67"/>
      <c r="M740" s="67"/>
      <c r="N740" s="68"/>
      <c r="O740" s="39"/>
    </row>
    <row r="741" spans="1:15" ht="12.75">
      <c r="A741" s="39"/>
      <c r="B741" s="43" t="s">
        <v>0</v>
      </c>
      <c r="C741" s="161" t="s">
        <v>163</v>
      </c>
      <c r="D741" s="162"/>
      <c r="E741" s="11"/>
      <c r="F741" s="44" t="s">
        <v>1</v>
      </c>
      <c r="G741" s="176" t="s">
        <v>180</v>
      </c>
      <c r="H741" s="177"/>
      <c r="I741" s="177"/>
      <c r="J741" s="177"/>
      <c r="K741" s="177"/>
      <c r="L741" s="177"/>
      <c r="M741" s="177"/>
      <c r="N741" s="128"/>
      <c r="O741" s="39"/>
    </row>
    <row r="742" spans="1:15" ht="12.75">
      <c r="A742" s="39"/>
      <c r="B742" s="45" t="s">
        <v>2</v>
      </c>
      <c r="C742" s="161" t="s">
        <v>164</v>
      </c>
      <c r="D742" s="162"/>
      <c r="E742" s="11"/>
      <c r="F742" s="46" t="s">
        <v>3</v>
      </c>
      <c r="G742" s="161" t="s">
        <v>181</v>
      </c>
      <c r="H742" s="163"/>
      <c r="I742" s="163"/>
      <c r="J742" s="163"/>
      <c r="K742" s="163"/>
      <c r="L742" s="163"/>
      <c r="M742" s="163"/>
      <c r="N742" s="164"/>
      <c r="O742" s="39"/>
    </row>
    <row r="743" spans="1:15" ht="12.75">
      <c r="A743" s="35"/>
      <c r="B743" s="47" t="s">
        <v>20</v>
      </c>
      <c r="C743" s="48"/>
      <c r="D743" s="49"/>
      <c r="E743" s="50"/>
      <c r="F743" s="47" t="s">
        <v>20</v>
      </c>
      <c r="G743" s="48"/>
      <c r="H743" s="51"/>
      <c r="I743" s="51"/>
      <c r="J743" s="51"/>
      <c r="K743" s="51"/>
      <c r="L743" s="51"/>
      <c r="M743" s="51"/>
      <c r="N743" s="51"/>
      <c r="O743" s="40"/>
    </row>
    <row r="744" spans="1:15" ht="12.75">
      <c r="A744" s="39"/>
      <c r="B744" s="19"/>
      <c r="C744" s="161" t="s">
        <v>163</v>
      </c>
      <c r="D744" s="162"/>
      <c r="E744" s="11"/>
      <c r="F744" s="20"/>
      <c r="G744" s="176" t="s">
        <v>180</v>
      </c>
      <c r="H744" s="177"/>
      <c r="I744" s="177"/>
      <c r="J744" s="177"/>
      <c r="K744" s="177"/>
      <c r="L744" s="177"/>
      <c r="M744" s="177"/>
      <c r="N744" s="128"/>
      <c r="O744" s="39"/>
    </row>
    <row r="745" spans="1:15" ht="12.75">
      <c r="A745" s="39"/>
      <c r="B745" s="17"/>
      <c r="C745" s="161" t="s">
        <v>164</v>
      </c>
      <c r="D745" s="162"/>
      <c r="E745" s="11"/>
      <c r="F745" s="18"/>
      <c r="G745" s="161" t="s">
        <v>181</v>
      </c>
      <c r="H745" s="163"/>
      <c r="I745" s="163"/>
      <c r="J745" s="163"/>
      <c r="K745" s="163"/>
      <c r="L745" s="163"/>
      <c r="M745" s="163"/>
      <c r="N745" s="164"/>
      <c r="O745" s="39"/>
    </row>
    <row r="746" spans="1:15" ht="12.75">
      <c r="A746" s="35"/>
      <c r="B746" s="27"/>
      <c r="C746" s="27"/>
      <c r="D746" s="27"/>
      <c r="E746" s="27"/>
      <c r="F746" s="1" t="s">
        <v>24</v>
      </c>
      <c r="G746" s="1"/>
      <c r="H746" s="1"/>
      <c r="I746" s="1"/>
      <c r="J746" s="27"/>
      <c r="K746" s="27"/>
      <c r="L746" s="27"/>
      <c r="M746" s="52"/>
      <c r="N746" s="9"/>
      <c r="O746" s="40"/>
    </row>
    <row r="747" spans="1:15" ht="12.75">
      <c r="A747" s="35"/>
      <c r="B747" s="12" t="s">
        <v>23</v>
      </c>
      <c r="C747" s="27"/>
      <c r="D747" s="27"/>
      <c r="E747" s="27"/>
      <c r="F747" s="2" t="s">
        <v>11</v>
      </c>
      <c r="G747" s="2" t="s">
        <v>12</v>
      </c>
      <c r="H747" s="2" t="s">
        <v>13</v>
      </c>
      <c r="I747" s="2" t="s">
        <v>14</v>
      </c>
      <c r="J747" s="2" t="s">
        <v>15</v>
      </c>
      <c r="K747" s="168" t="s">
        <v>21</v>
      </c>
      <c r="L747" s="169"/>
      <c r="M747" s="2" t="s">
        <v>22</v>
      </c>
      <c r="N747" s="3" t="s">
        <v>16</v>
      </c>
      <c r="O747" s="39"/>
    </row>
    <row r="748" spans="1:41" ht="15.75">
      <c r="A748" s="39"/>
      <c r="B748" s="53" t="s">
        <v>7</v>
      </c>
      <c r="C748" s="22" t="str">
        <f>IF(C741&gt;"",C741,"")</f>
        <v>Barabanov Kiryl</v>
      </c>
      <c r="D748" s="22" t="str">
        <f>IF(G741&gt;"",G741,"")</f>
        <v>Afanador Brian</v>
      </c>
      <c r="E748" s="22">
        <f>IF(E741&gt;"",E741&amp;" - "&amp;I741,"")</f>
      </c>
      <c r="F748" s="4">
        <v>-6</v>
      </c>
      <c r="G748" s="4">
        <v>-4</v>
      </c>
      <c r="H748" s="10">
        <v>-4</v>
      </c>
      <c r="I748" s="4"/>
      <c r="J748" s="4"/>
      <c r="K748" s="13">
        <f>IF(ISBLANK(F748),"",COUNTIF(F748:J748,"&gt;=0"))</f>
        <v>0</v>
      </c>
      <c r="L748" s="14">
        <f>IF(ISBLANK(F748),"",(IF(LEFT(F748,1)="-",1,0)+IF(LEFT(G748,1)="-",1,0)+IF(LEFT(H748,1)="-",1,0)+IF(LEFT(I748,1)="-",1,0)+IF(LEFT(J748,1)="-",1,0)))</f>
        <v>3</v>
      </c>
      <c r="M748" s="16">
        <f aca="true" t="shared" si="127" ref="M748:N752">IF(K748=3,1,"")</f>
      </c>
      <c r="N748" s="15">
        <f t="shared" si="127"/>
        <v>1</v>
      </c>
      <c r="O748" s="39"/>
      <c r="AE748" s="74">
        <v>139</v>
      </c>
      <c r="AF748" s="75"/>
      <c r="AG748" s="74" t="s">
        <v>33</v>
      </c>
      <c r="AH748" s="76" t="str">
        <f>J738</f>
        <v>Men</v>
      </c>
      <c r="AI748" s="77" t="s">
        <v>34</v>
      </c>
      <c r="AJ748" s="78">
        <f>J737</f>
        <v>41977</v>
      </c>
      <c r="AK748" s="79" t="s">
        <v>35</v>
      </c>
      <c r="AL748" s="80"/>
      <c r="AM748" s="79" t="s">
        <v>36</v>
      </c>
      <c r="AN748" s="76">
        <f>SUM(AN750:AN755)</f>
        <v>1</v>
      </c>
      <c r="AO748" s="76">
        <f>SUM(AO750:AO755)</f>
        <v>3</v>
      </c>
    </row>
    <row r="749" spans="1:41" ht="15.75">
      <c r="A749" s="39"/>
      <c r="B749" s="53" t="s">
        <v>8</v>
      </c>
      <c r="C749" s="22" t="str">
        <f>IF(C742&gt;"",C742,"")</f>
        <v>Shamruk Gleb</v>
      </c>
      <c r="D749" s="22" t="str">
        <f>IF(G742&gt;"",G742,"")</f>
        <v>Gonzalez Daniel</v>
      </c>
      <c r="E749" s="22">
        <f>IF(E742&gt;"",E742&amp;" - "&amp;I742,"")</f>
      </c>
      <c r="F749" s="4">
        <v>-4</v>
      </c>
      <c r="G749" s="4">
        <v>-3</v>
      </c>
      <c r="H749" s="4">
        <v>10</v>
      </c>
      <c r="I749" s="4">
        <v>5</v>
      </c>
      <c r="J749" s="4">
        <v>-7</v>
      </c>
      <c r="K749" s="13">
        <f>IF(ISBLANK(F749),"",COUNTIF(F749:J749,"&gt;=0"))</f>
        <v>2</v>
      </c>
      <c r="L749" s="14">
        <f>IF(ISBLANK(F749),"",(IF(LEFT(F749,1)="-",1,0)+IF(LEFT(G749,1)="-",1,0)+IF(LEFT(H749,1)="-",1,0)+IF(LEFT(I749,1)="-",1,0)+IF(LEFT(J749,1)="-",1,0)))</f>
        <v>3</v>
      </c>
      <c r="M749" s="16">
        <f t="shared" si="127"/>
      </c>
      <c r="N749" s="15">
        <f t="shared" si="127"/>
        <v>1</v>
      </c>
      <c r="O749" s="39"/>
      <c r="AE749" s="81" t="s">
        <v>37</v>
      </c>
      <c r="AF749" s="82" t="str">
        <f>C740</f>
        <v>BLR</v>
      </c>
      <c r="AG749" s="82" t="str">
        <f>G740</f>
        <v>PUR</v>
      </c>
      <c r="AH749" s="81" t="s">
        <v>38</v>
      </c>
      <c r="AI749" s="81" t="s">
        <v>39</v>
      </c>
      <c r="AJ749" s="81" t="s">
        <v>40</v>
      </c>
      <c r="AK749" s="81" t="s">
        <v>41</v>
      </c>
      <c r="AL749" s="81" t="s">
        <v>42</v>
      </c>
      <c r="AM749" s="81" t="s">
        <v>43</v>
      </c>
      <c r="AN749" s="81" t="s">
        <v>44</v>
      </c>
      <c r="AO749" s="81" t="s">
        <v>45</v>
      </c>
    </row>
    <row r="750" spans="1:41" ht="15">
      <c r="A750" s="39"/>
      <c r="B750" s="54" t="s">
        <v>25</v>
      </c>
      <c r="C750" s="22" t="str">
        <f>IF(C744&gt;"",C744&amp;" / "&amp;C745,"")</f>
        <v>Barabanov Kiryl / Shamruk Gleb</v>
      </c>
      <c r="D750" s="22" t="str">
        <f>IF(G744&gt;"",G744&amp;" / "&amp;G745,"")</f>
        <v>Afanador Brian / Gonzalez Daniel</v>
      </c>
      <c r="E750" s="23"/>
      <c r="F750" s="8">
        <v>-8</v>
      </c>
      <c r="G750" s="4">
        <v>-8</v>
      </c>
      <c r="H750" s="4">
        <v>9</v>
      </c>
      <c r="I750" s="7">
        <v>4</v>
      </c>
      <c r="J750" s="7">
        <v>9</v>
      </c>
      <c r="K750" s="13">
        <f>IF(ISBLANK(F750),"",COUNTIF(F750:J750,"&gt;=0"))</f>
        <v>3</v>
      </c>
      <c r="L750" s="14">
        <f>IF(ISBLANK(F750),"",(IF(LEFT(F750,1)="-",1,0)+IF(LEFT(G750,1)="-",1,0)+IF(LEFT(H750,1)="-",1,0)+IF(LEFT(I750,1)="-",1,0)+IF(LEFT(J750,1)="-",1,0)))</f>
        <v>2</v>
      </c>
      <c r="M750" s="16">
        <f t="shared" si="127"/>
        <v>1</v>
      </c>
      <c r="N750" s="15">
        <f t="shared" si="127"/>
      </c>
      <c r="O750" s="39"/>
      <c r="AE750" s="79" t="s">
        <v>7</v>
      </c>
      <c r="AF750" s="79" t="str">
        <f>C741</f>
        <v>Barabanov Kiryl</v>
      </c>
      <c r="AG750" s="79" t="str">
        <f>G741</f>
        <v>Afanador Brian</v>
      </c>
      <c r="AH750" s="83">
        <f aca="true" t="shared" si="128" ref="AH750:AL752">F748</f>
        <v>-6</v>
      </c>
      <c r="AI750" s="83">
        <f t="shared" si="128"/>
        <v>-4</v>
      </c>
      <c r="AJ750" s="83">
        <f t="shared" si="128"/>
        <v>-4</v>
      </c>
      <c r="AK750" s="83">
        <f t="shared" si="128"/>
        <v>0</v>
      </c>
      <c r="AL750" s="83">
        <f t="shared" si="128"/>
        <v>0</v>
      </c>
      <c r="AM750" s="84"/>
      <c r="AN750" s="84">
        <f aca="true" t="shared" si="129" ref="AN750:AO752">M748</f>
      </c>
      <c r="AO750" s="84">
        <f t="shared" si="129"/>
        <v>1</v>
      </c>
    </row>
    <row r="751" spans="1:41" ht="15">
      <c r="A751" s="39"/>
      <c r="B751" s="53" t="s">
        <v>9</v>
      </c>
      <c r="C751" s="22" t="str">
        <f>IF(C741&gt;"",C741,"")</f>
        <v>Barabanov Kiryl</v>
      </c>
      <c r="D751" s="22" t="str">
        <f>IF(G742&gt;"",G742,"")</f>
        <v>Gonzalez Daniel</v>
      </c>
      <c r="E751" s="24"/>
      <c r="F751" s="5">
        <v>-6</v>
      </c>
      <c r="G751" s="6">
        <v>-6</v>
      </c>
      <c r="H751" s="7">
        <v>-10</v>
      </c>
      <c r="I751" s="4"/>
      <c r="J751" s="4"/>
      <c r="K751" s="13">
        <f>IF(ISBLANK(F751),"",COUNTIF(F751:J751,"&gt;=0"))</f>
        <v>0</v>
      </c>
      <c r="L751" s="14">
        <f>IF(ISBLANK(F751),"",(IF(LEFT(F751,1)="-",1,0)+IF(LEFT(G751,1)="-",1,0)+IF(LEFT(H751,1)="-",1,0)+IF(LEFT(I751,1)="-",1,0)+IF(LEFT(J751,1)="-",1,0)))</f>
        <v>3</v>
      </c>
      <c r="M751" s="16">
        <f t="shared" si="127"/>
      </c>
      <c r="N751" s="15">
        <f t="shared" si="127"/>
        <v>1</v>
      </c>
      <c r="O751" s="39"/>
      <c r="AE751" s="79" t="s">
        <v>8</v>
      </c>
      <c r="AF751" s="79" t="str">
        <f>C742</f>
        <v>Shamruk Gleb</v>
      </c>
      <c r="AG751" s="85" t="str">
        <f>G742</f>
        <v>Gonzalez Daniel</v>
      </c>
      <c r="AH751" s="83">
        <f t="shared" si="128"/>
        <v>-4</v>
      </c>
      <c r="AI751" s="83">
        <f t="shared" si="128"/>
        <v>-3</v>
      </c>
      <c r="AJ751" s="83">
        <f t="shared" si="128"/>
        <v>10</v>
      </c>
      <c r="AK751" s="83">
        <f t="shared" si="128"/>
        <v>5</v>
      </c>
      <c r="AL751" s="83">
        <f t="shared" si="128"/>
        <v>-7</v>
      </c>
      <c r="AM751" s="84"/>
      <c r="AN751" s="84">
        <f t="shared" si="129"/>
      </c>
      <c r="AO751" s="84">
        <f t="shared" si="129"/>
        <v>1</v>
      </c>
    </row>
    <row r="752" spans="1:41" ht="15.75" thickBot="1">
      <c r="A752" s="39"/>
      <c r="B752" s="53" t="s">
        <v>10</v>
      </c>
      <c r="C752" s="22" t="str">
        <f>IF(C742&gt;"",C742,"")</f>
        <v>Shamruk Gleb</v>
      </c>
      <c r="D752" s="22" t="str">
        <f>IF(G741&gt;"",G741,"")</f>
        <v>Afanador Brian</v>
      </c>
      <c r="E752" s="24"/>
      <c r="F752" s="8"/>
      <c r="G752" s="4"/>
      <c r="H752" s="4"/>
      <c r="I752" s="4"/>
      <c r="J752" s="4"/>
      <c r="K752" s="13">
        <f>IF(ISBLANK(F752),"",COUNTIF(F752:J752,"&gt;=0"))</f>
      </c>
      <c r="L752" s="14">
        <f>IF(ISBLANK(F752),"",(IF(LEFT(F752,1)="-",1,0)+IF(LEFT(G752,1)="-",1,0)+IF(LEFT(H752,1)="-",1,0)+IF(LEFT(I752,1)="-",1,0)+IF(LEFT(J752,1)="-",1,0)))</f>
      </c>
      <c r="M752" s="16">
        <f t="shared" si="127"/>
      </c>
      <c r="N752" s="15">
        <f t="shared" si="127"/>
      </c>
      <c r="O752" s="39"/>
      <c r="AE752" s="79" t="s">
        <v>46</v>
      </c>
      <c r="AF752" s="79" t="str">
        <f>C744</f>
        <v>Barabanov Kiryl</v>
      </c>
      <c r="AG752" s="85" t="str">
        <f>G744</f>
        <v>Afanador Brian</v>
      </c>
      <c r="AH752" s="83">
        <f t="shared" si="128"/>
        <v>-8</v>
      </c>
      <c r="AI752" s="83">
        <f t="shared" si="128"/>
        <v>-8</v>
      </c>
      <c r="AJ752" s="83">
        <f t="shared" si="128"/>
        <v>9</v>
      </c>
      <c r="AK752" s="83">
        <f t="shared" si="128"/>
        <v>4</v>
      </c>
      <c r="AL752" s="83">
        <f t="shared" si="128"/>
        <v>9</v>
      </c>
      <c r="AM752" s="84"/>
      <c r="AN752" s="84">
        <f t="shared" si="129"/>
        <v>1</v>
      </c>
      <c r="AO752" s="84">
        <f t="shared" si="129"/>
      </c>
    </row>
    <row r="753" spans="1:41" ht="15.75" thickBot="1">
      <c r="A753" s="35"/>
      <c r="B753" s="27"/>
      <c r="C753" s="27"/>
      <c r="D753" s="27"/>
      <c r="E753" s="27"/>
      <c r="F753" s="27"/>
      <c r="G753" s="27"/>
      <c r="H753" s="27"/>
      <c r="I753" s="21" t="s">
        <v>28</v>
      </c>
      <c r="J753" s="55"/>
      <c r="K753" s="25">
        <f>IF(ISBLANK(C741),"",SUM(K748:K752))</f>
        <v>5</v>
      </c>
      <c r="L753" s="26">
        <f>IF(ISBLANK(G741),"",SUM(L748:L752))</f>
        <v>11</v>
      </c>
      <c r="M753" s="56">
        <f>IF(ISBLANK(F748),"",SUM(M748:M752))</f>
        <v>1</v>
      </c>
      <c r="N753" s="57">
        <f>IF(ISBLANK(F748),"",SUM(N748:N752))</f>
        <v>3</v>
      </c>
      <c r="O753" s="39"/>
      <c r="AE753" s="122" t="s">
        <v>47</v>
      </c>
      <c r="AF753" s="122" t="str">
        <f>C745</f>
        <v>Shamruk Gleb</v>
      </c>
      <c r="AG753" s="123" t="str">
        <f>G745</f>
        <v>Gonzalez Daniel</v>
      </c>
      <c r="AH753" s="86" t="s">
        <v>48</v>
      </c>
      <c r="AI753" s="86" t="s">
        <v>48</v>
      </c>
      <c r="AJ753" s="86" t="s">
        <v>48</v>
      </c>
      <c r="AK753" s="86" t="s">
        <v>48</v>
      </c>
      <c r="AL753" s="86" t="s">
        <v>48</v>
      </c>
      <c r="AM753" s="86"/>
      <c r="AN753" s="84"/>
      <c r="AO753" s="84"/>
    </row>
    <row r="754" spans="1:41" ht="15">
      <c r="A754" s="35"/>
      <c r="B754" s="27" t="s">
        <v>26</v>
      </c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40"/>
      <c r="AE754" s="79" t="s">
        <v>9</v>
      </c>
      <c r="AF754" s="79" t="str">
        <f>C741</f>
        <v>Barabanov Kiryl</v>
      </c>
      <c r="AG754" s="85" t="str">
        <f>G742</f>
        <v>Gonzalez Daniel</v>
      </c>
      <c r="AH754" s="83">
        <f aca="true" t="shared" si="130" ref="AH754:AL755">F751</f>
        <v>-6</v>
      </c>
      <c r="AI754" s="83">
        <f t="shared" si="130"/>
        <v>-6</v>
      </c>
      <c r="AJ754" s="83">
        <f t="shared" si="130"/>
        <v>-10</v>
      </c>
      <c r="AK754" s="83">
        <f t="shared" si="130"/>
        <v>0</v>
      </c>
      <c r="AL754" s="83">
        <f t="shared" si="130"/>
        <v>0</v>
      </c>
      <c r="AM754" s="84"/>
      <c r="AN754" s="84">
        <f>M751</f>
      </c>
      <c r="AO754" s="84">
        <f>N751</f>
        <v>1</v>
      </c>
    </row>
    <row r="755" spans="1:41" ht="15">
      <c r="A755" s="35"/>
      <c r="C755" s="27" t="s">
        <v>4</v>
      </c>
      <c r="D755" s="27" t="s">
        <v>5</v>
      </c>
      <c r="E755" s="9"/>
      <c r="F755" s="27"/>
      <c r="G755" s="27" t="s">
        <v>6</v>
      </c>
      <c r="H755" s="9"/>
      <c r="I755" s="27"/>
      <c r="J755" s="9" t="s">
        <v>27</v>
      </c>
      <c r="K755" s="9"/>
      <c r="L755" s="27"/>
      <c r="M755" s="27"/>
      <c r="N755" s="27"/>
      <c r="O755" s="40"/>
      <c r="AE755" s="79" t="s">
        <v>10</v>
      </c>
      <c r="AF755" s="79" t="str">
        <f>C749</f>
        <v>Shamruk Gleb</v>
      </c>
      <c r="AG755" s="79" t="str">
        <f>G741</f>
        <v>Afanador Brian</v>
      </c>
      <c r="AH755" s="83">
        <f t="shared" si="130"/>
        <v>0</v>
      </c>
      <c r="AI755" s="83">
        <f t="shared" si="130"/>
        <v>0</v>
      </c>
      <c r="AJ755" s="83">
        <f t="shared" si="130"/>
        <v>0</v>
      </c>
      <c r="AK755" s="83">
        <f t="shared" si="130"/>
        <v>0</v>
      </c>
      <c r="AL755" s="83">
        <f t="shared" si="130"/>
        <v>0</v>
      </c>
      <c r="AM755" s="84"/>
      <c r="AN755" s="84">
        <f>M752</f>
      </c>
      <c r="AO755" s="84">
        <f>N752</f>
      </c>
    </row>
    <row r="756" spans="1:15" ht="13.5" thickBot="1">
      <c r="A756" s="35"/>
      <c r="B756" s="62"/>
      <c r="C756" s="63" t="str">
        <f>C740</f>
        <v>BLR</v>
      </c>
      <c r="D756" s="27" t="str">
        <f>G740</f>
        <v>PUR</v>
      </c>
      <c r="E756" s="27"/>
      <c r="F756" s="27"/>
      <c r="G756" s="27"/>
      <c r="H756" s="27"/>
      <c r="I756" s="27"/>
      <c r="J756" s="158" t="str">
        <f>IF(M753=3,C740,IF(N753=3,G740,IF(M753=5,IF(N753=5,"tasan",""),"")))</f>
        <v>PUR</v>
      </c>
      <c r="K756" s="159"/>
      <c r="L756" s="159"/>
      <c r="M756" s="159"/>
      <c r="N756" s="160"/>
      <c r="O756" s="39"/>
    </row>
    <row r="757" spans="1:15" ht="12.75">
      <c r="A757" s="58"/>
      <c r="B757" s="59"/>
      <c r="C757" s="59"/>
      <c r="D757" s="59"/>
      <c r="E757" s="59"/>
      <c r="F757" s="59"/>
      <c r="G757" s="59"/>
      <c r="H757" s="59"/>
      <c r="I757" s="59"/>
      <c r="J757" s="60"/>
      <c r="K757" s="60"/>
      <c r="L757" s="60"/>
      <c r="M757" s="60"/>
      <c r="N757" s="60"/>
      <c r="O757" s="61"/>
    </row>
    <row r="760" spans="1:15" ht="12.75">
      <c r="A760" s="35"/>
      <c r="B760" s="9"/>
      <c r="C760" s="28" t="s">
        <v>29</v>
      </c>
      <c r="D760" s="27"/>
      <c r="E760" s="27"/>
      <c r="F760" s="9"/>
      <c r="G760" s="36" t="s">
        <v>17</v>
      </c>
      <c r="H760" s="37"/>
      <c r="I760" s="38"/>
      <c r="J760" s="170">
        <v>41977</v>
      </c>
      <c r="K760" s="171"/>
      <c r="L760" s="171"/>
      <c r="M760" s="171"/>
      <c r="N760" s="172"/>
      <c r="O760" s="39"/>
    </row>
    <row r="761" spans="1:15" ht="12.75">
      <c r="A761" s="35"/>
      <c r="B761" s="12"/>
      <c r="C761" s="12" t="s">
        <v>75</v>
      </c>
      <c r="D761" s="27"/>
      <c r="E761" s="27"/>
      <c r="F761" s="9"/>
      <c r="G761" s="36" t="s">
        <v>18</v>
      </c>
      <c r="H761" s="37"/>
      <c r="I761" s="38"/>
      <c r="J761" s="173" t="s">
        <v>30</v>
      </c>
      <c r="K761" s="171"/>
      <c r="L761" s="171"/>
      <c r="M761" s="171"/>
      <c r="N761" s="172"/>
      <c r="O761" s="39"/>
    </row>
    <row r="762" spans="1:15" ht="12.75">
      <c r="A762" s="35"/>
      <c r="B762" s="9"/>
      <c r="C762" s="69"/>
      <c r="D762" s="27"/>
      <c r="E762" s="27"/>
      <c r="F762" s="27"/>
      <c r="G762" s="1"/>
      <c r="H762" s="27"/>
      <c r="I762" s="27"/>
      <c r="J762" s="27"/>
      <c r="K762" s="27"/>
      <c r="L762" s="27"/>
      <c r="M762" s="27"/>
      <c r="N762" s="27"/>
      <c r="O762" s="40"/>
    </row>
    <row r="763" spans="1:15" ht="12.75">
      <c r="A763" s="39"/>
      <c r="B763" s="41" t="s">
        <v>19</v>
      </c>
      <c r="C763" s="174" t="s">
        <v>135</v>
      </c>
      <c r="D763" s="175"/>
      <c r="E763" s="42"/>
      <c r="F763" s="41" t="s">
        <v>19</v>
      </c>
      <c r="G763" s="88" t="s">
        <v>125</v>
      </c>
      <c r="H763" s="67"/>
      <c r="I763" s="67"/>
      <c r="J763" s="67"/>
      <c r="K763" s="67"/>
      <c r="L763" s="67"/>
      <c r="M763" s="67"/>
      <c r="N763" s="68"/>
      <c r="O763" s="39"/>
    </row>
    <row r="764" spans="1:15" ht="12.75">
      <c r="A764" s="39"/>
      <c r="B764" s="43" t="s">
        <v>0</v>
      </c>
      <c r="C764" s="161" t="s">
        <v>139</v>
      </c>
      <c r="D764" s="162"/>
      <c r="E764" s="11"/>
      <c r="F764" s="44" t="s">
        <v>1</v>
      </c>
      <c r="G764" s="176" t="s">
        <v>127</v>
      </c>
      <c r="H764" s="177"/>
      <c r="I764" s="177"/>
      <c r="J764" s="177"/>
      <c r="K764" s="177"/>
      <c r="L764" s="177"/>
      <c r="M764" s="177"/>
      <c r="N764" s="128"/>
      <c r="O764" s="39"/>
    </row>
    <row r="765" spans="1:15" ht="12.75">
      <c r="A765" s="39"/>
      <c r="B765" s="45" t="s">
        <v>2</v>
      </c>
      <c r="C765" s="161" t="s">
        <v>137</v>
      </c>
      <c r="D765" s="162"/>
      <c r="E765" s="11"/>
      <c r="F765" s="46" t="s">
        <v>3</v>
      </c>
      <c r="G765" s="161" t="s">
        <v>129</v>
      </c>
      <c r="H765" s="163"/>
      <c r="I765" s="163"/>
      <c r="J765" s="163"/>
      <c r="K765" s="163"/>
      <c r="L765" s="163"/>
      <c r="M765" s="163"/>
      <c r="N765" s="164"/>
      <c r="O765" s="39"/>
    </row>
    <row r="766" spans="1:15" ht="12.75">
      <c r="A766" s="35"/>
      <c r="B766" s="47" t="s">
        <v>20</v>
      </c>
      <c r="C766" s="48"/>
      <c r="D766" s="49"/>
      <c r="E766" s="50"/>
      <c r="F766" s="47" t="s">
        <v>20</v>
      </c>
      <c r="G766" s="48"/>
      <c r="H766" s="51"/>
      <c r="I766" s="51"/>
      <c r="J766" s="51"/>
      <c r="K766" s="51"/>
      <c r="L766" s="51"/>
      <c r="M766" s="51"/>
      <c r="N766" s="51"/>
      <c r="O766" s="40"/>
    </row>
    <row r="767" spans="1:15" ht="12.75">
      <c r="A767" s="39"/>
      <c r="B767" s="19"/>
      <c r="C767" s="161" t="s">
        <v>139</v>
      </c>
      <c r="D767" s="162"/>
      <c r="E767" s="11"/>
      <c r="F767" s="20"/>
      <c r="G767" s="176" t="s">
        <v>127</v>
      </c>
      <c r="H767" s="177"/>
      <c r="I767" s="177"/>
      <c r="J767" s="177"/>
      <c r="K767" s="177"/>
      <c r="L767" s="177"/>
      <c r="M767" s="177"/>
      <c r="N767" s="128"/>
      <c r="O767" s="39"/>
    </row>
    <row r="768" spans="1:15" ht="12.75">
      <c r="A768" s="39"/>
      <c r="B768" s="17"/>
      <c r="C768" s="161" t="s">
        <v>137</v>
      </c>
      <c r="D768" s="162"/>
      <c r="E768" s="11"/>
      <c r="F768" s="18"/>
      <c r="G768" s="161" t="s">
        <v>129</v>
      </c>
      <c r="H768" s="163"/>
      <c r="I768" s="163"/>
      <c r="J768" s="163"/>
      <c r="K768" s="163"/>
      <c r="L768" s="163"/>
      <c r="M768" s="163"/>
      <c r="N768" s="164"/>
      <c r="O768" s="39"/>
    </row>
    <row r="769" spans="1:15" ht="12.75">
      <c r="A769" s="35"/>
      <c r="B769" s="27"/>
      <c r="C769" s="27"/>
      <c r="D769" s="27"/>
      <c r="E769" s="27"/>
      <c r="F769" s="1" t="s">
        <v>24</v>
      </c>
      <c r="G769" s="1"/>
      <c r="H769" s="1"/>
      <c r="I769" s="1"/>
      <c r="J769" s="27"/>
      <c r="K769" s="27"/>
      <c r="L769" s="27"/>
      <c r="M769" s="52"/>
      <c r="N769" s="9"/>
      <c r="O769" s="40"/>
    </row>
    <row r="770" spans="1:15" ht="12.75">
      <c r="A770" s="35"/>
      <c r="B770" s="12" t="s">
        <v>23</v>
      </c>
      <c r="C770" s="27"/>
      <c r="D770" s="27"/>
      <c r="E770" s="27"/>
      <c r="F770" s="2" t="s">
        <v>11</v>
      </c>
      <c r="G770" s="2" t="s">
        <v>12</v>
      </c>
      <c r="H770" s="2" t="s">
        <v>13</v>
      </c>
      <c r="I770" s="2" t="s">
        <v>14</v>
      </c>
      <c r="J770" s="2" t="s">
        <v>15</v>
      </c>
      <c r="K770" s="168" t="s">
        <v>21</v>
      </c>
      <c r="L770" s="169"/>
      <c r="M770" s="2" t="s">
        <v>22</v>
      </c>
      <c r="N770" s="3" t="s">
        <v>16</v>
      </c>
      <c r="O770" s="39"/>
    </row>
    <row r="771" spans="1:41" ht="15.75">
      <c r="A771" s="39"/>
      <c r="B771" s="53" t="s">
        <v>7</v>
      </c>
      <c r="C771" s="22" t="str">
        <f>IF(C764&gt;"",C764,"")</f>
        <v>Tazoe Kenta</v>
      </c>
      <c r="D771" s="22" t="str">
        <f>IF(G764&gt;"",G764,"")</f>
        <v>O'Driscoll Michael</v>
      </c>
      <c r="E771" s="22">
        <f>IF(E764&gt;"",E764&amp;" - "&amp;I764,"")</f>
      </c>
      <c r="F771" s="4">
        <v>-9</v>
      </c>
      <c r="G771" s="4">
        <v>5</v>
      </c>
      <c r="H771" s="10">
        <v>10</v>
      </c>
      <c r="I771" s="4">
        <v>8</v>
      </c>
      <c r="J771" s="4"/>
      <c r="K771" s="13">
        <f>IF(ISBLANK(F771),"",COUNTIF(F771:J771,"&gt;=0"))</f>
        <v>3</v>
      </c>
      <c r="L771" s="14">
        <f>IF(ISBLANK(F771),"",(IF(LEFT(F771,1)="-",1,0)+IF(LEFT(G771,1)="-",1,0)+IF(LEFT(H771,1)="-",1,0)+IF(LEFT(I771,1)="-",1,0)+IF(LEFT(J771,1)="-",1,0)))</f>
        <v>1</v>
      </c>
      <c r="M771" s="16">
        <f aca="true" t="shared" si="131" ref="M771:N775">IF(K771=3,1,"")</f>
        <v>1</v>
      </c>
      <c r="N771" s="15">
        <f t="shared" si="131"/>
      </c>
      <c r="O771" s="39"/>
      <c r="AE771" s="74">
        <v>139</v>
      </c>
      <c r="AF771" s="75"/>
      <c r="AG771" s="74" t="s">
        <v>33</v>
      </c>
      <c r="AH771" s="76" t="str">
        <f>J761</f>
        <v>Men</v>
      </c>
      <c r="AI771" s="77" t="s">
        <v>34</v>
      </c>
      <c r="AJ771" s="78">
        <f>J760</f>
        <v>41977</v>
      </c>
      <c r="AK771" s="79" t="s">
        <v>35</v>
      </c>
      <c r="AL771" s="80"/>
      <c r="AM771" s="79" t="s">
        <v>36</v>
      </c>
      <c r="AN771" s="76">
        <f>SUM(AN773:AN778)</f>
        <v>3</v>
      </c>
      <c r="AO771" s="76">
        <f>SUM(AO773:AO778)</f>
        <v>0</v>
      </c>
    </row>
    <row r="772" spans="1:41" ht="15.75">
      <c r="A772" s="39"/>
      <c r="B772" s="53" t="s">
        <v>8</v>
      </c>
      <c r="C772" s="22" t="str">
        <f>IF(C765&gt;"",C765,"")</f>
        <v>Yamamoto Katsuya</v>
      </c>
      <c r="D772" s="22" t="str">
        <f>IF(G765&gt;"",G765,"")</f>
        <v>Rumgay Gavin</v>
      </c>
      <c r="E772" s="22">
        <f>IF(E765&gt;"",E765&amp;" - "&amp;I765,"")</f>
      </c>
      <c r="F772" s="4">
        <v>6</v>
      </c>
      <c r="G772" s="4">
        <v>-5</v>
      </c>
      <c r="H772" s="4">
        <v>9</v>
      </c>
      <c r="I772" s="4">
        <v>-11</v>
      </c>
      <c r="J772" s="4">
        <v>3</v>
      </c>
      <c r="K772" s="13">
        <f>IF(ISBLANK(F772),"",COUNTIF(F772:J772,"&gt;=0"))</f>
        <v>3</v>
      </c>
      <c r="L772" s="14">
        <f>IF(ISBLANK(F772),"",(IF(LEFT(F772,1)="-",1,0)+IF(LEFT(G772,1)="-",1,0)+IF(LEFT(H772,1)="-",1,0)+IF(LEFT(I772,1)="-",1,0)+IF(LEFT(J772,1)="-",1,0)))</f>
        <v>2</v>
      </c>
      <c r="M772" s="16">
        <f t="shared" si="131"/>
        <v>1</v>
      </c>
      <c r="N772" s="15">
        <f t="shared" si="131"/>
      </c>
      <c r="O772" s="39"/>
      <c r="AE772" s="81" t="s">
        <v>37</v>
      </c>
      <c r="AF772" s="82" t="str">
        <f>C763</f>
        <v>JPN 1</v>
      </c>
      <c r="AG772" s="82" t="str">
        <f>G763</f>
        <v>ENG/SCO</v>
      </c>
      <c r="AH772" s="81" t="s">
        <v>38</v>
      </c>
      <c r="AI772" s="81" t="s">
        <v>39</v>
      </c>
      <c r="AJ772" s="81" t="s">
        <v>40</v>
      </c>
      <c r="AK772" s="81" t="s">
        <v>41</v>
      </c>
      <c r="AL772" s="81" t="s">
        <v>42</v>
      </c>
      <c r="AM772" s="81" t="s">
        <v>43</v>
      </c>
      <c r="AN772" s="81" t="s">
        <v>44</v>
      </c>
      <c r="AO772" s="81" t="s">
        <v>45</v>
      </c>
    </row>
    <row r="773" spans="1:41" ht="15">
      <c r="A773" s="39"/>
      <c r="B773" s="54" t="s">
        <v>25</v>
      </c>
      <c r="C773" s="22" t="str">
        <f>IF(C767&gt;"",C767&amp;" / "&amp;C768,"")</f>
        <v>Tazoe Kenta / Yamamoto Katsuya</v>
      </c>
      <c r="D773" s="22" t="str">
        <f>IF(G767&gt;"",G767&amp;" / "&amp;G768,"")</f>
        <v>O'Driscoll Michael / Rumgay Gavin</v>
      </c>
      <c r="E773" s="23"/>
      <c r="F773" s="8">
        <v>-6</v>
      </c>
      <c r="G773" s="4">
        <v>-9</v>
      </c>
      <c r="H773" s="4">
        <v>8</v>
      </c>
      <c r="I773" s="7">
        <v>9</v>
      </c>
      <c r="J773" s="7">
        <v>3</v>
      </c>
      <c r="K773" s="13">
        <f>IF(ISBLANK(F773),"",COUNTIF(F773:J773,"&gt;=0"))</f>
        <v>3</v>
      </c>
      <c r="L773" s="14">
        <f>IF(ISBLANK(F773),"",(IF(LEFT(F773,1)="-",1,0)+IF(LEFT(G773,1)="-",1,0)+IF(LEFT(H773,1)="-",1,0)+IF(LEFT(I773,1)="-",1,0)+IF(LEFT(J773,1)="-",1,0)))</f>
        <v>2</v>
      </c>
      <c r="M773" s="16">
        <f t="shared" si="131"/>
        <v>1</v>
      </c>
      <c r="N773" s="15">
        <f t="shared" si="131"/>
      </c>
      <c r="O773" s="39"/>
      <c r="AE773" s="79" t="s">
        <v>7</v>
      </c>
      <c r="AF773" s="79" t="str">
        <f>C764</f>
        <v>Tazoe Kenta</v>
      </c>
      <c r="AG773" s="79" t="str">
        <f>G764</f>
        <v>O'Driscoll Michael</v>
      </c>
      <c r="AH773" s="83">
        <f aca="true" t="shared" si="132" ref="AH773:AL775">F771</f>
        <v>-9</v>
      </c>
      <c r="AI773" s="83">
        <f t="shared" si="132"/>
        <v>5</v>
      </c>
      <c r="AJ773" s="83">
        <f t="shared" si="132"/>
        <v>10</v>
      </c>
      <c r="AK773" s="83">
        <f t="shared" si="132"/>
        <v>8</v>
      </c>
      <c r="AL773" s="83">
        <f t="shared" si="132"/>
        <v>0</v>
      </c>
      <c r="AM773" s="84"/>
      <c r="AN773" s="84">
        <f aca="true" t="shared" si="133" ref="AN773:AO775">M771</f>
        <v>1</v>
      </c>
      <c r="AO773" s="84">
        <f t="shared" si="133"/>
      </c>
    </row>
    <row r="774" spans="1:41" ht="15">
      <c r="A774" s="39"/>
      <c r="B774" s="53" t="s">
        <v>9</v>
      </c>
      <c r="C774" s="22" t="str">
        <f>IF(C764&gt;"",C764,"")</f>
        <v>Tazoe Kenta</v>
      </c>
      <c r="D774" s="22" t="str">
        <f>IF(G765&gt;"",G765,"")</f>
        <v>Rumgay Gavin</v>
      </c>
      <c r="E774" s="24"/>
      <c r="F774" s="5"/>
      <c r="G774" s="6"/>
      <c r="H774" s="7"/>
      <c r="I774" s="4"/>
      <c r="J774" s="4"/>
      <c r="K774" s="13">
        <f>IF(ISBLANK(F774),"",COUNTIF(F774:J774,"&gt;=0"))</f>
      </c>
      <c r="L774" s="14">
        <f>IF(ISBLANK(F774),"",(IF(LEFT(F774,1)="-",1,0)+IF(LEFT(G774,1)="-",1,0)+IF(LEFT(H774,1)="-",1,0)+IF(LEFT(I774,1)="-",1,0)+IF(LEFT(J774,1)="-",1,0)))</f>
      </c>
      <c r="M774" s="16">
        <f t="shared" si="131"/>
      </c>
      <c r="N774" s="15">
        <f t="shared" si="131"/>
      </c>
      <c r="O774" s="39"/>
      <c r="AE774" s="79" t="s">
        <v>8</v>
      </c>
      <c r="AF774" s="79" t="str">
        <f>C765</f>
        <v>Yamamoto Katsuya</v>
      </c>
      <c r="AG774" s="85" t="str">
        <f>G765</f>
        <v>Rumgay Gavin</v>
      </c>
      <c r="AH774" s="83">
        <f t="shared" si="132"/>
        <v>6</v>
      </c>
      <c r="AI774" s="83">
        <f t="shared" si="132"/>
        <v>-5</v>
      </c>
      <c r="AJ774" s="83">
        <f t="shared" si="132"/>
        <v>9</v>
      </c>
      <c r="AK774" s="83">
        <f t="shared" si="132"/>
        <v>-11</v>
      </c>
      <c r="AL774" s="83">
        <f t="shared" si="132"/>
        <v>3</v>
      </c>
      <c r="AM774" s="84"/>
      <c r="AN774" s="84">
        <f t="shared" si="133"/>
        <v>1</v>
      </c>
      <c r="AO774" s="84">
        <f t="shared" si="133"/>
      </c>
    </row>
    <row r="775" spans="1:41" ht="15.75" thickBot="1">
      <c r="A775" s="39"/>
      <c r="B775" s="53" t="s">
        <v>10</v>
      </c>
      <c r="C775" s="22" t="str">
        <f>IF(C765&gt;"",C765,"")</f>
        <v>Yamamoto Katsuya</v>
      </c>
      <c r="D775" s="22" t="str">
        <f>IF(G764&gt;"",G764,"")</f>
        <v>O'Driscoll Michael</v>
      </c>
      <c r="E775" s="24"/>
      <c r="F775" s="8"/>
      <c r="G775" s="4"/>
      <c r="H775" s="4"/>
      <c r="I775" s="4"/>
      <c r="J775" s="4"/>
      <c r="K775" s="13">
        <f>IF(ISBLANK(F775),"",COUNTIF(F775:J775,"&gt;=0"))</f>
      </c>
      <c r="L775" s="14">
        <f>IF(ISBLANK(F775),"",(IF(LEFT(F775,1)="-",1,0)+IF(LEFT(G775,1)="-",1,0)+IF(LEFT(H775,1)="-",1,0)+IF(LEFT(I775,1)="-",1,0)+IF(LEFT(J775,1)="-",1,0)))</f>
      </c>
      <c r="M775" s="16">
        <f t="shared" si="131"/>
      </c>
      <c r="N775" s="15">
        <f t="shared" si="131"/>
      </c>
      <c r="O775" s="39"/>
      <c r="AE775" s="79" t="s">
        <v>46</v>
      </c>
      <c r="AF775" s="79" t="str">
        <f>C767</f>
        <v>Tazoe Kenta</v>
      </c>
      <c r="AG775" s="85" t="str">
        <f>G767</f>
        <v>O'Driscoll Michael</v>
      </c>
      <c r="AH775" s="83">
        <f t="shared" si="132"/>
        <v>-6</v>
      </c>
      <c r="AI775" s="83">
        <f t="shared" si="132"/>
        <v>-9</v>
      </c>
      <c r="AJ775" s="83">
        <f t="shared" si="132"/>
        <v>8</v>
      </c>
      <c r="AK775" s="83">
        <f t="shared" si="132"/>
        <v>9</v>
      </c>
      <c r="AL775" s="83">
        <f t="shared" si="132"/>
        <v>3</v>
      </c>
      <c r="AM775" s="84"/>
      <c r="AN775" s="84">
        <f t="shared" si="133"/>
        <v>1</v>
      </c>
      <c r="AO775" s="84">
        <f t="shared" si="133"/>
      </c>
    </row>
    <row r="776" spans="1:41" ht="15.75" thickBot="1">
      <c r="A776" s="35"/>
      <c r="B776" s="27"/>
      <c r="C776" s="27"/>
      <c r="D776" s="27"/>
      <c r="E776" s="27"/>
      <c r="F776" s="27"/>
      <c r="G776" s="27"/>
      <c r="H776" s="27"/>
      <c r="I776" s="21" t="s">
        <v>28</v>
      </c>
      <c r="J776" s="55"/>
      <c r="K776" s="25">
        <f>IF(ISBLANK(C764),"",SUM(K771:K775))</f>
        <v>9</v>
      </c>
      <c r="L776" s="26">
        <f>IF(ISBLANK(G764),"",SUM(L771:L775))</f>
        <v>5</v>
      </c>
      <c r="M776" s="56">
        <f>IF(ISBLANK(F771),"",SUM(M771:M775))</f>
        <v>3</v>
      </c>
      <c r="N776" s="57">
        <f>IF(ISBLANK(F771),"",SUM(N771:N775))</f>
        <v>0</v>
      </c>
      <c r="O776" s="39"/>
      <c r="AE776" s="122" t="s">
        <v>47</v>
      </c>
      <c r="AF776" s="122" t="str">
        <f>C768</f>
        <v>Yamamoto Katsuya</v>
      </c>
      <c r="AG776" s="123" t="str">
        <f>G768</f>
        <v>Rumgay Gavin</v>
      </c>
      <c r="AH776" s="86" t="s">
        <v>48</v>
      </c>
      <c r="AI776" s="86" t="s">
        <v>48</v>
      </c>
      <c r="AJ776" s="86" t="s">
        <v>48</v>
      </c>
      <c r="AK776" s="86" t="s">
        <v>48</v>
      </c>
      <c r="AL776" s="86" t="s">
        <v>48</v>
      </c>
      <c r="AM776" s="86"/>
      <c r="AN776" s="84"/>
      <c r="AO776" s="84">
        <f>N774</f>
      </c>
    </row>
    <row r="777" spans="1:41" ht="15">
      <c r="A777" s="35"/>
      <c r="B777" s="27" t="s">
        <v>26</v>
      </c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40"/>
      <c r="AE777" s="79" t="s">
        <v>9</v>
      </c>
      <c r="AF777" s="79" t="str">
        <f>C764</f>
        <v>Tazoe Kenta</v>
      </c>
      <c r="AG777" s="85" t="str">
        <f>G765</f>
        <v>Rumgay Gavin</v>
      </c>
      <c r="AH777" s="83">
        <f aca="true" t="shared" si="134" ref="AH777:AL778">F774</f>
        <v>0</v>
      </c>
      <c r="AI777" s="83">
        <f t="shared" si="134"/>
        <v>0</v>
      </c>
      <c r="AJ777" s="83">
        <f t="shared" si="134"/>
        <v>0</v>
      </c>
      <c r="AK777" s="83">
        <f t="shared" si="134"/>
        <v>0</v>
      </c>
      <c r="AL777" s="83">
        <f t="shared" si="134"/>
        <v>0</v>
      </c>
      <c r="AM777" s="84"/>
      <c r="AN777" s="84">
        <f>M774</f>
      </c>
      <c r="AO777" s="84">
        <f>N774</f>
      </c>
    </row>
    <row r="778" spans="1:41" ht="15">
      <c r="A778" s="35"/>
      <c r="C778" s="27" t="s">
        <v>4</v>
      </c>
      <c r="D778" s="27" t="s">
        <v>5</v>
      </c>
      <c r="E778" s="9"/>
      <c r="F778" s="27"/>
      <c r="G778" s="27" t="s">
        <v>6</v>
      </c>
      <c r="H778" s="9"/>
      <c r="I778" s="27"/>
      <c r="J778" s="9" t="s">
        <v>27</v>
      </c>
      <c r="K778" s="9"/>
      <c r="L778" s="27"/>
      <c r="M778" s="27"/>
      <c r="N778" s="27"/>
      <c r="O778" s="40"/>
      <c r="AE778" s="79" t="s">
        <v>10</v>
      </c>
      <c r="AF778" s="79" t="str">
        <f>C772</f>
        <v>Yamamoto Katsuya</v>
      </c>
      <c r="AG778" s="79" t="str">
        <f>G764</f>
        <v>O'Driscoll Michael</v>
      </c>
      <c r="AH778" s="83">
        <f t="shared" si="134"/>
        <v>0</v>
      </c>
      <c r="AI778" s="83">
        <f t="shared" si="134"/>
        <v>0</v>
      </c>
      <c r="AJ778" s="83">
        <f t="shared" si="134"/>
        <v>0</v>
      </c>
      <c r="AK778" s="83">
        <f t="shared" si="134"/>
        <v>0</v>
      </c>
      <c r="AL778" s="83">
        <f t="shared" si="134"/>
        <v>0</v>
      </c>
      <c r="AM778" s="84"/>
      <c r="AN778" s="84">
        <f>M775</f>
      </c>
      <c r="AO778" s="84">
        <f>N775</f>
      </c>
    </row>
    <row r="779" spans="1:15" ht="13.5" thickBot="1">
      <c r="A779" s="35"/>
      <c r="B779" s="62"/>
      <c r="C779" s="63" t="str">
        <f>C763</f>
        <v>JPN 1</v>
      </c>
      <c r="D779" s="27" t="str">
        <f>G763</f>
        <v>ENG/SCO</v>
      </c>
      <c r="E779" s="27"/>
      <c r="F779" s="27"/>
      <c r="G779" s="27"/>
      <c r="H779" s="27"/>
      <c r="I779" s="27"/>
      <c r="J779" s="158" t="str">
        <f>IF(M776=3,C763,IF(N776=3,G763,IF(M776=5,IF(N776=5,"tasan",""),"")))</f>
        <v>JPN 1</v>
      </c>
      <c r="K779" s="159"/>
      <c r="L779" s="159"/>
      <c r="M779" s="159"/>
      <c r="N779" s="160"/>
      <c r="O779" s="39"/>
    </row>
    <row r="780" spans="1:15" ht="12.75">
      <c r="A780" s="58"/>
      <c r="B780" s="59"/>
      <c r="C780" s="59"/>
      <c r="D780" s="59"/>
      <c r="E780" s="59"/>
      <c r="F780" s="59"/>
      <c r="G780" s="59"/>
      <c r="H780" s="59"/>
      <c r="I780" s="59"/>
      <c r="J780" s="60"/>
      <c r="K780" s="60"/>
      <c r="L780" s="60"/>
      <c r="M780" s="60"/>
      <c r="N780" s="60"/>
      <c r="O780" s="61"/>
    </row>
    <row r="783" spans="1:15" ht="12.75">
      <c r="A783" s="35"/>
      <c r="B783" s="9"/>
      <c r="C783" s="28" t="s">
        <v>29</v>
      </c>
      <c r="D783" s="27"/>
      <c r="E783" s="27"/>
      <c r="F783" s="9"/>
      <c r="G783" s="36" t="s">
        <v>17</v>
      </c>
      <c r="H783" s="37"/>
      <c r="I783" s="38"/>
      <c r="J783" s="170">
        <v>41977</v>
      </c>
      <c r="K783" s="171"/>
      <c r="L783" s="171"/>
      <c r="M783" s="171"/>
      <c r="N783" s="172"/>
      <c r="O783" s="39"/>
    </row>
    <row r="784" spans="1:15" ht="12.75">
      <c r="A784" s="35"/>
      <c r="B784" s="12"/>
      <c r="C784" s="12" t="s">
        <v>75</v>
      </c>
      <c r="D784" s="27"/>
      <c r="E784" s="27"/>
      <c r="F784" s="9"/>
      <c r="G784" s="36" t="s">
        <v>18</v>
      </c>
      <c r="H784" s="37"/>
      <c r="I784" s="38"/>
      <c r="J784" s="173" t="s">
        <v>30</v>
      </c>
      <c r="K784" s="171"/>
      <c r="L784" s="171"/>
      <c r="M784" s="171"/>
      <c r="N784" s="172"/>
      <c r="O784" s="39"/>
    </row>
    <row r="785" spans="1:15" ht="12.75">
      <c r="A785" s="35"/>
      <c r="B785" s="9"/>
      <c r="C785" s="69"/>
      <c r="D785" s="27"/>
      <c r="E785" s="27"/>
      <c r="F785" s="27"/>
      <c r="G785" s="1"/>
      <c r="H785" s="27"/>
      <c r="I785" s="27"/>
      <c r="J785" s="27"/>
      <c r="K785" s="27"/>
      <c r="L785" s="27"/>
      <c r="M785" s="27"/>
      <c r="N785" s="27"/>
      <c r="O785" s="40"/>
    </row>
    <row r="786" spans="1:15" ht="12.75">
      <c r="A786" s="39"/>
      <c r="B786" s="41" t="s">
        <v>19</v>
      </c>
      <c r="C786" s="174" t="s">
        <v>53</v>
      </c>
      <c r="D786" s="175"/>
      <c r="E786" s="42"/>
      <c r="F786" s="41" t="s">
        <v>19</v>
      </c>
      <c r="G786" s="66" t="s">
        <v>57</v>
      </c>
      <c r="H786" s="67"/>
      <c r="I786" s="67"/>
      <c r="J786" s="67"/>
      <c r="K786" s="67"/>
      <c r="L786" s="67"/>
      <c r="M786" s="67"/>
      <c r="N786" s="68"/>
      <c r="O786" s="39"/>
    </row>
    <row r="787" spans="1:15" ht="12.75">
      <c r="A787" s="39"/>
      <c r="B787" s="43" t="s">
        <v>0</v>
      </c>
      <c r="C787" s="161" t="s">
        <v>142</v>
      </c>
      <c r="D787" s="162"/>
      <c r="E787" s="11"/>
      <c r="F787" s="44" t="s">
        <v>1</v>
      </c>
      <c r="G787" s="165" t="s">
        <v>170</v>
      </c>
      <c r="H787" s="132"/>
      <c r="I787" s="132"/>
      <c r="J787" s="132"/>
      <c r="K787" s="132"/>
      <c r="L787" s="132"/>
      <c r="M787" s="132"/>
      <c r="N787" s="133"/>
      <c r="O787" s="39"/>
    </row>
    <row r="788" spans="1:15" ht="12.75">
      <c r="A788" s="39"/>
      <c r="B788" s="45" t="s">
        <v>2</v>
      </c>
      <c r="C788" s="161" t="s">
        <v>143</v>
      </c>
      <c r="D788" s="162"/>
      <c r="E788" s="11"/>
      <c r="F788" s="46" t="s">
        <v>3</v>
      </c>
      <c r="G788" s="161" t="s">
        <v>168</v>
      </c>
      <c r="H788" s="163"/>
      <c r="I788" s="163"/>
      <c r="J788" s="163"/>
      <c r="K788" s="163"/>
      <c r="L788" s="163"/>
      <c r="M788" s="163"/>
      <c r="N788" s="164"/>
      <c r="O788" s="39"/>
    </row>
    <row r="789" spans="1:15" ht="12.75">
      <c r="A789" s="35"/>
      <c r="B789" s="47" t="s">
        <v>20</v>
      </c>
      <c r="C789" s="48"/>
      <c r="D789" s="49"/>
      <c r="E789" s="50"/>
      <c r="F789" s="47" t="s">
        <v>20</v>
      </c>
      <c r="G789" s="48"/>
      <c r="H789" s="51"/>
      <c r="I789" s="51"/>
      <c r="J789" s="51"/>
      <c r="K789" s="51"/>
      <c r="L789" s="51"/>
      <c r="M789" s="51"/>
      <c r="N789" s="51"/>
      <c r="O789" s="40"/>
    </row>
    <row r="790" spans="1:15" ht="12.75">
      <c r="A790" s="39"/>
      <c r="B790" s="19"/>
      <c r="C790" s="161" t="s">
        <v>142</v>
      </c>
      <c r="D790" s="162"/>
      <c r="E790" s="11"/>
      <c r="F790" s="20"/>
      <c r="G790" s="165" t="s">
        <v>170</v>
      </c>
      <c r="H790" s="132"/>
      <c r="I790" s="132"/>
      <c r="J790" s="132"/>
      <c r="K790" s="132"/>
      <c r="L790" s="132"/>
      <c r="M790" s="132"/>
      <c r="N790" s="133"/>
      <c r="O790" s="39"/>
    </row>
    <row r="791" spans="1:15" ht="12.75">
      <c r="A791" s="39"/>
      <c r="B791" s="17"/>
      <c r="C791" s="161" t="s">
        <v>143</v>
      </c>
      <c r="D791" s="162"/>
      <c r="E791" s="11"/>
      <c r="F791" s="18"/>
      <c r="G791" s="161" t="s">
        <v>168</v>
      </c>
      <c r="H791" s="163"/>
      <c r="I791" s="163"/>
      <c r="J791" s="163"/>
      <c r="K791" s="163"/>
      <c r="L791" s="163"/>
      <c r="M791" s="163"/>
      <c r="N791" s="164"/>
      <c r="O791" s="39"/>
    </row>
    <row r="792" spans="1:15" ht="12.75">
      <c r="A792" s="35"/>
      <c r="B792" s="27"/>
      <c r="C792" s="27"/>
      <c r="D792" s="27"/>
      <c r="E792" s="27"/>
      <c r="F792" s="1" t="s">
        <v>24</v>
      </c>
      <c r="G792" s="1"/>
      <c r="H792" s="1"/>
      <c r="I792" s="1"/>
      <c r="J792" s="27"/>
      <c r="K792" s="27"/>
      <c r="L792" s="27"/>
      <c r="M792" s="52"/>
      <c r="N792" s="9"/>
      <c r="O792" s="40"/>
    </row>
    <row r="793" spans="1:15" ht="12.75">
      <c r="A793" s="35"/>
      <c r="B793" s="12" t="s">
        <v>23</v>
      </c>
      <c r="C793" s="27"/>
      <c r="D793" s="27"/>
      <c r="E793" s="27"/>
      <c r="F793" s="2" t="s">
        <v>11</v>
      </c>
      <c r="G793" s="2" t="s">
        <v>12</v>
      </c>
      <c r="H793" s="2" t="s">
        <v>13</v>
      </c>
      <c r="I793" s="2" t="s">
        <v>14</v>
      </c>
      <c r="J793" s="2" t="s">
        <v>15</v>
      </c>
      <c r="K793" s="168" t="s">
        <v>21</v>
      </c>
      <c r="L793" s="169"/>
      <c r="M793" s="2" t="s">
        <v>22</v>
      </c>
      <c r="N793" s="3" t="s">
        <v>16</v>
      </c>
      <c r="O793" s="39"/>
    </row>
    <row r="794" spans="1:41" ht="15.75">
      <c r="A794" s="39"/>
      <c r="B794" s="53" t="s">
        <v>7</v>
      </c>
      <c r="C794" s="22" t="str">
        <f>IF(C787&gt;"",C787,"")</f>
        <v>Hedlund Jesper</v>
      </c>
      <c r="D794" s="22" t="str">
        <f>IF(G787&gt;"",G787,"")</f>
        <v>Kodjabashev Denislav</v>
      </c>
      <c r="E794" s="22">
        <f>IF(E787&gt;"",E787&amp;" - "&amp;I787,"")</f>
      </c>
      <c r="F794" s="4">
        <v>10</v>
      </c>
      <c r="G794" s="4">
        <v>9</v>
      </c>
      <c r="H794" s="10">
        <v>4</v>
      </c>
      <c r="I794" s="4"/>
      <c r="J794" s="4"/>
      <c r="K794" s="13">
        <f>IF(ISBLANK(F794),"",COUNTIF(F794:J794,"&gt;=0"))</f>
        <v>3</v>
      </c>
      <c r="L794" s="14">
        <f>IF(ISBLANK(F794),"",(IF(LEFT(F794,1)="-",1,0)+IF(LEFT(G794,1)="-",1,0)+IF(LEFT(H794,1)="-",1,0)+IF(LEFT(I794,1)="-",1,0)+IF(LEFT(J794,1)="-",1,0)))</f>
        <v>0</v>
      </c>
      <c r="M794" s="16">
        <f aca="true" t="shared" si="135" ref="M794:N798">IF(K794=3,1,"")</f>
        <v>1</v>
      </c>
      <c r="N794" s="15">
        <f t="shared" si="135"/>
      </c>
      <c r="O794" s="39"/>
      <c r="AE794" s="74">
        <v>139</v>
      </c>
      <c r="AF794" s="75"/>
      <c r="AG794" s="74" t="s">
        <v>33</v>
      </c>
      <c r="AH794" s="76" t="str">
        <f>J784</f>
        <v>Men</v>
      </c>
      <c r="AI794" s="77" t="s">
        <v>34</v>
      </c>
      <c r="AJ794" s="78">
        <f>J783</f>
        <v>41977</v>
      </c>
      <c r="AK794" s="79" t="s">
        <v>35</v>
      </c>
      <c r="AL794" s="80"/>
      <c r="AM794" s="79" t="s">
        <v>36</v>
      </c>
      <c r="AN794" s="76">
        <f>SUM(AN796:AN801)</f>
        <v>3</v>
      </c>
      <c r="AO794" s="76">
        <f>SUM(AO796:AO801)</f>
        <v>2</v>
      </c>
    </row>
    <row r="795" spans="1:41" ht="15.75">
      <c r="A795" s="39"/>
      <c r="B795" s="53" t="s">
        <v>8</v>
      </c>
      <c r="C795" s="22" t="str">
        <f>IF(C788&gt;"",C788,"")</f>
        <v>Tornkvist Andreas</v>
      </c>
      <c r="D795" s="22" t="str">
        <f>IF(G788&gt;"",G788,"")</f>
        <v>Alexandrov Teodor</v>
      </c>
      <c r="E795" s="22">
        <f>IF(E788&gt;"",E788&amp;" - "&amp;I788,"")</f>
      </c>
      <c r="F795" s="4">
        <v>-8</v>
      </c>
      <c r="G795" s="4">
        <v>7</v>
      </c>
      <c r="H795" s="4">
        <v>9</v>
      </c>
      <c r="I795" s="4">
        <v>-9</v>
      </c>
      <c r="J795" s="4">
        <v>4</v>
      </c>
      <c r="K795" s="13">
        <f>IF(ISBLANK(F795),"",COUNTIF(F795:J795,"&gt;=0"))</f>
        <v>3</v>
      </c>
      <c r="L795" s="14">
        <f>IF(ISBLANK(F795),"",(IF(LEFT(F795,1)="-",1,0)+IF(LEFT(G795,1)="-",1,0)+IF(LEFT(H795,1)="-",1,0)+IF(LEFT(I795,1)="-",1,0)+IF(LEFT(J795,1)="-",1,0)))</f>
        <v>2</v>
      </c>
      <c r="M795" s="16">
        <f t="shared" si="135"/>
        <v>1</v>
      </c>
      <c r="N795" s="15">
        <f t="shared" si="135"/>
      </c>
      <c r="O795" s="39"/>
      <c r="AE795" s="81" t="s">
        <v>37</v>
      </c>
      <c r="AF795" s="82" t="str">
        <f>C786</f>
        <v>SWE 2</v>
      </c>
      <c r="AG795" s="82" t="str">
        <f>G786</f>
        <v>BUL 2</v>
      </c>
      <c r="AH795" s="81" t="s">
        <v>38</v>
      </c>
      <c r="AI795" s="81" t="s">
        <v>39</v>
      </c>
      <c r="AJ795" s="81" t="s">
        <v>40</v>
      </c>
      <c r="AK795" s="81" t="s">
        <v>41</v>
      </c>
      <c r="AL795" s="81" t="s">
        <v>42</v>
      </c>
      <c r="AM795" s="81" t="s">
        <v>43</v>
      </c>
      <c r="AN795" s="81" t="s">
        <v>44</v>
      </c>
      <c r="AO795" s="81" t="s">
        <v>45</v>
      </c>
    </row>
    <row r="796" spans="1:41" ht="15">
      <c r="A796" s="39"/>
      <c r="B796" s="54" t="s">
        <v>25</v>
      </c>
      <c r="C796" s="22" t="str">
        <f>IF(C790&gt;"",C790&amp;" / "&amp;C791,"")</f>
        <v>Hedlund Jesper / Tornkvist Andreas</v>
      </c>
      <c r="D796" s="22" t="str">
        <f>IF(G790&gt;"",G790&amp;" / "&amp;G791,"")</f>
        <v>Kodjabashev Denislav / Alexandrov Teodor</v>
      </c>
      <c r="E796" s="23"/>
      <c r="F796" s="8">
        <v>-4</v>
      </c>
      <c r="G796" s="4">
        <v>5</v>
      </c>
      <c r="H796" s="4">
        <v>-6</v>
      </c>
      <c r="I796" s="7">
        <v>-9</v>
      </c>
      <c r="J796" s="7"/>
      <c r="K796" s="13">
        <f>IF(ISBLANK(F796),"",COUNTIF(F796:J796,"&gt;=0"))</f>
        <v>1</v>
      </c>
      <c r="L796" s="14">
        <f>IF(ISBLANK(F796),"",(IF(LEFT(F796,1)="-",1,0)+IF(LEFT(G796,1)="-",1,0)+IF(LEFT(H796,1)="-",1,0)+IF(LEFT(I796,1)="-",1,0)+IF(LEFT(J796,1)="-",1,0)))</f>
        <v>3</v>
      </c>
      <c r="M796" s="16">
        <f t="shared" si="135"/>
      </c>
      <c r="N796" s="15">
        <f t="shared" si="135"/>
        <v>1</v>
      </c>
      <c r="O796" s="39"/>
      <c r="AE796" s="79" t="s">
        <v>7</v>
      </c>
      <c r="AF796" s="79" t="str">
        <f>C787</f>
        <v>Hedlund Jesper</v>
      </c>
      <c r="AG796" s="79" t="str">
        <f>G787</f>
        <v>Kodjabashev Denislav</v>
      </c>
      <c r="AH796" s="83">
        <f aca="true" t="shared" si="136" ref="AH796:AL798">F794</f>
        <v>10</v>
      </c>
      <c r="AI796" s="83">
        <f t="shared" si="136"/>
        <v>9</v>
      </c>
      <c r="AJ796" s="83">
        <f t="shared" si="136"/>
        <v>4</v>
      </c>
      <c r="AK796" s="83">
        <f t="shared" si="136"/>
        <v>0</v>
      </c>
      <c r="AL796" s="83">
        <f t="shared" si="136"/>
        <v>0</v>
      </c>
      <c r="AM796" s="84"/>
      <c r="AN796" s="84">
        <f aca="true" t="shared" si="137" ref="AN796:AO798">M794</f>
        <v>1</v>
      </c>
      <c r="AO796" s="84">
        <f t="shared" si="137"/>
      </c>
    </row>
    <row r="797" spans="1:41" ht="15">
      <c r="A797" s="39"/>
      <c r="B797" s="53" t="s">
        <v>9</v>
      </c>
      <c r="C797" s="22" t="str">
        <f>IF(C787&gt;"",C787,"")</f>
        <v>Hedlund Jesper</v>
      </c>
      <c r="D797" s="22" t="str">
        <f>IF(G788&gt;"",G788,"")</f>
        <v>Alexandrov Teodor</v>
      </c>
      <c r="E797" s="24"/>
      <c r="F797" s="5">
        <v>6</v>
      </c>
      <c r="G797" s="6">
        <v>-7</v>
      </c>
      <c r="H797" s="7">
        <v>-11</v>
      </c>
      <c r="I797" s="4">
        <v>-9</v>
      </c>
      <c r="J797" s="4"/>
      <c r="K797" s="13">
        <f>IF(ISBLANK(F797),"",COUNTIF(F797:J797,"&gt;=0"))</f>
        <v>1</v>
      </c>
      <c r="L797" s="14">
        <f>IF(ISBLANK(F797),"",(IF(LEFT(F797,1)="-",1,0)+IF(LEFT(G797,1)="-",1,0)+IF(LEFT(H797,1)="-",1,0)+IF(LEFT(I797,1)="-",1,0)+IF(LEFT(J797,1)="-",1,0)))</f>
        <v>3</v>
      </c>
      <c r="M797" s="16">
        <f t="shared" si="135"/>
      </c>
      <c r="N797" s="15">
        <f t="shared" si="135"/>
        <v>1</v>
      </c>
      <c r="O797" s="39"/>
      <c r="AE797" s="79" t="s">
        <v>8</v>
      </c>
      <c r="AF797" s="79" t="str">
        <f>C788</f>
        <v>Tornkvist Andreas</v>
      </c>
      <c r="AG797" s="85" t="str">
        <f>G788</f>
        <v>Alexandrov Teodor</v>
      </c>
      <c r="AH797" s="83">
        <f t="shared" si="136"/>
        <v>-8</v>
      </c>
      <c r="AI797" s="83">
        <f t="shared" si="136"/>
        <v>7</v>
      </c>
      <c r="AJ797" s="83">
        <f t="shared" si="136"/>
        <v>9</v>
      </c>
      <c r="AK797" s="83">
        <f t="shared" si="136"/>
        <v>-9</v>
      </c>
      <c r="AL797" s="83">
        <f t="shared" si="136"/>
        <v>4</v>
      </c>
      <c r="AM797" s="84"/>
      <c r="AN797" s="84">
        <f t="shared" si="137"/>
        <v>1</v>
      </c>
      <c r="AO797" s="84">
        <f t="shared" si="137"/>
      </c>
    </row>
    <row r="798" spans="1:41" ht="15.75" thickBot="1">
      <c r="A798" s="39"/>
      <c r="B798" s="53" t="s">
        <v>10</v>
      </c>
      <c r="C798" s="22" t="str">
        <f>IF(C788&gt;"",C788,"")</f>
        <v>Tornkvist Andreas</v>
      </c>
      <c r="D798" s="22" t="str">
        <f>IF(G787&gt;"",G787,"")</f>
        <v>Kodjabashev Denislav</v>
      </c>
      <c r="E798" s="24"/>
      <c r="F798" s="8">
        <v>3</v>
      </c>
      <c r="G798" s="4">
        <v>6</v>
      </c>
      <c r="H798" s="4">
        <v>3</v>
      </c>
      <c r="I798" s="4"/>
      <c r="J798" s="4"/>
      <c r="K798" s="13">
        <f>IF(ISBLANK(F798),"",COUNTIF(F798:J798,"&gt;=0"))</f>
        <v>3</v>
      </c>
      <c r="L798" s="14">
        <f>IF(ISBLANK(F798),"",(IF(LEFT(F798,1)="-",1,0)+IF(LEFT(G798,1)="-",1,0)+IF(LEFT(H798,1)="-",1,0)+IF(LEFT(I798,1)="-",1,0)+IF(LEFT(J798,1)="-",1,0)))</f>
        <v>0</v>
      </c>
      <c r="M798" s="16">
        <f t="shared" si="135"/>
        <v>1</v>
      </c>
      <c r="N798" s="15">
        <f t="shared" si="135"/>
      </c>
      <c r="O798" s="39"/>
      <c r="AE798" s="79" t="s">
        <v>46</v>
      </c>
      <c r="AF798" s="79" t="str">
        <f>C790</f>
        <v>Hedlund Jesper</v>
      </c>
      <c r="AG798" s="85" t="str">
        <f>G790</f>
        <v>Kodjabashev Denislav</v>
      </c>
      <c r="AH798" s="83">
        <f t="shared" si="136"/>
        <v>-4</v>
      </c>
      <c r="AI798" s="83">
        <f t="shared" si="136"/>
        <v>5</v>
      </c>
      <c r="AJ798" s="83">
        <f t="shared" si="136"/>
        <v>-6</v>
      </c>
      <c r="AK798" s="83">
        <f t="shared" si="136"/>
        <v>-9</v>
      </c>
      <c r="AL798" s="83">
        <f t="shared" si="136"/>
        <v>0</v>
      </c>
      <c r="AM798" s="84"/>
      <c r="AN798" s="84">
        <f t="shared" si="137"/>
      </c>
      <c r="AO798" s="84">
        <f t="shared" si="137"/>
        <v>1</v>
      </c>
    </row>
    <row r="799" spans="1:41" ht="15.75" thickBot="1">
      <c r="A799" s="35"/>
      <c r="B799" s="27"/>
      <c r="C799" s="27"/>
      <c r="D799" s="27"/>
      <c r="E799" s="27"/>
      <c r="F799" s="27"/>
      <c r="G799" s="27"/>
      <c r="H799" s="27"/>
      <c r="I799" s="21" t="s">
        <v>28</v>
      </c>
      <c r="J799" s="55"/>
      <c r="K799" s="25">
        <f>IF(ISBLANK(C787),"",SUM(K794:K798))</f>
        <v>11</v>
      </c>
      <c r="L799" s="26">
        <f>IF(ISBLANK(G787),"",SUM(L794:L798))</f>
        <v>8</v>
      </c>
      <c r="M799" s="56">
        <f>IF(ISBLANK(F794),"",SUM(M794:M798))</f>
        <v>3</v>
      </c>
      <c r="N799" s="57">
        <f>IF(ISBLANK(F794),"",SUM(N794:N798))</f>
        <v>2</v>
      </c>
      <c r="O799" s="39"/>
      <c r="AE799" s="122" t="s">
        <v>47</v>
      </c>
      <c r="AF799" s="122" t="str">
        <f>C791</f>
        <v>Tornkvist Andreas</v>
      </c>
      <c r="AG799" s="123" t="str">
        <f>G791</f>
        <v>Alexandrov Teodor</v>
      </c>
      <c r="AH799" s="86" t="s">
        <v>48</v>
      </c>
      <c r="AI799" s="86" t="s">
        <v>48</v>
      </c>
      <c r="AJ799" s="86" t="s">
        <v>48</v>
      </c>
      <c r="AK799" s="86" t="s">
        <v>48</v>
      </c>
      <c r="AL799" s="86" t="s">
        <v>48</v>
      </c>
      <c r="AM799" s="86"/>
      <c r="AN799" s="84"/>
      <c r="AO799" s="84"/>
    </row>
    <row r="800" spans="1:41" ht="15">
      <c r="A800" s="35"/>
      <c r="B800" s="27" t="s">
        <v>26</v>
      </c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40"/>
      <c r="AE800" s="79" t="s">
        <v>9</v>
      </c>
      <c r="AF800" s="79" t="str">
        <f>C787</f>
        <v>Hedlund Jesper</v>
      </c>
      <c r="AG800" s="85" t="str">
        <f>G788</f>
        <v>Alexandrov Teodor</v>
      </c>
      <c r="AH800" s="83">
        <f aca="true" t="shared" si="138" ref="AH800:AL801">F797</f>
        <v>6</v>
      </c>
      <c r="AI800" s="83">
        <f t="shared" si="138"/>
        <v>-7</v>
      </c>
      <c r="AJ800" s="83">
        <f t="shared" si="138"/>
        <v>-11</v>
      </c>
      <c r="AK800" s="83">
        <f t="shared" si="138"/>
        <v>-9</v>
      </c>
      <c r="AL800" s="83">
        <f t="shared" si="138"/>
        <v>0</v>
      </c>
      <c r="AM800" s="84"/>
      <c r="AN800" s="84">
        <f>M797</f>
      </c>
      <c r="AO800" s="84">
        <f>N797</f>
        <v>1</v>
      </c>
    </row>
    <row r="801" spans="1:41" ht="15">
      <c r="A801" s="35"/>
      <c r="C801" s="27" t="s">
        <v>4</v>
      </c>
      <c r="D801" s="27" t="s">
        <v>5</v>
      </c>
      <c r="E801" s="9"/>
      <c r="F801" s="27"/>
      <c r="G801" s="27" t="s">
        <v>6</v>
      </c>
      <c r="H801" s="9"/>
      <c r="I801" s="27"/>
      <c r="J801" s="9" t="s">
        <v>27</v>
      </c>
      <c r="K801" s="9"/>
      <c r="L801" s="27"/>
      <c r="M801" s="27"/>
      <c r="N801" s="27"/>
      <c r="O801" s="40"/>
      <c r="AE801" s="79" t="s">
        <v>10</v>
      </c>
      <c r="AF801" s="79" t="str">
        <f>C795</f>
        <v>Tornkvist Andreas</v>
      </c>
      <c r="AG801" s="79" t="str">
        <f>G787</f>
        <v>Kodjabashev Denislav</v>
      </c>
      <c r="AH801" s="83">
        <f t="shared" si="138"/>
        <v>3</v>
      </c>
      <c r="AI801" s="83">
        <f t="shared" si="138"/>
        <v>6</v>
      </c>
      <c r="AJ801" s="83">
        <f t="shared" si="138"/>
        <v>3</v>
      </c>
      <c r="AK801" s="83">
        <f t="shared" si="138"/>
        <v>0</v>
      </c>
      <c r="AL801" s="83">
        <f t="shared" si="138"/>
        <v>0</v>
      </c>
      <c r="AM801" s="84"/>
      <c r="AN801" s="84">
        <f>M798</f>
        <v>1</v>
      </c>
      <c r="AO801" s="84">
        <f>N798</f>
      </c>
    </row>
    <row r="802" spans="1:15" ht="13.5" thickBot="1">
      <c r="A802" s="35"/>
      <c r="B802" s="62"/>
      <c r="C802" s="63" t="str">
        <f>C786</f>
        <v>SWE 2</v>
      </c>
      <c r="D802" s="27" t="str">
        <f>G786</f>
        <v>BUL 2</v>
      </c>
      <c r="E802" s="27"/>
      <c r="F802" s="27"/>
      <c r="G802" s="27"/>
      <c r="H802" s="27"/>
      <c r="I802" s="27"/>
      <c r="J802" s="158" t="str">
        <f>IF(M799=3,C786,IF(N799=3,G786,IF(M799=5,IF(N799=5,"tasan",""),"")))</f>
        <v>SWE 2</v>
      </c>
      <c r="K802" s="159"/>
      <c r="L802" s="159"/>
      <c r="M802" s="159"/>
      <c r="N802" s="160"/>
      <c r="O802" s="39"/>
    </row>
    <row r="803" spans="1:15" ht="12.75">
      <c r="A803" s="58"/>
      <c r="B803" s="59"/>
      <c r="C803" s="59"/>
      <c r="D803" s="59"/>
      <c r="E803" s="59"/>
      <c r="F803" s="59"/>
      <c r="G803" s="59"/>
      <c r="H803" s="59"/>
      <c r="I803" s="59"/>
      <c r="J803" s="60"/>
      <c r="K803" s="60"/>
      <c r="L803" s="60"/>
      <c r="M803" s="60"/>
      <c r="N803" s="60"/>
      <c r="O803" s="61"/>
    </row>
    <row r="806" spans="1:15" ht="12.75">
      <c r="A806" s="35"/>
      <c r="B806" s="9"/>
      <c r="C806" s="28" t="s">
        <v>29</v>
      </c>
      <c r="D806" s="27"/>
      <c r="E806" s="27"/>
      <c r="F806" s="9"/>
      <c r="G806" s="36" t="s">
        <v>17</v>
      </c>
      <c r="H806" s="37"/>
      <c r="I806" s="38"/>
      <c r="J806" s="170">
        <v>41977</v>
      </c>
      <c r="K806" s="171"/>
      <c r="L806" s="171"/>
      <c r="M806" s="171"/>
      <c r="N806" s="172"/>
      <c r="O806" s="39"/>
    </row>
    <row r="807" spans="1:15" ht="12.75">
      <c r="A807" s="35"/>
      <c r="B807" s="12"/>
      <c r="C807" s="12" t="s">
        <v>75</v>
      </c>
      <c r="D807" s="27"/>
      <c r="E807" s="27"/>
      <c r="F807" s="9"/>
      <c r="G807" s="36" t="s">
        <v>18</v>
      </c>
      <c r="H807" s="37"/>
      <c r="I807" s="38"/>
      <c r="J807" s="173" t="s">
        <v>30</v>
      </c>
      <c r="K807" s="171"/>
      <c r="L807" s="171"/>
      <c r="M807" s="171"/>
      <c r="N807" s="172"/>
      <c r="O807" s="39"/>
    </row>
    <row r="808" spans="1:15" ht="12.75">
      <c r="A808" s="35"/>
      <c r="B808" s="9"/>
      <c r="C808" s="69"/>
      <c r="D808" s="27"/>
      <c r="E808" s="27"/>
      <c r="F808" s="27"/>
      <c r="G808" s="1"/>
      <c r="H808" s="27"/>
      <c r="I808" s="27"/>
      <c r="J808" s="27"/>
      <c r="K808" s="27"/>
      <c r="L808" s="27"/>
      <c r="M808" s="27"/>
      <c r="N808" s="27"/>
      <c r="O808" s="40"/>
    </row>
    <row r="809" spans="1:15" ht="12.75">
      <c r="A809" s="39"/>
      <c r="B809" s="41" t="s">
        <v>19</v>
      </c>
      <c r="C809" s="174" t="s">
        <v>182</v>
      </c>
      <c r="D809" s="175"/>
      <c r="E809" s="42"/>
      <c r="F809" s="41" t="s">
        <v>19</v>
      </c>
      <c r="G809" s="66" t="s">
        <v>150</v>
      </c>
      <c r="H809" s="67"/>
      <c r="I809" s="67"/>
      <c r="J809" s="67"/>
      <c r="K809" s="67"/>
      <c r="L809" s="67"/>
      <c r="M809" s="67"/>
      <c r="N809" s="68"/>
      <c r="O809" s="39"/>
    </row>
    <row r="810" spans="1:15" ht="12.75">
      <c r="A810" s="39"/>
      <c r="B810" s="43" t="s">
        <v>0</v>
      </c>
      <c r="C810" s="161" t="s">
        <v>183</v>
      </c>
      <c r="D810" s="162"/>
      <c r="E810" s="11"/>
      <c r="F810" s="44" t="s">
        <v>1</v>
      </c>
      <c r="G810" s="161" t="s">
        <v>154</v>
      </c>
      <c r="H810" s="163"/>
      <c r="I810" s="163"/>
      <c r="J810" s="163"/>
      <c r="K810" s="163"/>
      <c r="L810" s="163"/>
      <c r="M810" s="163"/>
      <c r="N810" s="164"/>
      <c r="O810" s="39"/>
    </row>
    <row r="811" spans="1:15" ht="12.75">
      <c r="A811" s="39"/>
      <c r="B811" s="45" t="s">
        <v>2</v>
      </c>
      <c r="C811" s="161" t="s">
        <v>184</v>
      </c>
      <c r="D811" s="162"/>
      <c r="E811" s="11"/>
      <c r="F811" s="46" t="s">
        <v>3</v>
      </c>
      <c r="G811" s="176" t="s">
        <v>152</v>
      </c>
      <c r="H811" s="177"/>
      <c r="I811" s="177"/>
      <c r="J811" s="177"/>
      <c r="K811" s="177"/>
      <c r="L811" s="177"/>
      <c r="M811" s="177"/>
      <c r="N811" s="128"/>
      <c r="O811" s="39"/>
    </row>
    <row r="812" spans="1:15" ht="12.75">
      <c r="A812" s="35"/>
      <c r="B812" s="47" t="s">
        <v>20</v>
      </c>
      <c r="C812" s="48"/>
      <c r="D812" s="49"/>
      <c r="E812" s="50"/>
      <c r="F812" s="47" t="s">
        <v>20</v>
      </c>
      <c r="G812" s="48"/>
      <c r="H812" s="51"/>
      <c r="I812" s="51"/>
      <c r="J812" s="51"/>
      <c r="K812" s="51"/>
      <c r="L812" s="51"/>
      <c r="M812" s="51"/>
      <c r="N812" s="51"/>
      <c r="O812" s="40"/>
    </row>
    <row r="813" spans="1:15" ht="12.75">
      <c r="A813" s="39"/>
      <c r="B813" s="19"/>
      <c r="C813" s="161" t="s">
        <v>183</v>
      </c>
      <c r="D813" s="162"/>
      <c r="E813" s="11"/>
      <c r="F813" s="20"/>
      <c r="G813" s="176" t="s">
        <v>152</v>
      </c>
      <c r="H813" s="177"/>
      <c r="I813" s="177"/>
      <c r="J813" s="177"/>
      <c r="K813" s="177"/>
      <c r="L813" s="177"/>
      <c r="M813" s="177"/>
      <c r="N813" s="128"/>
      <c r="O813" s="39"/>
    </row>
    <row r="814" spans="1:15" ht="12.75">
      <c r="A814" s="39"/>
      <c r="B814" s="17"/>
      <c r="C814" s="161" t="s">
        <v>184</v>
      </c>
      <c r="D814" s="162"/>
      <c r="E814" s="11"/>
      <c r="F814" s="18"/>
      <c r="G814" s="165" t="s">
        <v>155</v>
      </c>
      <c r="H814" s="166"/>
      <c r="I814" s="166"/>
      <c r="J814" s="166"/>
      <c r="K814" s="166"/>
      <c r="L814" s="166"/>
      <c r="M814" s="166"/>
      <c r="N814" s="167"/>
      <c r="O814" s="39"/>
    </row>
    <row r="815" spans="1:15" ht="12.75">
      <c r="A815" s="35"/>
      <c r="B815" s="27"/>
      <c r="C815" s="27"/>
      <c r="D815" s="27"/>
      <c r="E815" s="27"/>
      <c r="F815" s="1" t="s">
        <v>24</v>
      </c>
      <c r="G815" s="1"/>
      <c r="H815" s="1"/>
      <c r="I815" s="1"/>
      <c r="J815" s="27"/>
      <c r="K815" s="27"/>
      <c r="L815" s="27"/>
      <c r="M815" s="52"/>
      <c r="N815" s="9"/>
      <c r="O815" s="40"/>
    </row>
    <row r="816" spans="1:15" ht="12.75">
      <c r="A816" s="35"/>
      <c r="B816" s="12" t="s">
        <v>23</v>
      </c>
      <c r="C816" s="27"/>
      <c r="D816" s="27"/>
      <c r="E816" s="27"/>
      <c r="F816" s="2" t="s">
        <v>11</v>
      </c>
      <c r="G816" s="2" t="s">
        <v>12</v>
      </c>
      <c r="H816" s="2" t="s">
        <v>13</v>
      </c>
      <c r="I816" s="2" t="s">
        <v>14</v>
      </c>
      <c r="J816" s="2" t="s">
        <v>15</v>
      </c>
      <c r="K816" s="168" t="s">
        <v>21</v>
      </c>
      <c r="L816" s="169"/>
      <c r="M816" s="2" t="s">
        <v>22</v>
      </c>
      <c r="N816" s="3" t="s">
        <v>16</v>
      </c>
      <c r="O816" s="39"/>
    </row>
    <row r="817" spans="1:41" ht="15.75">
      <c r="A817" s="39"/>
      <c r="B817" s="53" t="s">
        <v>7</v>
      </c>
      <c r="C817" s="22" t="str">
        <f>IF(C810&gt;"",C810,"")</f>
        <v>Ouaiche Stephane</v>
      </c>
      <c r="D817" s="22" t="str">
        <f>IF(G810&gt;"",G810,"")</f>
        <v>Ulucak Batuhan</v>
      </c>
      <c r="E817" s="22">
        <f>IF(E810&gt;"",E810&amp;" - "&amp;I810,"")</f>
      </c>
      <c r="F817" s="4">
        <v>3</v>
      </c>
      <c r="G817" s="4">
        <v>7</v>
      </c>
      <c r="H817" s="10">
        <v>1</v>
      </c>
      <c r="I817" s="4"/>
      <c r="J817" s="4"/>
      <c r="K817" s="13">
        <f>IF(ISBLANK(F817),"",COUNTIF(F817:J817,"&gt;=0"))</f>
        <v>3</v>
      </c>
      <c r="L817" s="14">
        <f>IF(ISBLANK(F817),"",(IF(LEFT(F817,1)="-",1,0)+IF(LEFT(G817,1)="-",1,0)+IF(LEFT(H817,1)="-",1,0)+IF(LEFT(I817,1)="-",1,0)+IF(LEFT(J817,1)="-",1,0)))</f>
        <v>0</v>
      </c>
      <c r="M817" s="16">
        <f aca="true" t="shared" si="139" ref="M817:N821">IF(K817=3,1,"")</f>
        <v>1</v>
      </c>
      <c r="N817" s="15">
        <f t="shared" si="139"/>
      </c>
      <c r="O817" s="39"/>
      <c r="AE817" s="74">
        <v>139</v>
      </c>
      <c r="AF817" s="75"/>
      <c r="AG817" s="74" t="s">
        <v>33</v>
      </c>
      <c r="AH817" s="76" t="str">
        <f>J807</f>
        <v>Men</v>
      </c>
      <c r="AI817" s="77" t="s">
        <v>34</v>
      </c>
      <c r="AJ817" s="78">
        <f>J806</f>
        <v>41977</v>
      </c>
      <c r="AK817" s="79" t="s">
        <v>35</v>
      </c>
      <c r="AL817" s="80"/>
      <c r="AM817" s="79" t="s">
        <v>36</v>
      </c>
      <c r="AN817" s="76">
        <f>SUM(AN819:AN824)</f>
        <v>3</v>
      </c>
      <c r="AO817" s="76">
        <f>SUM(AO819:AO824)</f>
        <v>1</v>
      </c>
    </row>
    <row r="818" spans="1:41" ht="15.75">
      <c r="A818" s="39"/>
      <c r="B818" s="53" t="s">
        <v>8</v>
      </c>
      <c r="C818" s="22" t="str">
        <f>IF(C811&gt;"",C811,"")</f>
        <v>Jean Gregoire</v>
      </c>
      <c r="D818" s="22" t="str">
        <f>IF(G811&gt;"",G811,"")</f>
        <v>Gunduz Ibrahim</v>
      </c>
      <c r="E818" s="22">
        <f>IF(E811&gt;"",E811&amp;" - "&amp;I811,"")</f>
      </c>
      <c r="F818" s="4">
        <v>-7</v>
      </c>
      <c r="G818" s="4">
        <v>7</v>
      </c>
      <c r="H818" s="4">
        <v>16</v>
      </c>
      <c r="I818" s="4">
        <v>-7</v>
      </c>
      <c r="J818" s="4">
        <v>-9</v>
      </c>
      <c r="K818" s="13">
        <f>IF(ISBLANK(F818),"",COUNTIF(F818:J818,"&gt;=0"))</f>
        <v>2</v>
      </c>
      <c r="L818" s="14">
        <f>IF(ISBLANK(F818),"",(IF(LEFT(F818,1)="-",1,0)+IF(LEFT(G818,1)="-",1,0)+IF(LEFT(H818,1)="-",1,0)+IF(LEFT(I818,1)="-",1,0)+IF(LEFT(J818,1)="-",1,0)))</f>
        <v>3</v>
      </c>
      <c r="M818" s="16">
        <f t="shared" si="139"/>
      </c>
      <c r="N818" s="15">
        <f t="shared" si="139"/>
        <v>1</v>
      </c>
      <c r="O818" s="39"/>
      <c r="AE818" s="81" t="s">
        <v>37</v>
      </c>
      <c r="AF818" s="82" t="str">
        <f>C809</f>
        <v>FRA</v>
      </c>
      <c r="AG818" s="82" t="str">
        <f>G809</f>
        <v>TUR</v>
      </c>
      <c r="AH818" s="81" t="s">
        <v>38</v>
      </c>
      <c r="AI818" s="81" t="s">
        <v>39</v>
      </c>
      <c r="AJ818" s="81" t="s">
        <v>40</v>
      </c>
      <c r="AK818" s="81" t="s">
        <v>41</v>
      </c>
      <c r="AL818" s="81" t="s">
        <v>42</v>
      </c>
      <c r="AM818" s="81" t="s">
        <v>43</v>
      </c>
      <c r="AN818" s="81" t="s">
        <v>44</v>
      </c>
      <c r="AO818" s="81" t="s">
        <v>45</v>
      </c>
    </row>
    <row r="819" spans="1:41" ht="15">
      <c r="A819" s="39"/>
      <c r="B819" s="54" t="s">
        <v>25</v>
      </c>
      <c r="C819" s="22" t="str">
        <f>IF(C813&gt;"",C813&amp;" / "&amp;C814,"")</f>
        <v>Ouaiche Stephane / Jean Gregoire</v>
      </c>
      <c r="D819" s="22" t="str">
        <f>IF(G813&gt;"",G813&amp;" / "&amp;G814,"")</f>
        <v>Gunduz Ibrahim / Yigenler Abdullah Talha</v>
      </c>
      <c r="E819" s="23"/>
      <c r="F819" s="8">
        <v>8</v>
      </c>
      <c r="G819" s="4">
        <v>-6</v>
      </c>
      <c r="H819" s="4">
        <v>-12</v>
      </c>
      <c r="I819" s="7">
        <v>5</v>
      </c>
      <c r="J819" s="7">
        <v>3</v>
      </c>
      <c r="K819" s="13">
        <f>IF(ISBLANK(F819),"",COUNTIF(F819:J819,"&gt;=0"))</f>
        <v>3</v>
      </c>
      <c r="L819" s="14">
        <f>IF(ISBLANK(F819),"",(IF(LEFT(F819,1)="-",1,0)+IF(LEFT(G819,1)="-",1,0)+IF(LEFT(H819,1)="-",1,0)+IF(LEFT(I819,1)="-",1,0)+IF(LEFT(J819,1)="-",1,0)))</f>
        <v>2</v>
      </c>
      <c r="M819" s="16">
        <f t="shared" si="139"/>
        <v>1</v>
      </c>
      <c r="N819" s="15">
        <f t="shared" si="139"/>
      </c>
      <c r="O819" s="39"/>
      <c r="AE819" s="79" t="s">
        <v>7</v>
      </c>
      <c r="AF819" s="79" t="str">
        <f>C810</f>
        <v>Ouaiche Stephane</v>
      </c>
      <c r="AG819" s="79" t="str">
        <f>G810</f>
        <v>Ulucak Batuhan</v>
      </c>
      <c r="AH819" s="83">
        <f aca="true" t="shared" si="140" ref="AH819:AL821">F817</f>
        <v>3</v>
      </c>
      <c r="AI819" s="83">
        <f t="shared" si="140"/>
        <v>7</v>
      </c>
      <c r="AJ819" s="83">
        <f t="shared" si="140"/>
        <v>1</v>
      </c>
      <c r="AK819" s="83">
        <f t="shared" si="140"/>
        <v>0</v>
      </c>
      <c r="AL819" s="83">
        <f t="shared" si="140"/>
        <v>0</v>
      </c>
      <c r="AM819" s="84"/>
      <c r="AN819" s="84">
        <f aca="true" t="shared" si="141" ref="AN819:AO821">M817</f>
        <v>1</v>
      </c>
      <c r="AO819" s="84">
        <f t="shared" si="141"/>
      </c>
    </row>
    <row r="820" spans="1:41" ht="15">
      <c r="A820" s="39"/>
      <c r="B820" s="53" t="s">
        <v>9</v>
      </c>
      <c r="C820" s="22" t="str">
        <f>IF(C810&gt;"",C810,"")</f>
        <v>Ouaiche Stephane</v>
      </c>
      <c r="D820" s="22" t="str">
        <f>IF(G811&gt;"",G811,"")</f>
        <v>Gunduz Ibrahim</v>
      </c>
      <c r="E820" s="24"/>
      <c r="F820" s="5">
        <v>8</v>
      </c>
      <c r="G820" s="6">
        <v>8</v>
      </c>
      <c r="H820" s="7">
        <v>2</v>
      </c>
      <c r="I820" s="4"/>
      <c r="J820" s="4"/>
      <c r="K820" s="13">
        <f>IF(ISBLANK(F820),"",COUNTIF(F820:J820,"&gt;=0"))</f>
        <v>3</v>
      </c>
      <c r="L820" s="14">
        <f>IF(ISBLANK(F820),"",(IF(LEFT(F820,1)="-",1,0)+IF(LEFT(G820,1)="-",1,0)+IF(LEFT(H820,1)="-",1,0)+IF(LEFT(I820,1)="-",1,0)+IF(LEFT(J820,1)="-",1,0)))</f>
        <v>0</v>
      </c>
      <c r="M820" s="16">
        <f t="shared" si="139"/>
        <v>1</v>
      </c>
      <c r="N820" s="15">
        <f t="shared" si="139"/>
      </c>
      <c r="O820" s="39"/>
      <c r="AE820" s="79" t="s">
        <v>8</v>
      </c>
      <c r="AF820" s="79" t="str">
        <f>C811</f>
        <v>Jean Gregoire</v>
      </c>
      <c r="AG820" s="85" t="str">
        <f>G811</f>
        <v>Gunduz Ibrahim</v>
      </c>
      <c r="AH820" s="83">
        <f t="shared" si="140"/>
        <v>-7</v>
      </c>
      <c r="AI820" s="83">
        <f t="shared" si="140"/>
        <v>7</v>
      </c>
      <c r="AJ820" s="83">
        <f t="shared" si="140"/>
        <v>16</v>
      </c>
      <c r="AK820" s="83">
        <f t="shared" si="140"/>
        <v>-7</v>
      </c>
      <c r="AL820" s="83">
        <f t="shared" si="140"/>
        <v>-9</v>
      </c>
      <c r="AM820" s="84"/>
      <c r="AN820" s="84">
        <f t="shared" si="141"/>
      </c>
      <c r="AO820" s="84">
        <f t="shared" si="141"/>
        <v>1</v>
      </c>
    </row>
    <row r="821" spans="1:41" ht="15.75" thickBot="1">
      <c r="A821" s="39"/>
      <c r="B821" s="53" t="s">
        <v>10</v>
      </c>
      <c r="C821" s="22" t="str">
        <f>IF(C811&gt;"",C811,"")</f>
        <v>Jean Gregoire</v>
      </c>
      <c r="D821" s="22" t="str">
        <f>IF(G810&gt;"",G810,"")</f>
        <v>Ulucak Batuhan</v>
      </c>
      <c r="E821" s="24"/>
      <c r="F821" s="8"/>
      <c r="G821" s="4"/>
      <c r="H821" s="4"/>
      <c r="I821" s="4"/>
      <c r="J821" s="4"/>
      <c r="K821" s="13">
        <f>IF(ISBLANK(F821),"",COUNTIF(F821:J821,"&gt;=0"))</f>
      </c>
      <c r="L821" s="14">
        <f>IF(ISBLANK(F821),"",(IF(LEFT(F821,1)="-",1,0)+IF(LEFT(G821,1)="-",1,0)+IF(LEFT(H821,1)="-",1,0)+IF(LEFT(I821,1)="-",1,0)+IF(LEFT(J821,1)="-",1,0)))</f>
      </c>
      <c r="M821" s="16">
        <f t="shared" si="139"/>
      </c>
      <c r="N821" s="15">
        <f t="shared" si="139"/>
      </c>
      <c r="O821" s="39"/>
      <c r="AE821" s="79" t="s">
        <v>46</v>
      </c>
      <c r="AF821" s="79" t="str">
        <f>C813</f>
        <v>Ouaiche Stephane</v>
      </c>
      <c r="AG821" s="85" t="str">
        <f>G813</f>
        <v>Gunduz Ibrahim</v>
      </c>
      <c r="AH821" s="83">
        <f t="shared" si="140"/>
        <v>8</v>
      </c>
      <c r="AI821" s="83">
        <f t="shared" si="140"/>
        <v>-6</v>
      </c>
      <c r="AJ821" s="83">
        <f t="shared" si="140"/>
        <v>-12</v>
      </c>
      <c r="AK821" s="83">
        <f t="shared" si="140"/>
        <v>5</v>
      </c>
      <c r="AL821" s="83">
        <f t="shared" si="140"/>
        <v>3</v>
      </c>
      <c r="AM821" s="84"/>
      <c r="AN821" s="84">
        <f t="shared" si="141"/>
        <v>1</v>
      </c>
      <c r="AO821" s="84">
        <f t="shared" si="141"/>
      </c>
    </row>
    <row r="822" spans="1:41" ht="15.75" thickBot="1">
      <c r="A822" s="35"/>
      <c r="B822" s="27"/>
      <c r="C822" s="27"/>
      <c r="D822" s="27"/>
      <c r="E822" s="27"/>
      <c r="F822" s="27"/>
      <c r="G822" s="27"/>
      <c r="H822" s="27"/>
      <c r="I822" s="21" t="s">
        <v>28</v>
      </c>
      <c r="J822" s="55"/>
      <c r="K822" s="25">
        <f>IF(ISBLANK(C810),"",SUM(K817:K821))</f>
        <v>11</v>
      </c>
      <c r="L822" s="26">
        <f>IF(ISBLANK(G810),"",SUM(L817:L821))</f>
        <v>5</v>
      </c>
      <c r="M822" s="56">
        <f>IF(ISBLANK(F817),"",SUM(M817:M821))</f>
        <v>3</v>
      </c>
      <c r="N822" s="57">
        <f>IF(ISBLANK(F817),"",SUM(N817:N821))</f>
        <v>1</v>
      </c>
      <c r="O822" s="39"/>
      <c r="AE822" s="122" t="s">
        <v>47</v>
      </c>
      <c r="AF822" s="122" t="str">
        <f>C814</f>
        <v>Jean Gregoire</v>
      </c>
      <c r="AG822" s="123" t="str">
        <f>G814</f>
        <v>Yigenler Abdullah Talha</v>
      </c>
      <c r="AH822" s="86" t="s">
        <v>48</v>
      </c>
      <c r="AI822" s="86" t="s">
        <v>48</v>
      </c>
      <c r="AJ822" s="86" t="s">
        <v>48</v>
      </c>
      <c r="AK822" s="86" t="s">
        <v>48</v>
      </c>
      <c r="AL822" s="86" t="s">
        <v>48</v>
      </c>
      <c r="AM822" s="86"/>
      <c r="AN822" s="84"/>
      <c r="AO822" s="84">
        <f>N820</f>
      </c>
    </row>
    <row r="823" spans="1:41" ht="15">
      <c r="A823" s="35"/>
      <c r="B823" s="27" t="s">
        <v>26</v>
      </c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40"/>
      <c r="AE823" s="79" t="s">
        <v>9</v>
      </c>
      <c r="AF823" s="79" t="str">
        <f>C810</f>
        <v>Ouaiche Stephane</v>
      </c>
      <c r="AG823" s="85" t="str">
        <f>G811</f>
        <v>Gunduz Ibrahim</v>
      </c>
      <c r="AH823" s="83">
        <f aca="true" t="shared" si="142" ref="AH823:AL824">F820</f>
        <v>8</v>
      </c>
      <c r="AI823" s="83">
        <f t="shared" si="142"/>
        <v>8</v>
      </c>
      <c r="AJ823" s="83">
        <f t="shared" si="142"/>
        <v>2</v>
      </c>
      <c r="AK823" s="83">
        <f t="shared" si="142"/>
        <v>0</v>
      </c>
      <c r="AL823" s="83">
        <f t="shared" si="142"/>
        <v>0</v>
      </c>
      <c r="AM823" s="84"/>
      <c r="AN823" s="84">
        <f>M820</f>
        <v>1</v>
      </c>
      <c r="AO823" s="84">
        <f>N820</f>
      </c>
    </row>
    <row r="824" spans="1:41" ht="15">
      <c r="A824" s="35"/>
      <c r="C824" s="27" t="s">
        <v>4</v>
      </c>
      <c r="D824" s="27" t="s">
        <v>5</v>
      </c>
      <c r="E824" s="9"/>
      <c r="F824" s="27"/>
      <c r="G824" s="27" t="s">
        <v>6</v>
      </c>
      <c r="H824" s="9"/>
      <c r="I824" s="27"/>
      <c r="J824" s="9" t="s">
        <v>27</v>
      </c>
      <c r="K824" s="9"/>
      <c r="L824" s="27"/>
      <c r="M824" s="27"/>
      <c r="N824" s="27"/>
      <c r="O824" s="40"/>
      <c r="AE824" s="79" t="s">
        <v>10</v>
      </c>
      <c r="AF824" s="79" t="str">
        <f>C811</f>
        <v>Jean Gregoire</v>
      </c>
      <c r="AG824" s="79" t="str">
        <f>G810</f>
        <v>Ulucak Batuhan</v>
      </c>
      <c r="AH824" s="83">
        <f t="shared" si="142"/>
        <v>0</v>
      </c>
      <c r="AI824" s="83">
        <f t="shared" si="142"/>
        <v>0</v>
      </c>
      <c r="AJ824" s="83">
        <f t="shared" si="142"/>
        <v>0</v>
      </c>
      <c r="AK824" s="83">
        <f t="shared" si="142"/>
        <v>0</v>
      </c>
      <c r="AL824" s="83">
        <f t="shared" si="142"/>
        <v>0</v>
      </c>
      <c r="AM824" s="84"/>
      <c r="AN824" s="84">
        <f>M821</f>
      </c>
      <c r="AO824" s="84">
        <f>N821</f>
      </c>
    </row>
    <row r="825" spans="1:15" ht="13.5" thickBot="1">
      <c r="A825" s="35"/>
      <c r="B825" s="62"/>
      <c r="C825" s="63" t="str">
        <f>C809</f>
        <v>FRA</v>
      </c>
      <c r="D825" s="27" t="str">
        <f>G809</f>
        <v>TUR</v>
      </c>
      <c r="E825" s="27"/>
      <c r="F825" s="27"/>
      <c r="G825" s="27"/>
      <c r="H825" s="27"/>
      <c r="I825" s="27"/>
      <c r="J825" s="158" t="str">
        <f>IF(M822=3,C809,IF(N822=3,G809,IF(M822=5,IF(N822=5,"tasan",""),"")))</f>
        <v>FRA</v>
      </c>
      <c r="K825" s="159"/>
      <c r="L825" s="159"/>
      <c r="M825" s="159"/>
      <c r="N825" s="160"/>
      <c r="O825" s="39"/>
    </row>
    <row r="826" spans="1:15" ht="12.75">
      <c r="A826" s="58"/>
      <c r="B826" s="59"/>
      <c r="C826" s="59"/>
      <c r="D826" s="59"/>
      <c r="E826" s="59"/>
      <c r="F826" s="59"/>
      <c r="G826" s="59"/>
      <c r="H826" s="59"/>
      <c r="I826" s="59"/>
      <c r="J826" s="60"/>
      <c r="K826" s="60"/>
      <c r="L826" s="60"/>
      <c r="M826" s="60"/>
      <c r="N826" s="60"/>
      <c r="O826" s="61"/>
    </row>
    <row r="829" spans="1:15" ht="12.75">
      <c r="A829" s="35"/>
      <c r="B829" s="9"/>
      <c r="C829" s="28" t="s">
        <v>29</v>
      </c>
      <c r="D829" s="27"/>
      <c r="E829" s="27"/>
      <c r="F829" s="9"/>
      <c r="G829" s="36" t="s">
        <v>17</v>
      </c>
      <c r="H829" s="37"/>
      <c r="I829" s="38"/>
      <c r="J829" s="170">
        <v>41977</v>
      </c>
      <c r="K829" s="171"/>
      <c r="L829" s="171"/>
      <c r="M829" s="171"/>
      <c r="N829" s="172"/>
      <c r="O829" s="39"/>
    </row>
    <row r="830" spans="1:15" ht="12.75">
      <c r="A830" s="35"/>
      <c r="B830" s="12"/>
      <c r="C830" s="12" t="s">
        <v>75</v>
      </c>
      <c r="D830" s="27"/>
      <c r="E830" s="27"/>
      <c r="F830" s="9"/>
      <c r="G830" s="36" t="s">
        <v>18</v>
      </c>
      <c r="H830" s="37"/>
      <c r="I830" s="38"/>
      <c r="J830" s="173" t="s">
        <v>30</v>
      </c>
      <c r="K830" s="171"/>
      <c r="L830" s="171"/>
      <c r="M830" s="171"/>
      <c r="N830" s="172"/>
      <c r="O830" s="39"/>
    </row>
    <row r="831" spans="1:15" ht="12.75">
      <c r="A831" s="35"/>
      <c r="B831" s="9"/>
      <c r="C831" s="69"/>
      <c r="D831" s="27"/>
      <c r="E831" s="27"/>
      <c r="F831" s="27"/>
      <c r="G831" s="1"/>
      <c r="H831" s="27"/>
      <c r="I831" s="27"/>
      <c r="J831" s="27"/>
      <c r="K831" s="27"/>
      <c r="L831" s="27"/>
      <c r="M831" s="27"/>
      <c r="N831" s="27"/>
      <c r="O831" s="40"/>
    </row>
    <row r="832" spans="1:15" ht="12.75">
      <c r="A832" s="39"/>
      <c r="B832" s="41" t="s">
        <v>19</v>
      </c>
      <c r="C832" s="174" t="s">
        <v>173</v>
      </c>
      <c r="D832" s="175"/>
      <c r="E832" s="42"/>
      <c r="F832" s="41" t="s">
        <v>19</v>
      </c>
      <c r="G832" s="66" t="s">
        <v>82</v>
      </c>
      <c r="H832" s="67"/>
      <c r="I832" s="67"/>
      <c r="J832" s="67"/>
      <c r="K832" s="67"/>
      <c r="L832" s="67"/>
      <c r="M832" s="67"/>
      <c r="N832" s="68"/>
      <c r="O832" s="39"/>
    </row>
    <row r="833" spans="1:15" ht="12.75">
      <c r="A833" s="39"/>
      <c r="B833" s="43" t="s">
        <v>0</v>
      </c>
      <c r="C833" s="161" t="s">
        <v>174</v>
      </c>
      <c r="D833" s="162"/>
      <c r="E833" s="11"/>
      <c r="F833" s="44" t="s">
        <v>1</v>
      </c>
      <c r="G833" s="161" t="s">
        <v>84</v>
      </c>
      <c r="H833" s="162"/>
      <c r="I833" s="70"/>
      <c r="J833" s="70"/>
      <c r="K833" s="70"/>
      <c r="L833" s="70"/>
      <c r="M833" s="70"/>
      <c r="N833" s="71"/>
      <c r="O833" s="39"/>
    </row>
    <row r="834" spans="1:15" ht="12.75">
      <c r="A834" s="39"/>
      <c r="B834" s="45" t="s">
        <v>2</v>
      </c>
      <c r="C834" s="161" t="s">
        <v>175</v>
      </c>
      <c r="D834" s="162"/>
      <c r="E834" s="11"/>
      <c r="F834" s="46" t="s">
        <v>3</v>
      </c>
      <c r="G834" s="161" t="s">
        <v>86</v>
      </c>
      <c r="H834" s="162"/>
      <c r="I834" s="72"/>
      <c r="J834" s="72"/>
      <c r="K834" s="72"/>
      <c r="L834" s="72"/>
      <c r="M834" s="72"/>
      <c r="N834" s="73"/>
      <c r="O834" s="39"/>
    </row>
    <row r="835" spans="1:15" ht="12.75">
      <c r="A835" s="35"/>
      <c r="B835" s="47" t="s">
        <v>20</v>
      </c>
      <c r="C835" s="48"/>
      <c r="D835" s="49"/>
      <c r="E835" s="50"/>
      <c r="F835" s="47" t="s">
        <v>20</v>
      </c>
      <c r="G835" s="48"/>
      <c r="H835" s="51"/>
      <c r="I835" s="51"/>
      <c r="J835" s="51"/>
      <c r="K835" s="51"/>
      <c r="L835" s="51"/>
      <c r="M835" s="51"/>
      <c r="N835" s="51"/>
      <c r="O835" s="40"/>
    </row>
    <row r="836" spans="1:15" ht="12.75">
      <c r="A836" s="39"/>
      <c r="B836" s="19"/>
      <c r="C836" s="161" t="s">
        <v>174</v>
      </c>
      <c r="D836" s="162"/>
      <c r="E836" s="11"/>
      <c r="F836" s="20"/>
      <c r="G836" s="129" t="s">
        <v>84</v>
      </c>
      <c r="H836" s="130"/>
      <c r="I836" s="130"/>
      <c r="J836" s="130"/>
      <c r="K836" s="130"/>
      <c r="L836" s="130"/>
      <c r="M836" s="130"/>
      <c r="N836" s="131"/>
      <c r="O836" s="39"/>
    </row>
    <row r="837" spans="1:15" ht="12.75">
      <c r="A837" s="39"/>
      <c r="B837" s="17"/>
      <c r="C837" s="161" t="s">
        <v>175</v>
      </c>
      <c r="D837" s="162"/>
      <c r="E837" s="11"/>
      <c r="F837" s="18"/>
      <c r="G837" s="165" t="s">
        <v>86</v>
      </c>
      <c r="H837" s="132"/>
      <c r="I837" s="132"/>
      <c r="J837" s="132"/>
      <c r="K837" s="132"/>
      <c r="L837" s="132"/>
      <c r="M837" s="132"/>
      <c r="N837" s="133"/>
      <c r="O837" s="39"/>
    </row>
    <row r="838" spans="1:15" ht="12.75">
      <c r="A838" s="35"/>
      <c r="B838" s="27"/>
      <c r="C838" s="27"/>
      <c r="D838" s="27"/>
      <c r="E838" s="27"/>
      <c r="F838" s="1" t="s">
        <v>24</v>
      </c>
      <c r="G838" s="1"/>
      <c r="H838" s="1"/>
      <c r="I838" s="1"/>
      <c r="J838" s="27"/>
      <c r="K838" s="27"/>
      <c r="L838" s="27"/>
      <c r="M838" s="52"/>
      <c r="N838" s="9"/>
      <c r="O838" s="40"/>
    </row>
    <row r="839" spans="1:15" ht="12.75">
      <c r="A839" s="35"/>
      <c r="B839" s="12" t="s">
        <v>23</v>
      </c>
      <c r="C839" s="27"/>
      <c r="D839" s="27"/>
      <c r="E839" s="27"/>
      <c r="F839" s="2" t="s">
        <v>11</v>
      </c>
      <c r="G839" s="2" t="s">
        <v>12</v>
      </c>
      <c r="H839" s="2" t="s">
        <v>13</v>
      </c>
      <c r="I839" s="2" t="s">
        <v>14</v>
      </c>
      <c r="J839" s="2" t="s">
        <v>15</v>
      </c>
      <c r="K839" s="168" t="s">
        <v>21</v>
      </c>
      <c r="L839" s="169"/>
      <c r="M839" s="2" t="s">
        <v>22</v>
      </c>
      <c r="N839" s="3" t="s">
        <v>16</v>
      </c>
      <c r="O839" s="39"/>
    </row>
    <row r="840" spans="1:41" ht="15.75">
      <c r="A840" s="39"/>
      <c r="B840" s="53" t="s">
        <v>7</v>
      </c>
      <c r="C840" s="22" t="str">
        <f>IF(C833&gt;"",C833,"")</f>
        <v>ALAMIYAN DARONKOLAEI Noshad</v>
      </c>
      <c r="D840" s="22" t="str">
        <f>IF(G833&gt;"",G833,"")</f>
        <v>Sadamatsu Yusuke</v>
      </c>
      <c r="E840" s="22">
        <f>IF(E833&gt;"",E833&amp;" - "&amp;I833,"")</f>
      </c>
      <c r="F840" s="4">
        <v>7</v>
      </c>
      <c r="G840" s="4">
        <v>7</v>
      </c>
      <c r="H840" s="10">
        <v>7</v>
      </c>
      <c r="I840" s="4"/>
      <c r="J840" s="4"/>
      <c r="K840" s="13">
        <f>IF(ISBLANK(F840),"",COUNTIF(F840:J840,"&gt;=0"))</f>
        <v>3</v>
      </c>
      <c r="L840" s="14">
        <f>IF(ISBLANK(F840),"",(IF(LEFT(F840,1)="-",1,0)+IF(LEFT(G840,1)="-",1,0)+IF(LEFT(H840,1)="-",1,0)+IF(LEFT(I840,1)="-",1,0)+IF(LEFT(J840,1)="-",1,0)))</f>
        <v>0</v>
      </c>
      <c r="M840" s="16">
        <f aca="true" t="shared" si="143" ref="M840:N844">IF(K840=3,1,"")</f>
        <v>1</v>
      </c>
      <c r="N840" s="15">
        <f t="shared" si="143"/>
      </c>
      <c r="O840" s="39"/>
      <c r="AE840" s="74">
        <v>139</v>
      </c>
      <c r="AF840" s="75"/>
      <c r="AG840" s="74" t="s">
        <v>33</v>
      </c>
      <c r="AH840" s="76" t="str">
        <f>J830</f>
        <v>Men</v>
      </c>
      <c r="AI840" s="77" t="s">
        <v>34</v>
      </c>
      <c r="AJ840" s="78">
        <f>J829</f>
        <v>41977</v>
      </c>
      <c r="AK840" s="79" t="s">
        <v>35</v>
      </c>
      <c r="AL840" s="80"/>
      <c r="AM840" s="79" t="s">
        <v>36</v>
      </c>
      <c r="AN840" s="76">
        <f>SUM(AN842:AN847)</f>
        <v>3</v>
      </c>
      <c r="AO840" s="76">
        <f>SUM(AO842:AO847)</f>
        <v>0</v>
      </c>
    </row>
    <row r="841" spans="1:41" ht="15.75">
      <c r="A841" s="39"/>
      <c r="B841" s="53" t="s">
        <v>8</v>
      </c>
      <c r="C841" s="22" t="str">
        <f>IF(C834&gt;"",C834,"")</f>
        <v>ALAMIYAN DARONKOLAEI Nima</v>
      </c>
      <c r="D841" s="22" t="str">
        <f>IF(G834&gt;"",G834,"")</f>
        <v>Goto Takuya</v>
      </c>
      <c r="E841" s="22">
        <f>IF(E834&gt;"",E834&amp;" - "&amp;I834,"")</f>
      </c>
      <c r="F841" s="4">
        <v>9</v>
      </c>
      <c r="G841" s="4">
        <v>7</v>
      </c>
      <c r="H841" s="4">
        <v>-12</v>
      </c>
      <c r="I841" s="4">
        <v>-9</v>
      </c>
      <c r="J841" s="4">
        <v>9</v>
      </c>
      <c r="K841" s="13">
        <f>IF(ISBLANK(F841),"",COUNTIF(F841:J841,"&gt;=0"))</f>
        <v>3</v>
      </c>
      <c r="L841" s="14">
        <f>IF(ISBLANK(F841),"",(IF(LEFT(F841,1)="-",1,0)+IF(LEFT(G841,1)="-",1,0)+IF(LEFT(H841,1)="-",1,0)+IF(LEFT(I841,1)="-",1,0)+IF(LEFT(J841,1)="-",1,0)))</f>
        <v>2</v>
      </c>
      <c r="M841" s="16">
        <f t="shared" si="143"/>
        <v>1</v>
      </c>
      <c r="N841" s="15">
        <f t="shared" si="143"/>
      </c>
      <c r="O841" s="39"/>
      <c r="AE841" s="81" t="s">
        <v>37</v>
      </c>
      <c r="AF841" s="82" t="str">
        <f>C832</f>
        <v>IRI 1</v>
      </c>
      <c r="AG841" s="82" t="str">
        <f>G832</f>
        <v>JPN 2</v>
      </c>
      <c r="AH841" s="81" t="s">
        <v>38</v>
      </c>
      <c r="AI841" s="81" t="s">
        <v>39</v>
      </c>
      <c r="AJ841" s="81" t="s">
        <v>40</v>
      </c>
      <c r="AK841" s="81" t="s">
        <v>41</v>
      </c>
      <c r="AL841" s="81" t="s">
        <v>42</v>
      </c>
      <c r="AM841" s="81" t="s">
        <v>43</v>
      </c>
      <c r="AN841" s="81" t="s">
        <v>44</v>
      </c>
      <c r="AO841" s="81" t="s">
        <v>45</v>
      </c>
    </row>
    <row r="842" spans="1:41" ht="25.5">
      <c r="A842" s="39"/>
      <c r="B842" s="54" t="s">
        <v>25</v>
      </c>
      <c r="C842" s="22" t="str">
        <f>IF(C836&gt;"",C836&amp;" / "&amp;C837,"")</f>
        <v>ALAMIYAN DARONKOLAEI Noshad / ALAMIYAN DARONKOLAEI Nima</v>
      </c>
      <c r="D842" s="22" t="str">
        <f>IF(G836&gt;"",G836&amp;" / "&amp;G837,"")</f>
        <v>Sadamatsu Yusuke / Goto Takuya</v>
      </c>
      <c r="E842" s="23"/>
      <c r="F842" s="8">
        <v>7</v>
      </c>
      <c r="G842" s="4">
        <v>9</v>
      </c>
      <c r="H842" s="4">
        <v>8</v>
      </c>
      <c r="I842" s="7"/>
      <c r="J842" s="7"/>
      <c r="K842" s="13">
        <f>IF(ISBLANK(F842),"",COUNTIF(F842:J842,"&gt;=0"))</f>
        <v>3</v>
      </c>
      <c r="L842" s="14">
        <f>IF(ISBLANK(F842),"",(IF(LEFT(F842,1)="-",1,0)+IF(LEFT(G842,1)="-",1,0)+IF(LEFT(H842,1)="-",1,0)+IF(LEFT(I842,1)="-",1,0)+IF(LEFT(J842,1)="-",1,0)))</f>
        <v>0</v>
      </c>
      <c r="M842" s="16">
        <f t="shared" si="143"/>
        <v>1</v>
      </c>
      <c r="N842" s="15">
        <f t="shared" si="143"/>
      </c>
      <c r="O842" s="39"/>
      <c r="AE842" s="126" t="s">
        <v>7</v>
      </c>
      <c r="AF842" s="126" t="str">
        <f>C833</f>
        <v>ALAMIYAN DARONKOLAEI Noshad</v>
      </c>
      <c r="AG842" s="126" t="str">
        <f>G833</f>
        <v>Sadamatsu Yusuke</v>
      </c>
      <c r="AH842" s="83">
        <f aca="true" t="shared" si="144" ref="AH842:AL844">F840</f>
        <v>7</v>
      </c>
      <c r="AI842" s="83">
        <f t="shared" si="144"/>
        <v>7</v>
      </c>
      <c r="AJ842" s="83">
        <f t="shared" si="144"/>
        <v>7</v>
      </c>
      <c r="AK842" s="83">
        <f t="shared" si="144"/>
        <v>0</v>
      </c>
      <c r="AL842" s="83">
        <f t="shared" si="144"/>
        <v>0</v>
      </c>
      <c r="AM842" s="84"/>
      <c r="AN842" s="84">
        <f aca="true" t="shared" si="145" ref="AN842:AO844">M840</f>
        <v>1</v>
      </c>
      <c r="AO842" s="84">
        <f t="shared" si="145"/>
      </c>
    </row>
    <row r="843" spans="1:41" ht="25.5">
      <c r="A843" s="39"/>
      <c r="B843" s="53" t="s">
        <v>9</v>
      </c>
      <c r="C843" s="22" t="str">
        <f>IF(C833&gt;"",C833,"")</f>
        <v>ALAMIYAN DARONKOLAEI Noshad</v>
      </c>
      <c r="D843" s="22" t="str">
        <f>IF(G834&gt;"",G834,"")</f>
        <v>Goto Takuya</v>
      </c>
      <c r="E843" s="24"/>
      <c r="F843" s="5"/>
      <c r="G843" s="6"/>
      <c r="H843" s="7"/>
      <c r="I843" s="4"/>
      <c r="J843" s="4"/>
      <c r="K843" s="13">
        <f>IF(ISBLANK(F843),"",COUNTIF(F843:J843,"&gt;=0"))</f>
      </c>
      <c r="L843" s="14">
        <f>IF(ISBLANK(F843),"",(IF(LEFT(F843,1)="-",1,0)+IF(LEFT(G843,1)="-",1,0)+IF(LEFT(H843,1)="-",1,0)+IF(LEFT(I843,1)="-",1,0)+IF(LEFT(J843,1)="-",1,0)))</f>
      </c>
      <c r="M843" s="16">
        <f t="shared" si="143"/>
      </c>
      <c r="N843" s="15">
        <f t="shared" si="143"/>
      </c>
      <c r="O843" s="39"/>
      <c r="AE843" s="126" t="s">
        <v>8</v>
      </c>
      <c r="AF843" s="126" t="str">
        <f>C834</f>
        <v>ALAMIYAN DARONKOLAEI Nima</v>
      </c>
      <c r="AG843" s="127" t="str">
        <f>G834</f>
        <v>Goto Takuya</v>
      </c>
      <c r="AH843" s="83">
        <f t="shared" si="144"/>
        <v>9</v>
      </c>
      <c r="AI843" s="83">
        <f t="shared" si="144"/>
        <v>7</v>
      </c>
      <c r="AJ843" s="83">
        <f t="shared" si="144"/>
        <v>-12</v>
      </c>
      <c r="AK843" s="83">
        <f t="shared" si="144"/>
        <v>-9</v>
      </c>
      <c r="AL843" s="83">
        <f t="shared" si="144"/>
        <v>9</v>
      </c>
      <c r="AM843" s="84"/>
      <c r="AN843" s="84">
        <f t="shared" si="145"/>
        <v>1</v>
      </c>
      <c r="AO843" s="84">
        <f t="shared" si="145"/>
      </c>
    </row>
    <row r="844" spans="1:41" ht="26.25" thickBot="1">
      <c r="A844" s="39"/>
      <c r="B844" s="53" t="s">
        <v>10</v>
      </c>
      <c r="C844" s="22" t="str">
        <f>IF(C834&gt;"",C834,"")</f>
        <v>ALAMIYAN DARONKOLAEI Nima</v>
      </c>
      <c r="D844" s="22" t="str">
        <f>IF(G833&gt;"",G833,"")</f>
        <v>Sadamatsu Yusuke</v>
      </c>
      <c r="E844" s="24"/>
      <c r="F844" s="8"/>
      <c r="G844" s="4"/>
      <c r="H844" s="4"/>
      <c r="I844" s="4"/>
      <c r="J844" s="4"/>
      <c r="K844" s="13">
        <f>IF(ISBLANK(F844),"",COUNTIF(F844:J844,"&gt;=0"))</f>
      </c>
      <c r="L844" s="14">
        <f>IF(ISBLANK(F844),"",(IF(LEFT(F844,1)="-",1,0)+IF(LEFT(G844,1)="-",1,0)+IF(LEFT(H844,1)="-",1,0)+IF(LEFT(I844,1)="-",1,0)+IF(LEFT(J844,1)="-",1,0)))</f>
      </c>
      <c r="M844" s="16">
        <f t="shared" si="143"/>
      </c>
      <c r="N844" s="15">
        <f t="shared" si="143"/>
      </c>
      <c r="O844" s="39"/>
      <c r="AE844" s="126" t="s">
        <v>46</v>
      </c>
      <c r="AF844" s="126" t="str">
        <f>C836</f>
        <v>ALAMIYAN DARONKOLAEI Noshad</v>
      </c>
      <c r="AG844" s="127" t="str">
        <f>G836</f>
        <v>Sadamatsu Yusuke</v>
      </c>
      <c r="AH844" s="83">
        <f t="shared" si="144"/>
        <v>7</v>
      </c>
      <c r="AI844" s="83">
        <f t="shared" si="144"/>
        <v>9</v>
      </c>
      <c r="AJ844" s="83">
        <f t="shared" si="144"/>
        <v>8</v>
      </c>
      <c r="AK844" s="83">
        <f t="shared" si="144"/>
        <v>0</v>
      </c>
      <c r="AL844" s="83">
        <f t="shared" si="144"/>
        <v>0</v>
      </c>
      <c r="AM844" s="84"/>
      <c r="AN844" s="84">
        <f t="shared" si="145"/>
        <v>1</v>
      </c>
      <c r="AO844" s="84">
        <f t="shared" si="145"/>
      </c>
    </row>
    <row r="845" spans="1:41" ht="23.25" thickBot="1">
      <c r="A845" s="35"/>
      <c r="B845" s="27"/>
      <c r="C845" s="27"/>
      <c r="D845" s="27"/>
      <c r="E845" s="27"/>
      <c r="F845" s="27"/>
      <c r="G845" s="27"/>
      <c r="H845" s="27"/>
      <c r="I845" s="21" t="s">
        <v>28</v>
      </c>
      <c r="J845" s="55"/>
      <c r="K845" s="25">
        <f>IF(ISBLANK(C833),"",SUM(K840:K844))</f>
        <v>9</v>
      </c>
      <c r="L845" s="26">
        <f>IF(ISBLANK(G833),"",SUM(L840:L844))</f>
        <v>2</v>
      </c>
      <c r="M845" s="56">
        <f>IF(ISBLANK(F840),"",SUM(M840:M844))</f>
        <v>3</v>
      </c>
      <c r="N845" s="57">
        <f>IF(ISBLANK(F840),"",SUM(N840:N844))</f>
        <v>0</v>
      </c>
      <c r="O845" s="39"/>
      <c r="AE845" s="122" t="s">
        <v>47</v>
      </c>
      <c r="AF845" s="122" t="str">
        <f>C837</f>
        <v>ALAMIYAN DARONKOLAEI Nima</v>
      </c>
      <c r="AG845" s="123" t="str">
        <f>G837</f>
        <v>Goto Takuya</v>
      </c>
      <c r="AH845" s="86" t="s">
        <v>48</v>
      </c>
      <c r="AI845" s="86" t="s">
        <v>48</v>
      </c>
      <c r="AJ845" s="86" t="s">
        <v>48</v>
      </c>
      <c r="AK845" s="86" t="s">
        <v>48</v>
      </c>
      <c r="AL845" s="86" t="s">
        <v>48</v>
      </c>
      <c r="AM845" s="86"/>
      <c r="AN845" s="84"/>
      <c r="AO845" s="84">
        <f>N843</f>
      </c>
    </row>
    <row r="846" spans="1:41" ht="25.5">
      <c r="A846" s="35"/>
      <c r="B846" s="27" t="s">
        <v>26</v>
      </c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40"/>
      <c r="AE846" s="126" t="s">
        <v>9</v>
      </c>
      <c r="AF846" s="126" t="str">
        <f>C833</f>
        <v>ALAMIYAN DARONKOLAEI Noshad</v>
      </c>
      <c r="AG846" s="127" t="str">
        <f>G834</f>
        <v>Goto Takuya</v>
      </c>
      <c r="AH846" s="83">
        <f aca="true" t="shared" si="146" ref="AH846:AL847">F843</f>
        <v>0</v>
      </c>
      <c r="AI846" s="83">
        <f t="shared" si="146"/>
        <v>0</v>
      </c>
      <c r="AJ846" s="83">
        <f t="shared" si="146"/>
        <v>0</v>
      </c>
      <c r="AK846" s="83">
        <f t="shared" si="146"/>
        <v>0</v>
      </c>
      <c r="AL846" s="83">
        <f t="shared" si="146"/>
        <v>0</v>
      </c>
      <c r="AM846" s="84"/>
      <c r="AN846" s="84">
        <f>M843</f>
      </c>
      <c r="AO846" s="84">
        <f>N843</f>
      </c>
    </row>
    <row r="847" spans="1:41" ht="25.5">
      <c r="A847" s="35"/>
      <c r="C847" s="27" t="s">
        <v>4</v>
      </c>
      <c r="D847" s="27" t="s">
        <v>5</v>
      </c>
      <c r="E847" s="9"/>
      <c r="F847" s="27"/>
      <c r="G847" s="27" t="s">
        <v>6</v>
      </c>
      <c r="H847" s="9"/>
      <c r="I847" s="27"/>
      <c r="J847" s="9" t="s">
        <v>27</v>
      </c>
      <c r="K847" s="9"/>
      <c r="L847" s="27"/>
      <c r="M847" s="27"/>
      <c r="N847" s="27"/>
      <c r="O847" s="40"/>
      <c r="AE847" s="126" t="s">
        <v>10</v>
      </c>
      <c r="AF847" s="126" t="str">
        <f>C841</f>
        <v>ALAMIYAN DARONKOLAEI Nima</v>
      </c>
      <c r="AG847" s="126" t="str">
        <f>G833</f>
        <v>Sadamatsu Yusuke</v>
      </c>
      <c r="AH847" s="83">
        <f t="shared" si="146"/>
        <v>0</v>
      </c>
      <c r="AI847" s="83">
        <f t="shared" si="146"/>
        <v>0</v>
      </c>
      <c r="AJ847" s="83">
        <f t="shared" si="146"/>
        <v>0</v>
      </c>
      <c r="AK847" s="83">
        <f t="shared" si="146"/>
        <v>0</v>
      </c>
      <c r="AL847" s="83">
        <f t="shared" si="146"/>
        <v>0</v>
      </c>
      <c r="AM847" s="84"/>
      <c r="AN847" s="84">
        <f>M844</f>
      </c>
      <c r="AO847" s="84">
        <f>N844</f>
      </c>
    </row>
    <row r="848" spans="1:15" ht="13.5" thickBot="1">
      <c r="A848" s="35"/>
      <c r="B848" s="62"/>
      <c r="C848" s="63" t="str">
        <f>C832</f>
        <v>IRI 1</v>
      </c>
      <c r="D848" s="27" t="str">
        <f>G832</f>
        <v>JPN 2</v>
      </c>
      <c r="E848" s="27"/>
      <c r="F848" s="27"/>
      <c r="G848" s="27"/>
      <c r="H848" s="27"/>
      <c r="I848" s="27"/>
      <c r="J848" s="158" t="str">
        <f>IF(M845=3,C832,IF(N845=3,G832,IF(M845=5,IF(N845=5,"tasan",""),"")))</f>
        <v>IRI 1</v>
      </c>
      <c r="K848" s="159"/>
      <c r="L848" s="159"/>
      <c r="M848" s="159"/>
      <c r="N848" s="160"/>
      <c r="O848" s="39"/>
    </row>
    <row r="849" spans="1:15" ht="12.75">
      <c r="A849" s="58"/>
      <c r="B849" s="59"/>
      <c r="C849" s="59"/>
      <c r="D849" s="59"/>
      <c r="E849" s="59"/>
      <c r="F849" s="59"/>
      <c r="G849" s="59"/>
      <c r="H849" s="59"/>
      <c r="I849" s="59"/>
      <c r="J849" s="60"/>
      <c r="K849" s="60"/>
      <c r="L849" s="60"/>
      <c r="M849" s="60"/>
      <c r="N849" s="60"/>
      <c r="O849" s="61"/>
    </row>
    <row r="852" spans="1:15" ht="12.75">
      <c r="A852" s="35"/>
      <c r="B852" s="9"/>
      <c r="C852" s="28" t="s">
        <v>29</v>
      </c>
      <c r="D852" s="27"/>
      <c r="E852" s="27"/>
      <c r="F852" s="9"/>
      <c r="G852" s="36" t="s">
        <v>17</v>
      </c>
      <c r="H852" s="37"/>
      <c r="I852" s="38"/>
      <c r="J852" s="170">
        <v>41977</v>
      </c>
      <c r="K852" s="171"/>
      <c r="L852" s="171"/>
      <c r="M852" s="171"/>
      <c r="N852" s="172"/>
      <c r="O852" s="39"/>
    </row>
    <row r="853" spans="1:15" ht="12.75">
      <c r="A853" s="35"/>
      <c r="B853" s="12"/>
      <c r="C853" s="12" t="s">
        <v>75</v>
      </c>
      <c r="D853" s="27"/>
      <c r="E853" s="27"/>
      <c r="F853" s="9"/>
      <c r="G853" s="36" t="s">
        <v>18</v>
      </c>
      <c r="H853" s="37"/>
      <c r="I853" s="38"/>
      <c r="J853" s="173" t="s">
        <v>30</v>
      </c>
      <c r="K853" s="171"/>
      <c r="L853" s="171"/>
      <c r="M853" s="171"/>
      <c r="N853" s="172"/>
      <c r="O853" s="39"/>
    </row>
    <row r="854" spans="1:15" ht="12.75">
      <c r="A854" s="35"/>
      <c r="B854" s="9"/>
      <c r="C854" s="69"/>
      <c r="D854" s="27"/>
      <c r="E854" s="27"/>
      <c r="F854" s="27"/>
      <c r="G854" s="1"/>
      <c r="H854" s="27"/>
      <c r="I854" s="27"/>
      <c r="J854" s="27"/>
      <c r="K854" s="27"/>
      <c r="L854" s="27"/>
      <c r="M854" s="27"/>
      <c r="N854" s="27"/>
      <c r="O854" s="40"/>
    </row>
    <row r="855" spans="1:15" ht="12.75">
      <c r="A855" s="39"/>
      <c r="B855" s="41" t="s">
        <v>19</v>
      </c>
      <c r="C855" s="66" t="s">
        <v>105</v>
      </c>
      <c r="D855" s="89"/>
      <c r="E855" s="42"/>
      <c r="F855" s="41" t="s">
        <v>19</v>
      </c>
      <c r="G855" s="66" t="s">
        <v>176</v>
      </c>
      <c r="H855" s="67"/>
      <c r="I855" s="67"/>
      <c r="J855" s="67"/>
      <c r="K855" s="67"/>
      <c r="L855" s="67"/>
      <c r="M855" s="67"/>
      <c r="N855" s="68"/>
      <c r="O855" s="39"/>
    </row>
    <row r="856" spans="1:15" ht="12.75">
      <c r="A856" s="39"/>
      <c r="B856" s="43" t="s">
        <v>0</v>
      </c>
      <c r="C856" s="161" t="s">
        <v>107</v>
      </c>
      <c r="D856" s="162"/>
      <c r="E856" s="11"/>
      <c r="F856" s="44" t="s">
        <v>1</v>
      </c>
      <c r="G856" s="161" t="s">
        <v>177</v>
      </c>
      <c r="H856" s="163"/>
      <c r="O856" s="39"/>
    </row>
    <row r="857" spans="1:15" ht="12.75">
      <c r="A857" s="39"/>
      <c r="B857" s="45" t="s">
        <v>2</v>
      </c>
      <c r="C857" s="161" t="s">
        <v>109</v>
      </c>
      <c r="D857" s="162"/>
      <c r="E857" s="11"/>
      <c r="F857" s="46" t="s">
        <v>3</v>
      </c>
      <c r="G857" s="176" t="s">
        <v>178</v>
      </c>
      <c r="H857" s="177"/>
      <c r="O857" s="39"/>
    </row>
    <row r="858" spans="1:15" ht="12.75">
      <c r="A858" s="35"/>
      <c r="B858" s="47" t="s">
        <v>20</v>
      </c>
      <c r="C858" s="48"/>
      <c r="D858" s="49"/>
      <c r="E858" s="50"/>
      <c r="F858" s="47" t="s">
        <v>20</v>
      </c>
      <c r="G858" s="48"/>
      <c r="H858" s="51"/>
      <c r="I858" s="51"/>
      <c r="J858" s="51"/>
      <c r="K858" s="51"/>
      <c r="L858" s="51"/>
      <c r="M858" s="51"/>
      <c r="N858" s="51"/>
      <c r="O858" s="40"/>
    </row>
    <row r="859" spans="1:15" ht="12.75">
      <c r="A859" s="39"/>
      <c r="B859" s="19"/>
      <c r="C859" s="161" t="s">
        <v>107</v>
      </c>
      <c r="D859" s="162"/>
      <c r="E859" s="11"/>
      <c r="F859" s="20"/>
      <c r="G859" s="176" t="s">
        <v>178</v>
      </c>
      <c r="H859" s="177"/>
      <c r="I859" s="161" t="s">
        <v>177</v>
      </c>
      <c r="J859" s="163"/>
      <c r="K859" s="161" t="s">
        <v>177</v>
      </c>
      <c r="L859" s="163"/>
      <c r="M859" s="161" t="s">
        <v>177</v>
      </c>
      <c r="N859" s="163"/>
      <c r="O859" s="39"/>
    </row>
    <row r="860" spans="1:15" ht="12.75">
      <c r="A860" s="39"/>
      <c r="B860" s="17"/>
      <c r="C860" s="161" t="s">
        <v>109</v>
      </c>
      <c r="D860" s="162"/>
      <c r="E860" s="11"/>
      <c r="F860" s="18"/>
      <c r="G860" s="161" t="s">
        <v>177</v>
      </c>
      <c r="H860" s="163"/>
      <c r="I860" s="176" t="s">
        <v>178</v>
      </c>
      <c r="J860" s="177"/>
      <c r="K860" s="176" t="s">
        <v>178</v>
      </c>
      <c r="L860" s="177"/>
      <c r="M860" s="176" t="s">
        <v>178</v>
      </c>
      <c r="N860" s="177"/>
      <c r="O860" s="39"/>
    </row>
    <row r="861" spans="1:15" ht="12.75">
      <c r="A861" s="35"/>
      <c r="B861" s="27"/>
      <c r="C861" s="27"/>
      <c r="D861" s="27"/>
      <c r="E861" s="27"/>
      <c r="F861" s="1" t="s">
        <v>24</v>
      </c>
      <c r="G861" s="1"/>
      <c r="H861" s="1"/>
      <c r="I861" s="1"/>
      <c r="J861" s="27"/>
      <c r="K861" s="27"/>
      <c r="L861" s="27"/>
      <c r="M861" s="52"/>
      <c r="N861" s="9"/>
      <c r="O861" s="40"/>
    </row>
    <row r="862" spans="1:15" ht="12.75">
      <c r="A862" s="35"/>
      <c r="B862" s="12" t="s">
        <v>23</v>
      </c>
      <c r="C862" s="27"/>
      <c r="D862" s="27"/>
      <c r="E862" s="27"/>
      <c r="F862" s="2" t="s">
        <v>11</v>
      </c>
      <c r="G862" s="2" t="s">
        <v>12</v>
      </c>
      <c r="H862" s="2" t="s">
        <v>13</v>
      </c>
      <c r="I862" s="2" t="s">
        <v>14</v>
      </c>
      <c r="J862" s="2" t="s">
        <v>15</v>
      </c>
      <c r="K862" s="168" t="s">
        <v>21</v>
      </c>
      <c r="L862" s="169"/>
      <c r="M862" s="2" t="s">
        <v>22</v>
      </c>
      <c r="N862" s="3" t="s">
        <v>16</v>
      </c>
      <c r="O862" s="39"/>
    </row>
    <row r="863" spans="1:41" ht="15.75">
      <c r="A863" s="39"/>
      <c r="B863" s="53" t="s">
        <v>7</v>
      </c>
      <c r="C863" s="22" t="str">
        <f>IF(C856&gt;"",C856,"")</f>
        <v>Jin Takuya</v>
      </c>
      <c r="D863" s="22" t="str">
        <f>IF(G856&gt;"",G856,"")</f>
        <v>Hindersson Mikkel</v>
      </c>
      <c r="E863" s="22">
        <f>IF(E856&gt;"",E856&amp;" - "&amp;#REF!,"")</f>
      </c>
      <c r="F863" s="4">
        <v>9</v>
      </c>
      <c r="G863" s="4">
        <v>10</v>
      </c>
      <c r="H863" s="10">
        <v>6</v>
      </c>
      <c r="I863" s="4"/>
      <c r="J863" s="4"/>
      <c r="K863" s="13">
        <f>IF(ISBLANK(F863),"",COUNTIF(F863:J863,"&gt;=0"))</f>
        <v>3</v>
      </c>
      <c r="L863" s="14">
        <f>IF(ISBLANK(F863),"",(IF(LEFT(F863,1)="-",1,0)+IF(LEFT(G863,1)="-",1,0)+IF(LEFT(H863,1)="-",1,0)+IF(LEFT(I863,1)="-",1,0)+IF(LEFT(J863,1)="-",1,0)))</f>
        <v>0</v>
      </c>
      <c r="M863" s="16">
        <f aca="true" t="shared" si="147" ref="M863:N867">IF(K863=3,1,"")</f>
        <v>1</v>
      </c>
      <c r="N863" s="15">
        <f t="shared" si="147"/>
      </c>
      <c r="O863" s="39"/>
      <c r="AE863" s="74">
        <v>139</v>
      </c>
      <c r="AF863" s="75"/>
      <c r="AG863" s="74" t="s">
        <v>33</v>
      </c>
      <c r="AH863" s="76" t="str">
        <f>J853</f>
        <v>Men</v>
      </c>
      <c r="AI863" s="77" t="s">
        <v>34</v>
      </c>
      <c r="AJ863" s="78">
        <f>J852</f>
        <v>41977</v>
      </c>
      <c r="AK863" s="79" t="s">
        <v>35</v>
      </c>
      <c r="AL863" s="80"/>
      <c r="AM863" s="79" t="s">
        <v>36</v>
      </c>
      <c r="AN863" s="76">
        <f>SUM(AN865:AN870)</f>
        <v>3</v>
      </c>
      <c r="AO863" s="76">
        <f>SUM(AO865:AO870)</f>
        <v>1</v>
      </c>
    </row>
    <row r="864" spans="1:41" ht="15.75">
      <c r="A864" s="39"/>
      <c r="B864" s="53" t="s">
        <v>8</v>
      </c>
      <c r="C864" s="22" t="str">
        <f>IF(C857&gt;"",C857,"")</f>
        <v>Stener Jonas</v>
      </c>
      <c r="D864" s="22" t="str">
        <f>IF(G857&gt;"",G857,"")</f>
        <v>Rasmunssen Morten</v>
      </c>
      <c r="E864" s="22">
        <f>IF(E857&gt;"",E857&amp;" - "&amp;#REF!,"")</f>
      </c>
      <c r="F864" s="4">
        <v>4</v>
      </c>
      <c r="G864" s="4">
        <v>-4</v>
      </c>
      <c r="H864" s="4">
        <v>-8</v>
      </c>
      <c r="I864" s="4">
        <v>-3</v>
      </c>
      <c r="J864" s="4"/>
      <c r="K864" s="13">
        <f>IF(ISBLANK(F864),"",COUNTIF(F864:J864,"&gt;=0"))</f>
        <v>1</v>
      </c>
      <c r="L864" s="14">
        <f>IF(ISBLANK(F864),"",(IF(LEFT(F864,1)="-",1,0)+IF(LEFT(G864,1)="-",1,0)+IF(LEFT(H864,1)="-",1,0)+IF(LEFT(I864,1)="-",1,0)+IF(LEFT(J864,1)="-",1,0)))</f>
        <v>3</v>
      </c>
      <c r="M864" s="16">
        <f t="shared" si="147"/>
      </c>
      <c r="N864" s="15">
        <f t="shared" si="147"/>
        <v>1</v>
      </c>
      <c r="O864" s="39"/>
      <c r="AE864" s="81" t="s">
        <v>37</v>
      </c>
      <c r="AF864" s="82" t="str">
        <f>C855</f>
        <v>SWE/JPN</v>
      </c>
      <c r="AG864" s="82" t="str">
        <f>G855</f>
        <v>DEN</v>
      </c>
      <c r="AH864" s="81" t="s">
        <v>38</v>
      </c>
      <c r="AI864" s="81" t="s">
        <v>39</v>
      </c>
      <c r="AJ864" s="81" t="s">
        <v>40</v>
      </c>
      <c r="AK864" s="81" t="s">
        <v>41</v>
      </c>
      <c r="AL864" s="81" t="s">
        <v>42</v>
      </c>
      <c r="AM864" s="81" t="s">
        <v>43</v>
      </c>
      <c r="AN864" s="81" t="s">
        <v>44</v>
      </c>
      <c r="AO864" s="81" t="s">
        <v>45</v>
      </c>
    </row>
    <row r="865" spans="1:41" ht="15">
      <c r="A865" s="39"/>
      <c r="B865" s="54" t="s">
        <v>25</v>
      </c>
      <c r="C865" s="22" t="str">
        <f>IF(C859&gt;"",C859&amp;" / "&amp;C860,"")</f>
        <v>Jin Takuya / Stener Jonas</v>
      </c>
      <c r="D865" s="22" t="str">
        <f>IF(G859&gt;"",G859&amp;" / "&amp;G860,"")</f>
        <v>Rasmunssen Morten / Hindersson Mikkel</v>
      </c>
      <c r="E865" s="23"/>
      <c r="F865" s="8">
        <v>6</v>
      </c>
      <c r="G865" s="4">
        <v>-6</v>
      </c>
      <c r="H865" s="4">
        <v>9</v>
      </c>
      <c r="I865" s="7">
        <v>5</v>
      </c>
      <c r="J865" s="7"/>
      <c r="K865" s="13">
        <f>IF(ISBLANK(F865),"",COUNTIF(F865:J865,"&gt;=0"))</f>
        <v>3</v>
      </c>
      <c r="L865" s="14">
        <f>IF(ISBLANK(F865),"",(IF(LEFT(F865,1)="-",1,0)+IF(LEFT(G865,1)="-",1,0)+IF(LEFT(H865,1)="-",1,0)+IF(LEFT(I865,1)="-",1,0)+IF(LEFT(J865,1)="-",1,0)))</f>
        <v>1</v>
      </c>
      <c r="M865" s="16">
        <f t="shared" si="147"/>
        <v>1</v>
      </c>
      <c r="N865" s="15">
        <f t="shared" si="147"/>
      </c>
      <c r="O865" s="39"/>
      <c r="AE865" s="79" t="s">
        <v>7</v>
      </c>
      <c r="AF865" s="79" t="str">
        <f>C856</f>
        <v>Jin Takuya</v>
      </c>
      <c r="AG865" s="79" t="str">
        <f>G856</f>
        <v>Hindersson Mikkel</v>
      </c>
      <c r="AH865" s="83">
        <f aca="true" t="shared" si="148" ref="AH865:AL867">F863</f>
        <v>9</v>
      </c>
      <c r="AI865" s="83">
        <f t="shared" si="148"/>
        <v>10</v>
      </c>
      <c r="AJ865" s="83">
        <f t="shared" si="148"/>
        <v>6</v>
      </c>
      <c r="AK865" s="83">
        <f t="shared" si="148"/>
        <v>0</v>
      </c>
      <c r="AL865" s="83">
        <f t="shared" si="148"/>
        <v>0</v>
      </c>
      <c r="AM865" s="84"/>
      <c r="AN865" s="84">
        <f aca="true" t="shared" si="149" ref="AN865:AO867">M863</f>
        <v>1</v>
      </c>
      <c r="AO865" s="84">
        <f t="shared" si="149"/>
      </c>
    </row>
    <row r="866" spans="1:41" ht="15">
      <c r="A866" s="39"/>
      <c r="B866" s="53" t="s">
        <v>9</v>
      </c>
      <c r="C866" s="22" t="str">
        <f>IF(C856&gt;"",C856,"")</f>
        <v>Jin Takuya</v>
      </c>
      <c r="D866" s="176" t="s">
        <v>178</v>
      </c>
      <c r="E866" s="177"/>
      <c r="F866" s="5">
        <v>2</v>
      </c>
      <c r="G866" s="6">
        <v>9</v>
      </c>
      <c r="H866" s="7">
        <v>4</v>
      </c>
      <c r="I866" s="4"/>
      <c r="J866" s="4"/>
      <c r="K866" s="13">
        <f>IF(ISBLANK(F866),"",COUNTIF(F866:J866,"&gt;=0"))</f>
        <v>3</v>
      </c>
      <c r="L866" s="14">
        <f>IF(ISBLANK(F866),"",(IF(LEFT(F866,1)="-",1,0)+IF(LEFT(G866,1)="-",1,0)+IF(LEFT(H866,1)="-",1,0)+IF(LEFT(I866,1)="-",1,0)+IF(LEFT(J866,1)="-",1,0)))</f>
        <v>0</v>
      </c>
      <c r="M866" s="16">
        <f t="shared" si="147"/>
        <v>1</v>
      </c>
      <c r="N866" s="15">
        <f t="shared" si="147"/>
      </c>
      <c r="O866" s="39"/>
      <c r="AE866" s="79" t="s">
        <v>8</v>
      </c>
      <c r="AF866" s="79" t="str">
        <f>C857</f>
        <v>Stener Jonas</v>
      </c>
      <c r="AG866" s="85" t="str">
        <f>G857</f>
        <v>Rasmunssen Morten</v>
      </c>
      <c r="AH866" s="83">
        <f t="shared" si="148"/>
        <v>4</v>
      </c>
      <c r="AI866" s="83">
        <f t="shared" si="148"/>
        <v>-4</v>
      </c>
      <c r="AJ866" s="83">
        <f t="shared" si="148"/>
        <v>-8</v>
      </c>
      <c r="AK866" s="83">
        <f t="shared" si="148"/>
        <v>-3</v>
      </c>
      <c r="AL866" s="83">
        <f t="shared" si="148"/>
        <v>0</v>
      </c>
      <c r="AM866" s="84"/>
      <c r="AN866" s="84">
        <f t="shared" si="149"/>
      </c>
      <c r="AO866" s="84">
        <f t="shared" si="149"/>
        <v>1</v>
      </c>
    </row>
    <row r="867" spans="1:41" ht="15.75" thickBot="1">
      <c r="A867" s="39"/>
      <c r="B867" s="53" t="s">
        <v>10</v>
      </c>
      <c r="C867" s="22" t="str">
        <f>IF(C857&gt;"",C857,"")</f>
        <v>Stener Jonas</v>
      </c>
      <c r="D867" s="161" t="s">
        <v>177</v>
      </c>
      <c r="E867" s="163"/>
      <c r="F867" s="8"/>
      <c r="G867" s="4"/>
      <c r="H867" s="4"/>
      <c r="I867" s="4"/>
      <c r="J867" s="4"/>
      <c r="K867" s="13">
        <f>IF(ISBLANK(F867),"",COUNTIF(F867:J867,"&gt;=0"))</f>
      </c>
      <c r="L867" s="14">
        <f>IF(ISBLANK(F867),"",(IF(LEFT(F867,1)="-",1,0)+IF(LEFT(G867,1)="-",1,0)+IF(LEFT(H867,1)="-",1,0)+IF(LEFT(I867,1)="-",1,0)+IF(LEFT(J867,1)="-",1,0)))</f>
      </c>
      <c r="M867" s="16">
        <f t="shared" si="147"/>
      </c>
      <c r="N867" s="15">
        <f t="shared" si="147"/>
      </c>
      <c r="O867" s="39"/>
      <c r="AE867" s="79" t="s">
        <v>46</v>
      </c>
      <c r="AF867" s="79" t="str">
        <f>C859</f>
        <v>Jin Takuya</v>
      </c>
      <c r="AG867" s="85" t="str">
        <f>G859</f>
        <v>Rasmunssen Morten</v>
      </c>
      <c r="AH867" s="83">
        <f t="shared" si="148"/>
        <v>6</v>
      </c>
      <c r="AI867" s="83">
        <f t="shared" si="148"/>
        <v>-6</v>
      </c>
      <c r="AJ867" s="83">
        <f t="shared" si="148"/>
        <v>9</v>
      </c>
      <c r="AK867" s="83">
        <f t="shared" si="148"/>
        <v>5</v>
      </c>
      <c r="AL867" s="83">
        <f t="shared" si="148"/>
        <v>0</v>
      </c>
      <c r="AM867" s="84"/>
      <c r="AN867" s="84">
        <f t="shared" si="149"/>
        <v>1</v>
      </c>
      <c r="AO867" s="84">
        <f t="shared" si="149"/>
      </c>
    </row>
    <row r="868" spans="1:41" ht="15.75" thickBot="1">
      <c r="A868" s="35"/>
      <c r="B868" s="27"/>
      <c r="C868" s="27"/>
      <c r="D868" s="27"/>
      <c r="E868" s="27"/>
      <c r="F868" s="27"/>
      <c r="G868" s="27"/>
      <c r="H868" s="27"/>
      <c r="I868" s="21" t="s">
        <v>28</v>
      </c>
      <c r="J868" s="55"/>
      <c r="K868" s="25">
        <f>IF(ISBLANK(C856),"",SUM(K863:K867))</f>
        <v>10</v>
      </c>
      <c r="L868" s="26">
        <f>IF(ISBLANK(#REF!),"",SUM(L863:L867))</f>
        <v>4</v>
      </c>
      <c r="M868" s="56">
        <f>IF(ISBLANK(F863),"",SUM(M863:M867))</f>
        <v>3</v>
      </c>
      <c r="N868" s="57">
        <f>IF(ISBLANK(F863),"",SUM(N863:N867))</f>
        <v>1</v>
      </c>
      <c r="O868" s="39"/>
      <c r="AE868" s="122" t="s">
        <v>47</v>
      </c>
      <c r="AF868" s="122" t="str">
        <f>C860</f>
        <v>Stener Jonas</v>
      </c>
      <c r="AG868" s="123" t="str">
        <f>G860</f>
        <v>Hindersson Mikkel</v>
      </c>
      <c r="AH868" s="86" t="s">
        <v>48</v>
      </c>
      <c r="AI868" s="86" t="s">
        <v>48</v>
      </c>
      <c r="AJ868" s="86" t="s">
        <v>48</v>
      </c>
      <c r="AK868" s="86" t="s">
        <v>48</v>
      </c>
      <c r="AL868" s="86" t="s">
        <v>48</v>
      </c>
      <c r="AM868" s="86"/>
      <c r="AN868" s="84"/>
      <c r="AO868" s="84">
        <f>N866</f>
      </c>
    </row>
    <row r="869" spans="1:41" ht="15">
      <c r="A869" s="35"/>
      <c r="B869" s="27" t="s">
        <v>26</v>
      </c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40"/>
      <c r="AE869" s="79" t="s">
        <v>9</v>
      </c>
      <c r="AF869" s="79" t="str">
        <f>C856</f>
        <v>Jin Takuya</v>
      </c>
      <c r="AG869" s="85" t="str">
        <f>G857</f>
        <v>Rasmunssen Morten</v>
      </c>
      <c r="AH869" s="83">
        <f aca="true" t="shared" si="150" ref="AH869:AL870">F866</f>
        <v>2</v>
      </c>
      <c r="AI869" s="83">
        <f t="shared" si="150"/>
        <v>9</v>
      </c>
      <c r="AJ869" s="83">
        <f t="shared" si="150"/>
        <v>4</v>
      </c>
      <c r="AK869" s="83">
        <f t="shared" si="150"/>
        <v>0</v>
      </c>
      <c r="AL869" s="83">
        <f t="shared" si="150"/>
        <v>0</v>
      </c>
      <c r="AM869" s="84"/>
      <c r="AN869" s="84">
        <f>M866</f>
        <v>1</v>
      </c>
      <c r="AO869" s="84">
        <f>N866</f>
      </c>
    </row>
    <row r="870" spans="1:41" ht="15">
      <c r="A870" s="35"/>
      <c r="C870" s="27" t="s">
        <v>4</v>
      </c>
      <c r="D870" s="27" t="s">
        <v>5</v>
      </c>
      <c r="E870" s="9"/>
      <c r="F870" s="27"/>
      <c r="G870" s="27" t="s">
        <v>6</v>
      </c>
      <c r="H870" s="9"/>
      <c r="I870" s="27"/>
      <c r="J870" s="9" t="s">
        <v>27</v>
      </c>
      <c r="K870" s="9"/>
      <c r="L870" s="27"/>
      <c r="M870" s="27"/>
      <c r="N870" s="27"/>
      <c r="O870" s="40"/>
      <c r="AE870" s="79" t="s">
        <v>10</v>
      </c>
      <c r="AF870" s="79" t="str">
        <f>C864</f>
        <v>Stener Jonas</v>
      </c>
      <c r="AG870" s="79" t="str">
        <f>G856</f>
        <v>Hindersson Mikkel</v>
      </c>
      <c r="AH870" s="83">
        <f t="shared" si="150"/>
        <v>0</v>
      </c>
      <c r="AI870" s="83">
        <f t="shared" si="150"/>
        <v>0</v>
      </c>
      <c r="AJ870" s="83">
        <f t="shared" si="150"/>
        <v>0</v>
      </c>
      <c r="AK870" s="83">
        <f t="shared" si="150"/>
        <v>0</v>
      </c>
      <c r="AL870" s="83">
        <f t="shared" si="150"/>
        <v>0</v>
      </c>
      <c r="AM870" s="84"/>
      <c r="AN870" s="84">
        <f>M867</f>
      </c>
      <c r="AO870" s="84">
        <f>N867</f>
      </c>
    </row>
    <row r="871" spans="1:15" ht="13.5" thickBot="1">
      <c r="A871" s="35"/>
      <c r="B871" s="62"/>
      <c r="C871" s="66" t="s">
        <v>105</v>
      </c>
      <c r="D871" s="27" t="str">
        <f>G855</f>
        <v>DEN</v>
      </c>
      <c r="E871" s="27"/>
      <c r="F871" s="27"/>
      <c r="G871" s="27"/>
      <c r="H871" s="27"/>
      <c r="I871" s="27"/>
      <c r="J871" s="158" t="str">
        <f>IF(M868=3,C855,IF(N868=3,G855,IF(M868=5,IF(N868=5,"tasan",""),"")))</f>
        <v>SWE/JPN</v>
      </c>
      <c r="K871" s="159"/>
      <c r="L871" s="159"/>
      <c r="M871" s="159"/>
      <c r="N871" s="160"/>
      <c r="O871" s="39"/>
    </row>
    <row r="872" spans="1:15" ht="12.75">
      <c r="A872" s="58"/>
      <c r="B872" s="59"/>
      <c r="C872" s="59"/>
      <c r="D872" s="59"/>
      <c r="E872" s="59"/>
      <c r="F872" s="59"/>
      <c r="G872" s="59"/>
      <c r="H872" s="59"/>
      <c r="I872" s="59"/>
      <c r="J872" s="60"/>
      <c r="K872" s="60"/>
      <c r="L872" s="60"/>
      <c r="M872" s="60"/>
      <c r="N872" s="60"/>
      <c r="O872" s="61"/>
    </row>
    <row r="875" spans="1:15" ht="12.75">
      <c r="A875" s="35"/>
      <c r="B875" s="9"/>
      <c r="C875" s="28" t="s">
        <v>29</v>
      </c>
      <c r="D875" s="27"/>
      <c r="E875" s="27"/>
      <c r="F875" s="9"/>
      <c r="G875" s="36" t="s">
        <v>17</v>
      </c>
      <c r="H875" s="37"/>
      <c r="I875" s="38"/>
      <c r="J875" s="170">
        <v>41977</v>
      </c>
      <c r="K875" s="171"/>
      <c r="L875" s="171"/>
      <c r="M875" s="171"/>
      <c r="N875" s="172"/>
      <c r="O875" s="39"/>
    </row>
    <row r="876" spans="1:15" ht="12.75">
      <c r="A876" s="35"/>
      <c r="B876" s="12"/>
      <c r="C876" s="12" t="s">
        <v>75</v>
      </c>
      <c r="D876" s="27"/>
      <c r="E876" s="27"/>
      <c r="F876" s="9"/>
      <c r="G876" s="36" t="s">
        <v>18</v>
      </c>
      <c r="H876" s="37"/>
      <c r="I876" s="38"/>
      <c r="J876" s="173" t="s">
        <v>30</v>
      </c>
      <c r="K876" s="171"/>
      <c r="L876" s="171"/>
      <c r="M876" s="171"/>
      <c r="N876" s="172"/>
      <c r="O876" s="39"/>
    </row>
    <row r="877" spans="1:15" ht="12.75">
      <c r="A877" s="35"/>
      <c r="B877" s="9"/>
      <c r="C877" s="69"/>
      <c r="D877" s="27"/>
      <c r="E877" s="27"/>
      <c r="F877" s="27"/>
      <c r="G877" s="1"/>
      <c r="H877" s="27"/>
      <c r="I877" s="27"/>
      <c r="J877" s="27"/>
      <c r="K877" s="27"/>
      <c r="L877" s="27"/>
      <c r="M877" s="27"/>
      <c r="N877" s="27"/>
      <c r="O877" s="40"/>
    </row>
    <row r="878" spans="1:15" ht="12.75">
      <c r="A878" s="39"/>
      <c r="B878" s="41" t="s">
        <v>19</v>
      </c>
      <c r="C878" s="174" t="s">
        <v>135</v>
      </c>
      <c r="D878" s="175"/>
      <c r="E878" s="42"/>
      <c r="F878" s="41" t="s">
        <v>19</v>
      </c>
      <c r="G878" s="66" t="s">
        <v>179</v>
      </c>
      <c r="H878" s="67"/>
      <c r="I878" s="67"/>
      <c r="J878" s="67"/>
      <c r="K878" s="67"/>
      <c r="L878" s="67"/>
      <c r="M878" s="67"/>
      <c r="N878" s="68"/>
      <c r="O878" s="39"/>
    </row>
    <row r="879" spans="1:15" ht="12.75">
      <c r="A879" s="39"/>
      <c r="B879" s="43" t="s">
        <v>0</v>
      </c>
      <c r="C879" s="161" t="s">
        <v>139</v>
      </c>
      <c r="D879" s="162"/>
      <c r="E879" s="11"/>
      <c r="F879" s="44" t="s">
        <v>1</v>
      </c>
      <c r="G879" s="176" t="s">
        <v>180</v>
      </c>
      <c r="H879" s="177"/>
      <c r="I879" s="177"/>
      <c r="J879" s="177"/>
      <c r="K879" s="177"/>
      <c r="L879" s="177"/>
      <c r="M879" s="177"/>
      <c r="N879" s="128"/>
      <c r="O879" s="39"/>
    </row>
    <row r="880" spans="1:15" ht="12.75">
      <c r="A880" s="39"/>
      <c r="B880" s="45" t="s">
        <v>2</v>
      </c>
      <c r="C880" s="161" t="s">
        <v>137</v>
      </c>
      <c r="D880" s="162"/>
      <c r="E880" s="11"/>
      <c r="F880" s="46" t="s">
        <v>3</v>
      </c>
      <c r="G880" s="161" t="s">
        <v>181</v>
      </c>
      <c r="H880" s="163"/>
      <c r="I880" s="163"/>
      <c r="J880" s="163"/>
      <c r="K880" s="163"/>
      <c r="L880" s="163"/>
      <c r="M880" s="163"/>
      <c r="N880" s="164"/>
      <c r="O880" s="39"/>
    </row>
    <row r="881" spans="1:15" ht="12.75">
      <c r="A881" s="35"/>
      <c r="B881" s="47" t="s">
        <v>20</v>
      </c>
      <c r="C881" s="48"/>
      <c r="D881" s="49"/>
      <c r="E881" s="50"/>
      <c r="F881" s="47" t="s">
        <v>20</v>
      </c>
      <c r="G881" s="48"/>
      <c r="H881" s="51"/>
      <c r="I881" s="51"/>
      <c r="J881" s="51"/>
      <c r="K881" s="51"/>
      <c r="L881" s="51"/>
      <c r="M881" s="51"/>
      <c r="N881" s="51"/>
      <c r="O881" s="40"/>
    </row>
    <row r="882" spans="1:15" ht="12.75">
      <c r="A882" s="39"/>
      <c r="B882" s="19"/>
      <c r="C882" s="161" t="s">
        <v>139</v>
      </c>
      <c r="D882" s="162"/>
      <c r="E882" s="11"/>
      <c r="F882" s="20"/>
      <c r="G882" s="176" t="s">
        <v>180</v>
      </c>
      <c r="H882" s="177"/>
      <c r="I882" s="177"/>
      <c r="J882" s="177"/>
      <c r="K882" s="177"/>
      <c r="L882" s="177"/>
      <c r="M882" s="177"/>
      <c r="N882" s="128"/>
      <c r="O882" s="39"/>
    </row>
    <row r="883" spans="1:15" ht="12.75">
      <c r="A883" s="39"/>
      <c r="B883" s="17"/>
      <c r="C883" s="161" t="s">
        <v>137</v>
      </c>
      <c r="D883" s="162"/>
      <c r="E883" s="11"/>
      <c r="F883" s="18"/>
      <c r="G883" s="161" t="s">
        <v>181</v>
      </c>
      <c r="H883" s="163"/>
      <c r="I883" s="163"/>
      <c r="J883" s="163"/>
      <c r="K883" s="163"/>
      <c r="L883" s="163"/>
      <c r="M883" s="163"/>
      <c r="N883" s="164"/>
      <c r="O883" s="39"/>
    </row>
    <row r="884" spans="1:15" ht="12.75">
      <c r="A884" s="35"/>
      <c r="B884" s="27"/>
      <c r="C884" s="27"/>
      <c r="D884" s="27"/>
      <c r="E884" s="27"/>
      <c r="F884" s="1" t="s">
        <v>24</v>
      </c>
      <c r="G884" s="1"/>
      <c r="H884" s="1"/>
      <c r="I884" s="1"/>
      <c r="J884" s="27"/>
      <c r="K884" s="27"/>
      <c r="L884" s="27"/>
      <c r="M884" s="52"/>
      <c r="N884" s="9"/>
      <c r="O884" s="40"/>
    </row>
    <row r="885" spans="1:15" ht="12.75">
      <c r="A885" s="35"/>
      <c r="B885" s="12" t="s">
        <v>23</v>
      </c>
      <c r="C885" s="27"/>
      <c r="D885" s="27"/>
      <c r="E885" s="27"/>
      <c r="F885" s="2" t="s">
        <v>11</v>
      </c>
      <c r="G885" s="2" t="s">
        <v>12</v>
      </c>
      <c r="H885" s="2" t="s">
        <v>13</v>
      </c>
      <c r="I885" s="2" t="s">
        <v>14</v>
      </c>
      <c r="J885" s="2" t="s">
        <v>15</v>
      </c>
      <c r="K885" s="168" t="s">
        <v>21</v>
      </c>
      <c r="L885" s="169"/>
      <c r="M885" s="2" t="s">
        <v>22</v>
      </c>
      <c r="N885" s="3" t="s">
        <v>16</v>
      </c>
      <c r="O885" s="39"/>
    </row>
    <row r="886" spans="1:41" ht="15.75">
      <c r="A886" s="39"/>
      <c r="B886" s="53" t="s">
        <v>7</v>
      </c>
      <c r="C886" s="22" t="str">
        <f>IF(C879&gt;"",C879,"")</f>
        <v>Tazoe Kenta</v>
      </c>
      <c r="D886" s="22" t="str">
        <f>IF(G879&gt;"",G879,"")</f>
        <v>Afanador Brian</v>
      </c>
      <c r="E886" s="22">
        <f>IF(E879&gt;"",E879&amp;" - "&amp;I879,"")</f>
      </c>
      <c r="F886" s="4">
        <v>6</v>
      </c>
      <c r="G886" s="4">
        <v>-5</v>
      </c>
      <c r="H886" s="10">
        <v>8</v>
      </c>
      <c r="I886" s="4">
        <v>12</v>
      </c>
      <c r="J886" s="4"/>
      <c r="K886" s="13">
        <f>IF(ISBLANK(F886),"",COUNTIF(F886:J886,"&gt;=0"))</f>
        <v>3</v>
      </c>
      <c r="L886" s="14">
        <f>IF(ISBLANK(F886),"",(IF(LEFT(F886,1)="-",1,0)+IF(LEFT(G886,1)="-",1,0)+IF(LEFT(H886,1)="-",1,0)+IF(LEFT(I886,1)="-",1,0)+IF(LEFT(J886,1)="-",1,0)))</f>
        <v>1</v>
      </c>
      <c r="M886" s="16">
        <f aca="true" t="shared" si="151" ref="M886:N890">IF(K886=3,1,"")</f>
        <v>1</v>
      </c>
      <c r="N886" s="15">
        <f t="shared" si="151"/>
      </c>
      <c r="O886" s="39"/>
      <c r="AE886" s="74">
        <v>139</v>
      </c>
      <c r="AF886" s="75"/>
      <c r="AG886" s="74" t="s">
        <v>33</v>
      </c>
      <c r="AH886" s="76" t="str">
        <f>J876</f>
        <v>Men</v>
      </c>
      <c r="AI886" s="77" t="s">
        <v>34</v>
      </c>
      <c r="AJ886" s="78">
        <f>J875</f>
        <v>41977</v>
      </c>
      <c r="AK886" s="79" t="s">
        <v>35</v>
      </c>
      <c r="AL886" s="80"/>
      <c r="AM886" s="79" t="s">
        <v>36</v>
      </c>
      <c r="AN886" s="76">
        <f>SUM(AN888:AN893)</f>
        <v>2</v>
      </c>
      <c r="AO886" s="76">
        <f>SUM(AO888:AO893)</f>
        <v>3</v>
      </c>
    </row>
    <row r="887" spans="1:41" ht="15.75">
      <c r="A887" s="39"/>
      <c r="B887" s="53" t="s">
        <v>8</v>
      </c>
      <c r="C887" s="22" t="str">
        <f>IF(C880&gt;"",C880,"")</f>
        <v>Yamamoto Katsuya</v>
      </c>
      <c r="D887" s="22" t="str">
        <f>IF(G880&gt;"",G880,"")</f>
        <v>Gonzalez Daniel</v>
      </c>
      <c r="E887" s="22">
        <f>IF(E880&gt;"",E880&amp;" - "&amp;I880,"")</f>
      </c>
      <c r="F887" s="4">
        <v>9</v>
      </c>
      <c r="G887" s="4">
        <v>-9</v>
      </c>
      <c r="H887" s="4">
        <v>-9</v>
      </c>
      <c r="I887" s="4">
        <v>5</v>
      </c>
      <c r="J887" s="4">
        <v>-9</v>
      </c>
      <c r="K887" s="13">
        <f>IF(ISBLANK(F887),"",COUNTIF(F887:J887,"&gt;=0"))</f>
        <v>2</v>
      </c>
      <c r="L887" s="14">
        <f>IF(ISBLANK(F887),"",(IF(LEFT(F887,1)="-",1,0)+IF(LEFT(G887,1)="-",1,0)+IF(LEFT(H887,1)="-",1,0)+IF(LEFT(I887,1)="-",1,0)+IF(LEFT(J887,1)="-",1,0)))</f>
        <v>3</v>
      </c>
      <c r="M887" s="16">
        <f t="shared" si="151"/>
      </c>
      <c r="N887" s="15">
        <f t="shared" si="151"/>
        <v>1</v>
      </c>
      <c r="O887" s="39"/>
      <c r="AE887" s="81" t="s">
        <v>37</v>
      </c>
      <c r="AF887" s="82" t="str">
        <f>C878</f>
        <v>JPN 1</v>
      </c>
      <c r="AG887" s="82" t="str">
        <f>G878</f>
        <v>PUR</v>
      </c>
      <c r="AH887" s="81" t="s">
        <v>38</v>
      </c>
      <c r="AI887" s="81" t="s">
        <v>39</v>
      </c>
      <c r="AJ887" s="81" t="s">
        <v>40</v>
      </c>
      <c r="AK887" s="81" t="s">
        <v>41</v>
      </c>
      <c r="AL887" s="81" t="s">
        <v>42</v>
      </c>
      <c r="AM887" s="81" t="s">
        <v>43</v>
      </c>
      <c r="AN887" s="81" t="s">
        <v>44</v>
      </c>
      <c r="AO887" s="81" t="s">
        <v>45</v>
      </c>
    </row>
    <row r="888" spans="1:41" ht="15">
      <c r="A888" s="39"/>
      <c r="B888" s="54" t="s">
        <v>25</v>
      </c>
      <c r="C888" s="22" t="str">
        <f>IF(C882&gt;"",C882&amp;" / "&amp;C883,"")</f>
        <v>Tazoe Kenta / Yamamoto Katsuya</v>
      </c>
      <c r="D888" s="22" t="str">
        <f>IF(G882&gt;"",G882&amp;" / "&amp;G883,"")</f>
        <v>Afanador Brian / Gonzalez Daniel</v>
      </c>
      <c r="E888" s="23"/>
      <c r="F888" s="8">
        <v>8</v>
      </c>
      <c r="G888" s="4">
        <v>4</v>
      </c>
      <c r="H888" s="4">
        <v>8</v>
      </c>
      <c r="I888" s="7"/>
      <c r="J888" s="7"/>
      <c r="K888" s="13">
        <f>IF(ISBLANK(F888),"",COUNTIF(F888:J888,"&gt;=0"))</f>
        <v>3</v>
      </c>
      <c r="L888" s="14">
        <f>IF(ISBLANK(F888),"",(IF(LEFT(F888,1)="-",1,0)+IF(LEFT(G888,1)="-",1,0)+IF(LEFT(H888,1)="-",1,0)+IF(LEFT(I888,1)="-",1,0)+IF(LEFT(J888,1)="-",1,0)))</f>
        <v>0</v>
      </c>
      <c r="M888" s="16">
        <f t="shared" si="151"/>
        <v>1</v>
      </c>
      <c r="N888" s="15">
        <f t="shared" si="151"/>
      </c>
      <c r="O888" s="39"/>
      <c r="AE888" s="79" t="s">
        <v>7</v>
      </c>
      <c r="AF888" s="79" t="str">
        <f>C879</f>
        <v>Tazoe Kenta</v>
      </c>
      <c r="AG888" s="79" t="str">
        <f>G879</f>
        <v>Afanador Brian</v>
      </c>
      <c r="AH888" s="83">
        <f aca="true" t="shared" si="152" ref="AH888:AL890">F886</f>
        <v>6</v>
      </c>
      <c r="AI888" s="83">
        <f t="shared" si="152"/>
        <v>-5</v>
      </c>
      <c r="AJ888" s="83">
        <f t="shared" si="152"/>
        <v>8</v>
      </c>
      <c r="AK888" s="83">
        <f t="shared" si="152"/>
        <v>12</v>
      </c>
      <c r="AL888" s="83">
        <f t="shared" si="152"/>
        <v>0</v>
      </c>
      <c r="AM888" s="84"/>
      <c r="AN888" s="84">
        <f aca="true" t="shared" si="153" ref="AN888:AO890">M886</f>
        <v>1</v>
      </c>
      <c r="AO888" s="84">
        <f t="shared" si="153"/>
      </c>
    </row>
    <row r="889" spans="1:41" ht="15">
      <c r="A889" s="39"/>
      <c r="B889" s="53" t="s">
        <v>9</v>
      </c>
      <c r="C889" s="22" t="str">
        <f>IF(C879&gt;"",C879,"")</f>
        <v>Tazoe Kenta</v>
      </c>
      <c r="D889" s="22" t="str">
        <f>IF(G880&gt;"",G880,"")</f>
        <v>Gonzalez Daniel</v>
      </c>
      <c r="E889" s="24"/>
      <c r="F889" s="5">
        <v>8</v>
      </c>
      <c r="G889" s="6">
        <v>-8</v>
      </c>
      <c r="H889" s="7">
        <v>9</v>
      </c>
      <c r="I889" s="4">
        <v>-9</v>
      </c>
      <c r="J889" s="4">
        <v>-7</v>
      </c>
      <c r="K889" s="13">
        <f>IF(ISBLANK(F889),"",COUNTIF(F889:J889,"&gt;=0"))</f>
        <v>2</v>
      </c>
      <c r="L889" s="14">
        <f>IF(ISBLANK(F889),"",(IF(LEFT(F889,1)="-",1,0)+IF(LEFT(G889,1)="-",1,0)+IF(LEFT(H889,1)="-",1,0)+IF(LEFT(I889,1)="-",1,0)+IF(LEFT(J889,1)="-",1,0)))</f>
        <v>3</v>
      </c>
      <c r="M889" s="16">
        <f t="shared" si="151"/>
      </c>
      <c r="N889" s="15">
        <f t="shared" si="151"/>
        <v>1</v>
      </c>
      <c r="O889" s="39"/>
      <c r="AE889" s="79" t="s">
        <v>8</v>
      </c>
      <c r="AF889" s="79" t="str">
        <f>C880</f>
        <v>Yamamoto Katsuya</v>
      </c>
      <c r="AG889" s="85" t="str">
        <f>G880</f>
        <v>Gonzalez Daniel</v>
      </c>
      <c r="AH889" s="83">
        <f t="shared" si="152"/>
        <v>9</v>
      </c>
      <c r="AI889" s="83">
        <f t="shared" si="152"/>
        <v>-9</v>
      </c>
      <c r="AJ889" s="83">
        <f t="shared" si="152"/>
        <v>-9</v>
      </c>
      <c r="AK889" s="83">
        <f t="shared" si="152"/>
        <v>5</v>
      </c>
      <c r="AL889" s="83">
        <f t="shared" si="152"/>
        <v>-9</v>
      </c>
      <c r="AM889" s="84"/>
      <c r="AN889" s="84">
        <f t="shared" si="153"/>
      </c>
      <c r="AO889" s="84">
        <f t="shared" si="153"/>
        <v>1</v>
      </c>
    </row>
    <row r="890" spans="1:41" ht="15.75" thickBot="1">
      <c r="A890" s="39"/>
      <c r="B890" s="53" t="s">
        <v>10</v>
      </c>
      <c r="C890" s="22" t="str">
        <f>IF(C880&gt;"",C880,"")</f>
        <v>Yamamoto Katsuya</v>
      </c>
      <c r="D890" s="22" t="str">
        <f>IF(G879&gt;"",G879,"")</f>
        <v>Afanador Brian</v>
      </c>
      <c r="E890" s="24"/>
      <c r="F890" s="8">
        <v>-10</v>
      </c>
      <c r="G890" s="4">
        <v>-4</v>
      </c>
      <c r="H890" s="4">
        <v>-9</v>
      </c>
      <c r="I890" s="4"/>
      <c r="J890" s="4"/>
      <c r="K890" s="13">
        <f>IF(ISBLANK(F890),"",COUNTIF(F890:J890,"&gt;=0"))</f>
        <v>0</v>
      </c>
      <c r="L890" s="14">
        <f>IF(ISBLANK(F890),"",(IF(LEFT(F890,1)="-",1,0)+IF(LEFT(G890,1)="-",1,0)+IF(LEFT(H890,1)="-",1,0)+IF(LEFT(I890,1)="-",1,0)+IF(LEFT(J890,1)="-",1,0)))</f>
        <v>3</v>
      </c>
      <c r="M890" s="16">
        <f t="shared" si="151"/>
      </c>
      <c r="N890" s="15">
        <f t="shared" si="151"/>
        <v>1</v>
      </c>
      <c r="O890" s="39"/>
      <c r="AE890" s="79" t="s">
        <v>46</v>
      </c>
      <c r="AF890" s="79" t="str">
        <f>C882</f>
        <v>Tazoe Kenta</v>
      </c>
      <c r="AG890" s="85" t="str">
        <f>G882</f>
        <v>Afanador Brian</v>
      </c>
      <c r="AH890" s="83">
        <f t="shared" si="152"/>
        <v>8</v>
      </c>
      <c r="AI890" s="83">
        <f t="shared" si="152"/>
        <v>4</v>
      </c>
      <c r="AJ890" s="83">
        <f t="shared" si="152"/>
        <v>8</v>
      </c>
      <c r="AK890" s="83">
        <f t="shared" si="152"/>
        <v>0</v>
      </c>
      <c r="AL890" s="83">
        <f t="shared" si="152"/>
        <v>0</v>
      </c>
      <c r="AM890" s="84"/>
      <c r="AN890" s="84">
        <f t="shared" si="153"/>
        <v>1</v>
      </c>
      <c r="AO890" s="84">
        <f t="shared" si="153"/>
      </c>
    </row>
    <row r="891" spans="1:41" ht="15.75" thickBot="1">
      <c r="A891" s="35"/>
      <c r="B891" s="27"/>
      <c r="C891" s="27"/>
      <c r="D891" s="27"/>
      <c r="E891" s="27"/>
      <c r="F891" s="27"/>
      <c r="G891" s="27"/>
      <c r="H891" s="27"/>
      <c r="I891" s="21" t="s">
        <v>28</v>
      </c>
      <c r="J891" s="55"/>
      <c r="K891" s="25">
        <f>IF(ISBLANK(C879),"",SUM(K886:K890))</f>
        <v>10</v>
      </c>
      <c r="L891" s="26">
        <f>IF(ISBLANK(G879),"",SUM(L886:L890))</f>
        <v>10</v>
      </c>
      <c r="M891" s="56">
        <f>IF(ISBLANK(F886),"",SUM(M886:M890))</f>
        <v>2</v>
      </c>
      <c r="N891" s="57">
        <f>IF(ISBLANK(F886),"",SUM(N886:N890))</f>
        <v>3</v>
      </c>
      <c r="O891" s="39"/>
      <c r="AE891" s="122" t="s">
        <v>47</v>
      </c>
      <c r="AF891" s="122" t="str">
        <f>C883</f>
        <v>Yamamoto Katsuya</v>
      </c>
      <c r="AG891" s="123" t="str">
        <f>G883</f>
        <v>Gonzalez Daniel</v>
      </c>
      <c r="AH891" s="86" t="s">
        <v>48</v>
      </c>
      <c r="AI891" s="86" t="s">
        <v>48</v>
      </c>
      <c r="AJ891" s="86" t="s">
        <v>48</v>
      </c>
      <c r="AK891" s="86" t="s">
        <v>48</v>
      </c>
      <c r="AL891" s="86" t="s">
        <v>48</v>
      </c>
      <c r="AM891" s="86"/>
      <c r="AN891" s="84"/>
      <c r="AO891" s="84"/>
    </row>
    <row r="892" spans="1:41" ht="15">
      <c r="A892" s="35"/>
      <c r="B892" s="27" t="s">
        <v>26</v>
      </c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40"/>
      <c r="AE892" s="79" t="s">
        <v>9</v>
      </c>
      <c r="AF892" s="79" t="str">
        <f>C879</f>
        <v>Tazoe Kenta</v>
      </c>
      <c r="AG892" s="85" t="str">
        <f>G880</f>
        <v>Gonzalez Daniel</v>
      </c>
      <c r="AH892" s="83">
        <f aca="true" t="shared" si="154" ref="AH892:AL893">F889</f>
        <v>8</v>
      </c>
      <c r="AI892" s="83">
        <f t="shared" si="154"/>
        <v>-8</v>
      </c>
      <c r="AJ892" s="83">
        <f t="shared" si="154"/>
        <v>9</v>
      </c>
      <c r="AK892" s="83">
        <f t="shared" si="154"/>
        <v>-9</v>
      </c>
      <c r="AL892" s="83">
        <f t="shared" si="154"/>
        <v>-7</v>
      </c>
      <c r="AM892" s="84"/>
      <c r="AN892" s="84">
        <f>M889</f>
      </c>
      <c r="AO892" s="84">
        <f>N889</f>
        <v>1</v>
      </c>
    </row>
    <row r="893" spans="1:41" ht="15">
      <c r="A893" s="35"/>
      <c r="C893" s="27" t="s">
        <v>4</v>
      </c>
      <c r="D893" s="27" t="s">
        <v>5</v>
      </c>
      <c r="E893" s="9"/>
      <c r="F893" s="27"/>
      <c r="G893" s="27" t="s">
        <v>6</v>
      </c>
      <c r="H893" s="9"/>
      <c r="I893" s="27"/>
      <c r="J893" s="9" t="s">
        <v>27</v>
      </c>
      <c r="K893" s="9"/>
      <c r="L893" s="27"/>
      <c r="M893" s="27"/>
      <c r="N893" s="27"/>
      <c r="O893" s="40"/>
      <c r="AE893" s="79" t="s">
        <v>10</v>
      </c>
      <c r="AF893" s="79" t="str">
        <f>C887</f>
        <v>Yamamoto Katsuya</v>
      </c>
      <c r="AG893" s="79" t="str">
        <f>G879</f>
        <v>Afanador Brian</v>
      </c>
      <c r="AH893" s="83">
        <f t="shared" si="154"/>
        <v>-10</v>
      </c>
      <c r="AI893" s="83">
        <f t="shared" si="154"/>
        <v>-4</v>
      </c>
      <c r="AJ893" s="83">
        <f t="shared" si="154"/>
        <v>-9</v>
      </c>
      <c r="AK893" s="83">
        <f t="shared" si="154"/>
        <v>0</v>
      </c>
      <c r="AL893" s="83">
        <f t="shared" si="154"/>
        <v>0</v>
      </c>
      <c r="AM893" s="84"/>
      <c r="AN893" s="84">
        <f>M890</f>
      </c>
      <c r="AO893" s="84">
        <f>N890</f>
        <v>1</v>
      </c>
    </row>
    <row r="894" spans="1:15" ht="13.5" thickBot="1">
      <c r="A894" s="35"/>
      <c r="B894" s="62"/>
      <c r="C894" s="63" t="str">
        <f>C878</f>
        <v>JPN 1</v>
      </c>
      <c r="D894" s="27" t="str">
        <f>G878</f>
        <v>PUR</v>
      </c>
      <c r="E894" s="27"/>
      <c r="F894" s="27"/>
      <c r="G894" s="27"/>
      <c r="H894" s="27"/>
      <c r="I894" s="27"/>
      <c r="J894" s="158" t="str">
        <f>IF(M891=3,C878,IF(N891=3,G878,IF(M891=5,IF(N891=5,"tasan",""),"")))</f>
        <v>PUR</v>
      </c>
      <c r="K894" s="159"/>
      <c r="L894" s="159"/>
      <c r="M894" s="159"/>
      <c r="N894" s="160"/>
      <c r="O894" s="39"/>
    </row>
    <row r="895" spans="1:15" ht="12.75">
      <c r="A895" s="58"/>
      <c r="B895" s="59"/>
      <c r="C895" s="59"/>
      <c r="D895" s="59"/>
      <c r="E895" s="59"/>
      <c r="F895" s="59"/>
      <c r="G895" s="59"/>
      <c r="H895" s="59"/>
      <c r="I895" s="59"/>
      <c r="J895" s="60"/>
      <c r="K895" s="60"/>
      <c r="L895" s="60"/>
      <c r="M895" s="60"/>
      <c r="N895" s="60"/>
      <c r="O895" s="61"/>
    </row>
    <row r="898" spans="1:15" ht="12.75">
      <c r="A898" s="35"/>
      <c r="B898" s="9"/>
      <c r="C898" s="28" t="s">
        <v>29</v>
      </c>
      <c r="D898" s="27"/>
      <c r="E898" s="27"/>
      <c r="F898" s="9"/>
      <c r="G898" s="36" t="s">
        <v>17</v>
      </c>
      <c r="H898" s="37"/>
      <c r="I898" s="38"/>
      <c r="J898" s="170">
        <v>41977</v>
      </c>
      <c r="K898" s="171"/>
      <c r="L898" s="171"/>
      <c r="M898" s="171"/>
      <c r="N898" s="172"/>
      <c r="O898" s="39"/>
    </row>
    <row r="899" spans="1:15" ht="12.75">
      <c r="A899" s="35"/>
      <c r="B899" s="12"/>
      <c r="C899" s="12" t="s">
        <v>75</v>
      </c>
      <c r="D899" s="27"/>
      <c r="E899" s="27"/>
      <c r="F899" s="9"/>
      <c r="G899" s="36" t="s">
        <v>18</v>
      </c>
      <c r="H899" s="37"/>
      <c r="I899" s="38"/>
      <c r="J899" s="173" t="s">
        <v>30</v>
      </c>
      <c r="K899" s="171"/>
      <c r="L899" s="171"/>
      <c r="M899" s="171"/>
      <c r="N899" s="172"/>
      <c r="O899" s="39"/>
    </row>
    <row r="900" spans="1:15" ht="12.75">
      <c r="A900" s="35"/>
      <c r="B900" s="9"/>
      <c r="C900" s="69"/>
      <c r="D900" s="27"/>
      <c r="E900" s="27"/>
      <c r="F900" s="27"/>
      <c r="G900" s="1"/>
      <c r="H900" s="27"/>
      <c r="I900" s="27"/>
      <c r="J900" s="27"/>
      <c r="K900" s="27"/>
      <c r="L900" s="27"/>
      <c r="M900" s="27"/>
      <c r="N900" s="27"/>
      <c r="O900" s="40"/>
    </row>
    <row r="901" spans="1:15" ht="12.75">
      <c r="A901" s="39"/>
      <c r="B901" s="41" t="s">
        <v>19</v>
      </c>
      <c r="C901" s="174" t="s">
        <v>53</v>
      </c>
      <c r="D901" s="175"/>
      <c r="E901" s="42"/>
      <c r="F901" s="41" t="s">
        <v>19</v>
      </c>
      <c r="G901" s="174" t="s">
        <v>182</v>
      </c>
      <c r="H901" s="175"/>
      <c r="I901" s="67"/>
      <c r="J901" s="67"/>
      <c r="K901" s="67"/>
      <c r="L901" s="67"/>
      <c r="M901" s="67"/>
      <c r="N901" s="68"/>
      <c r="O901" s="39"/>
    </row>
    <row r="902" spans="1:15" ht="12.75">
      <c r="A902" s="39"/>
      <c r="B902" s="43" t="s">
        <v>0</v>
      </c>
      <c r="C902" s="161" t="s">
        <v>142</v>
      </c>
      <c r="D902" s="162"/>
      <c r="E902" s="11"/>
      <c r="F902" s="44" t="s">
        <v>1</v>
      </c>
      <c r="G902" s="161" t="s">
        <v>184</v>
      </c>
      <c r="H902" s="162"/>
      <c r="I902" s="90"/>
      <c r="J902" s="90"/>
      <c r="K902" s="90"/>
      <c r="L902" s="90"/>
      <c r="M902" s="90"/>
      <c r="N902" s="91"/>
      <c r="O902" s="39"/>
    </row>
    <row r="903" spans="1:15" ht="12.75">
      <c r="A903" s="39"/>
      <c r="B903" s="45" t="s">
        <v>2</v>
      </c>
      <c r="C903" s="161" t="s">
        <v>143</v>
      </c>
      <c r="D903" s="162"/>
      <c r="E903" s="11"/>
      <c r="F903" s="46" t="s">
        <v>3</v>
      </c>
      <c r="G903" s="161" t="s">
        <v>183</v>
      </c>
      <c r="H903" s="162"/>
      <c r="I903" s="72"/>
      <c r="J903" s="72"/>
      <c r="K903" s="72"/>
      <c r="L903" s="72"/>
      <c r="M903" s="72"/>
      <c r="N903" s="73"/>
      <c r="O903" s="39"/>
    </row>
    <row r="904" spans="1:15" ht="12.75">
      <c r="A904" s="35"/>
      <c r="B904" s="47" t="s">
        <v>20</v>
      </c>
      <c r="C904" s="48"/>
      <c r="D904" s="49"/>
      <c r="E904" s="50"/>
      <c r="F904" s="47" t="s">
        <v>20</v>
      </c>
      <c r="G904" s="48"/>
      <c r="H904" s="51"/>
      <c r="I904" s="51"/>
      <c r="J904" s="51"/>
      <c r="K904" s="51"/>
      <c r="L904" s="51"/>
      <c r="M904" s="51"/>
      <c r="N904" s="51"/>
      <c r="O904" s="40"/>
    </row>
    <row r="905" spans="1:15" ht="12.75">
      <c r="A905" s="39"/>
      <c r="B905" s="19"/>
      <c r="C905" s="161" t="s">
        <v>142</v>
      </c>
      <c r="D905" s="162"/>
      <c r="E905" s="11"/>
      <c r="F905" s="20"/>
      <c r="G905" s="161" t="s">
        <v>184</v>
      </c>
      <c r="H905" s="162"/>
      <c r="I905" s="161"/>
      <c r="J905" s="162"/>
      <c r="K905" s="161"/>
      <c r="L905" s="162"/>
      <c r="M905" s="161"/>
      <c r="N905" s="162"/>
      <c r="O905" s="39"/>
    </row>
    <row r="906" spans="1:15" ht="12.75">
      <c r="A906" s="39"/>
      <c r="B906" s="17"/>
      <c r="C906" s="161" t="s">
        <v>143</v>
      </c>
      <c r="D906" s="162"/>
      <c r="E906" s="11"/>
      <c r="F906" s="18"/>
      <c r="G906" s="161" t="s">
        <v>183</v>
      </c>
      <c r="H906" s="162"/>
      <c r="I906" s="161"/>
      <c r="J906" s="162"/>
      <c r="K906" s="161"/>
      <c r="L906" s="162"/>
      <c r="M906" s="161"/>
      <c r="N906" s="162"/>
      <c r="O906" s="39"/>
    </row>
    <row r="907" spans="1:15" ht="12.75">
      <c r="A907" s="35"/>
      <c r="B907" s="27"/>
      <c r="C907" s="27"/>
      <c r="D907" s="27"/>
      <c r="E907" s="27"/>
      <c r="F907" s="1" t="s">
        <v>24</v>
      </c>
      <c r="G907" s="1"/>
      <c r="H907" s="1"/>
      <c r="I907" s="1"/>
      <c r="J907" s="27"/>
      <c r="K907" s="27"/>
      <c r="L907" s="27"/>
      <c r="M907" s="52"/>
      <c r="N907" s="9"/>
      <c r="O907" s="40"/>
    </row>
    <row r="908" spans="1:15" ht="12.75">
      <c r="A908" s="35"/>
      <c r="B908" s="12" t="s">
        <v>23</v>
      </c>
      <c r="C908" s="27"/>
      <c r="D908" s="27"/>
      <c r="E908" s="27"/>
      <c r="F908" s="2" t="s">
        <v>11</v>
      </c>
      <c r="G908" s="2" t="s">
        <v>12</v>
      </c>
      <c r="H908" s="2" t="s">
        <v>13</v>
      </c>
      <c r="I908" s="2" t="s">
        <v>14</v>
      </c>
      <c r="J908" s="2" t="s">
        <v>15</v>
      </c>
      <c r="K908" s="168" t="s">
        <v>21</v>
      </c>
      <c r="L908" s="169"/>
      <c r="M908" s="2" t="s">
        <v>22</v>
      </c>
      <c r="N908" s="3" t="s">
        <v>16</v>
      </c>
      <c r="O908" s="39"/>
    </row>
    <row r="909" spans="1:41" ht="15.75">
      <c r="A909" s="39"/>
      <c r="B909" s="53" t="s">
        <v>7</v>
      </c>
      <c r="C909" s="22" t="str">
        <f>IF(C902&gt;"",C902,"")</f>
        <v>Hedlund Jesper</v>
      </c>
      <c r="D909" s="22" t="str">
        <f>IF(G902&gt;"",G902,"")</f>
        <v>Jean Gregoire</v>
      </c>
      <c r="E909" s="22">
        <f>IF(E902&gt;"",E902&amp;" - "&amp;I902,"")</f>
      </c>
      <c r="F909" s="4">
        <v>8</v>
      </c>
      <c r="G909" s="4">
        <v>-9</v>
      </c>
      <c r="H909" s="10">
        <v>7</v>
      </c>
      <c r="I909" s="4">
        <v>4</v>
      </c>
      <c r="J909" s="4"/>
      <c r="K909" s="13">
        <f>IF(ISBLANK(F909),"",COUNTIF(F909:J909,"&gt;=0"))</f>
        <v>3</v>
      </c>
      <c r="L909" s="14">
        <f>IF(ISBLANK(F909),"",(IF(LEFT(F909,1)="-",1,0)+IF(LEFT(G909,1)="-",1,0)+IF(LEFT(H909,1)="-",1,0)+IF(LEFT(I909,1)="-",1,0)+IF(LEFT(J909,1)="-",1,0)))</f>
        <v>1</v>
      </c>
      <c r="M909" s="16">
        <f aca="true" t="shared" si="155" ref="M909:N913">IF(K909=3,1,"")</f>
        <v>1</v>
      </c>
      <c r="N909" s="15">
        <f t="shared" si="155"/>
      </c>
      <c r="O909" s="39"/>
      <c r="AE909" s="74">
        <v>139</v>
      </c>
      <c r="AF909" s="75"/>
      <c r="AG909" s="74" t="s">
        <v>33</v>
      </c>
      <c r="AH909" s="76" t="str">
        <f>J899</f>
        <v>Men</v>
      </c>
      <c r="AI909" s="77" t="s">
        <v>34</v>
      </c>
      <c r="AJ909" s="78">
        <f>J898</f>
        <v>41977</v>
      </c>
      <c r="AK909" s="79" t="s">
        <v>35</v>
      </c>
      <c r="AL909" s="80"/>
      <c r="AM909" s="79" t="s">
        <v>36</v>
      </c>
      <c r="AN909" s="76">
        <f>SUM(AN911:AN916)</f>
        <v>1</v>
      </c>
      <c r="AO909" s="76">
        <f>SUM(AO911:AO916)</f>
        <v>3</v>
      </c>
    </row>
    <row r="910" spans="1:41" ht="15.75">
      <c r="A910" s="39"/>
      <c r="B910" s="53" t="s">
        <v>8</v>
      </c>
      <c r="C910" s="22" t="str">
        <f>IF(C903&gt;"",C903,"")</f>
        <v>Tornkvist Andreas</v>
      </c>
      <c r="D910" s="22" t="str">
        <f>IF(G903&gt;"",G903,"")</f>
        <v>Ouaiche Stephane</v>
      </c>
      <c r="E910" s="22">
        <f>IF(E903&gt;"",E903&amp;" - "&amp;I903,"")</f>
      </c>
      <c r="F910" s="4">
        <v>9</v>
      </c>
      <c r="G910" s="4">
        <v>-7</v>
      </c>
      <c r="H910" s="4">
        <v>-9</v>
      </c>
      <c r="I910" s="4">
        <v>7</v>
      </c>
      <c r="J910" s="4">
        <v>-9</v>
      </c>
      <c r="K910" s="13">
        <f>IF(ISBLANK(F910),"",COUNTIF(F910:J910,"&gt;=0"))</f>
        <v>2</v>
      </c>
      <c r="L910" s="14">
        <f>IF(ISBLANK(F910),"",(IF(LEFT(F910,1)="-",1,0)+IF(LEFT(G910,1)="-",1,0)+IF(LEFT(H910,1)="-",1,0)+IF(LEFT(I910,1)="-",1,0)+IF(LEFT(J910,1)="-",1,0)))</f>
        <v>3</v>
      </c>
      <c r="M910" s="16">
        <f t="shared" si="155"/>
      </c>
      <c r="N910" s="15">
        <f t="shared" si="155"/>
        <v>1</v>
      </c>
      <c r="O910" s="39"/>
      <c r="AE910" s="81" t="s">
        <v>37</v>
      </c>
      <c r="AF910" s="82" t="str">
        <f>C901</f>
        <v>SWE 2</v>
      </c>
      <c r="AG910" s="82" t="str">
        <f>G901</f>
        <v>FRA</v>
      </c>
      <c r="AH910" s="81" t="s">
        <v>38</v>
      </c>
      <c r="AI910" s="81" t="s">
        <v>39</v>
      </c>
      <c r="AJ910" s="81" t="s">
        <v>40</v>
      </c>
      <c r="AK910" s="81" t="s">
        <v>41</v>
      </c>
      <c r="AL910" s="81" t="s">
        <v>42</v>
      </c>
      <c r="AM910" s="81" t="s">
        <v>43</v>
      </c>
      <c r="AN910" s="81" t="s">
        <v>44</v>
      </c>
      <c r="AO910" s="81" t="s">
        <v>45</v>
      </c>
    </row>
    <row r="911" spans="1:41" ht="15">
      <c r="A911" s="39"/>
      <c r="B911" s="54" t="s">
        <v>25</v>
      </c>
      <c r="C911" s="22" t="str">
        <f>IF(C905&gt;"",C905&amp;" / "&amp;C906,"")</f>
        <v>Hedlund Jesper / Tornkvist Andreas</v>
      </c>
      <c r="D911" s="22" t="str">
        <f>IF(G905&gt;"",G905&amp;" / "&amp;G906,"")</f>
        <v>Jean Gregoire / Ouaiche Stephane</v>
      </c>
      <c r="E911" s="23"/>
      <c r="F911" s="8">
        <v>-8</v>
      </c>
      <c r="G911" s="4">
        <v>-7</v>
      </c>
      <c r="H911" s="4">
        <v>-12</v>
      </c>
      <c r="I911" s="7"/>
      <c r="J911" s="7"/>
      <c r="K911" s="13">
        <f>IF(ISBLANK(F911),"",COUNTIF(F911:J911,"&gt;=0"))</f>
        <v>0</v>
      </c>
      <c r="L911" s="14">
        <f>IF(ISBLANK(F911),"",(IF(LEFT(F911,1)="-",1,0)+IF(LEFT(G911,1)="-",1,0)+IF(LEFT(H911,1)="-",1,0)+IF(LEFT(I911,1)="-",1,0)+IF(LEFT(J911,1)="-",1,0)))</f>
        <v>3</v>
      </c>
      <c r="M911" s="16">
        <f t="shared" si="155"/>
      </c>
      <c r="N911" s="15">
        <f t="shared" si="155"/>
        <v>1</v>
      </c>
      <c r="O911" s="39"/>
      <c r="AE911" s="79" t="s">
        <v>7</v>
      </c>
      <c r="AF911" s="79" t="str">
        <f>C902</f>
        <v>Hedlund Jesper</v>
      </c>
      <c r="AG911" s="79" t="str">
        <f>G902</f>
        <v>Jean Gregoire</v>
      </c>
      <c r="AH911" s="83">
        <f aca="true" t="shared" si="156" ref="AH911:AL913">F909</f>
        <v>8</v>
      </c>
      <c r="AI911" s="83">
        <f t="shared" si="156"/>
        <v>-9</v>
      </c>
      <c r="AJ911" s="83">
        <f t="shared" si="156"/>
        <v>7</v>
      </c>
      <c r="AK911" s="83">
        <f t="shared" si="156"/>
        <v>4</v>
      </c>
      <c r="AL911" s="83">
        <f t="shared" si="156"/>
        <v>0</v>
      </c>
      <c r="AM911" s="84"/>
      <c r="AN911" s="84">
        <f aca="true" t="shared" si="157" ref="AN911:AO913">M909</f>
        <v>1</v>
      </c>
      <c r="AO911" s="84">
        <f t="shared" si="157"/>
      </c>
    </row>
    <row r="912" spans="1:41" ht="15">
      <c r="A912" s="39"/>
      <c r="B912" s="53" t="s">
        <v>9</v>
      </c>
      <c r="C912" s="22" t="str">
        <f>IF(C902&gt;"",C902,"")</f>
        <v>Hedlund Jesper</v>
      </c>
      <c r="D912" s="22" t="str">
        <f>IF(G903&gt;"",G903,"")</f>
        <v>Ouaiche Stephane</v>
      </c>
      <c r="E912" s="24"/>
      <c r="F912" s="5">
        <v>-6</v>
      </c>
      <c r="G912" s="6">
        <v>8</v>
      </c>
      <c r="H912" s="7">
        <v>-13</v>
      </c>
      <c r="I912" s="4">
        <v>-7</v>
      </c>
      <c r="J912" s="4"/>
      <c r="K912" s="13">
        <f>IF(ISBLANK(F912),"",COUNTIF(F912:J912,"&gt;=0"))</f>
        <v>1</v>
      </c>
      <c r="L912" s="14">
        <f>IF(ISBLANK(F912),"",(IF(LEFT(F912,1)="-",1,0)+IF(LEFT(G912,1)="-",1,0)+IF(LEFT(H912,1)="-",1,0)+IF(LEFT(I912,1)="-",1,0)+IF(LEFT(J912,1)="-",1,0)))</f>
        <v>3</v>
      </c>
      <c r="M912" s="16">
        <f t="shared" si="155"/>
      </c>
      <c r="N912" s="15">
        <f t="shared" si="155"/>
        <v>1</v>
      </c>
      <c r="O912" s="39"/>
      <c r="AE912" s="79" t="s">
        <v>8</v>
      </c>
      <c r="AF912" s="79" t="str">
        <f>C903</f>
        <v>Tornkvist Andreas</v>
      </c>
      <c r="AG912" s="85" t="str">
        <f>G903</f>
        <v>Ouaiche Stephane</v>
      </c>
      <c r="AH912" s="83">
        <f t="shared" si="156"/>
        <v>9</v>
      </c>
      <c r="AI912" s="83">
        <f t="shared" si="156"/>
        <v>-7</v>
      </c>
      <c r="AJ912" s="83">
        <f t="shared" si="156"/>
        <v>-9</v>
      </c>
      <c r="AK912" s="83">
        <f t="shared" si="156"/>
        <v>7</v>
      </c>
      <c r="AL912" s="83">
        <f t="shared" si="156"/>
        <v>-9</v>
      </c>
      <c r="AM912" s="84"/>
      <c r="AN912" s="84">
        <f t="shared" si="157"/>
      </c>
      <c r="AO912" s="84">
        <f t="shared" si="157"/>
        <v>1</v>
      </c>
    </row>
    <row r="913" spans="1:41" ht="15.75" thickBot="1">
      <c r="A913" s="39"/>
      <c r="B913" s="53" t="s">
        <v>10</v>
      </c>
      <c r="C913" s="22" t="str">
        <f>IF(C903&gt;"",C903,"")</f>
        <v>Tornkvist Andreas</v>
      </c>
      <c r="D913" s="22" t="str">
        <f>IF(G902&gt;"",G902,"")</f>
        <v>Jean Gregoire</v>
      </c>
      <c r="E913" s="24"/>
      <c r="F913" s="8"/>
      <c r="G913" s="4"/>
      <c r="H913" s="4"/>
      <c r="I913" s="4"/>
      <c r="J913" s="4"/>
      <c r="K913" s="13">
        <f>IF(ISBLANK(F913),"",COUNTIF(F913:J913,"&gt;=0"))</f>
      </c>
      <c r="L913" s="14">
        <f>IF(ISBLANK(F913),"",(IF(LEFT(F913,1)="-",1,0)+IF(LEFT(G913,1)="-",1,0)+IF(LEFT(H913,1)="-",1,0)+IF(LEFT(I913,1)="-",1,0)+IF(LEFT(J913,1)="-",1,0)))</f>
      </c>
      <c r="M913" s="16">
        <f t="shared" si="155"/>
      </c>
      <c r="N913" s="15">
        <f t="shared" si="155"/>
      </c>
      <c r="O913" s="39"/>
      <c r="AE913" s="79" t="s">
        <v>46</v>
      </c>
      <c r="AF913" s="79" t="str">
        <f>C905</f>
        <v>Hedlund Jesper</v>
      </c>
      <c r="AG913" s="85" t="str">
        <f>G905</f>
        <v>Jean Gregoire</v>
      </c>
      <c r="AH913" s="83">
        <f t="shared" si="156"/>
        <v>-8</v>
      </c>
      <c r="AI913" s="83">
        <f t="shared" si="156"/>
        <v>-7</v>
      </c>
      <c r="AJ913" s="83">
        <f t="shared" si="156"/>
        <v>-12</v>
      </c>
      <c r="AK913" s="83">
        <f t="shared" si="156"/>
        <v>0</v>
      </c>
      <c r="AL913" s="83">
        <f t="shared" si="156"/>
        <v>0</v>
      </c>
      <c r="AM913" s="84"/>
      <c r="AN913" s="84">
        <f t="shared" si="157"/>
      </c>
      <c r="AO913" s="84">
        <f t="shared" si="157"/>
        <v>1</v>
      </c>
    </row>
    <row r="914" spans="1:41" ht="15.75" thickBot="1">
      <c r="A914" s="35"/>
      <c r="B914" s="27"/>
      <c r="C914" s="27"/>
      <c r="D914" s="27"/>
      <c r="E914" s="27"/>
      <c r="F914" s="27"/>
      <c r="G914" s="27"/>
      <c r="H914" s="27"/>
      <c r="I914" s="21" t="s">
        <v>28</v>
      </c>
      <c r="J914" s="55"/>
      <c r="K914" s="25">
        <f>IF(ISBLANK(C902),"",SUM(K909:K913))</f>
        <v>6</v>
      </c>
      <c r="L914" s="26">
        <f>IF(ISBLANK(#REF!),"",SUM(L909:L913))</f>
        <v>10</v>
      </c>
      <c r="M914" s="56">
        <f>IF(ISBLANK(F909),"",SUM(M909:M913))</f>
        <v>1</v>
      </c>
      <c r="N914" s="57">
        <f>IF(ISBLANK(F909),"",SUM(N909:N913))</f>
        <v>3</v>
      </c>
      <c r="O914" s="39"/>
      <c r="AE914" s="122" t="s">
        <v>47</v>
      </c>
      <c r="AF914" s="122" t="str">
        <f>C906</f>
        <v>Tornkvist Andreas</v>
      </c>
      <c r="AG914" s="123" t="str">
        <f>G906</f>
        <v>Ouaiche Stephane</v>
      </c>
      <c r="AH914" s="86" t="s">
        <v>48</v>
      </c>
      <c r="AI914" s="86" t="s">
        <v>48</v>
      </c>
      <c r="AJ914" s="86" t="s">
        <v>48</v>
      </c>
      <c r="AK914" s="86" t="s">
        <v>48</v>
      </c>
      <c r="AL914" s="86" t="s">
        <v>48</v>
      </c>
      <c r="AM914" s="86"/>
      <c r="AN914" s="84"/>
      <c r="AO914" s="84"/>
    </row>
    <row r="915" spans="1:41" ht="15">
      <c r="A915" s="35"/>
      <c r="B915" s="27" t="s">
        <v>26</v>
      </c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40"/>
      <c r="AE915" s="79" t="s">
        <v>9</v>
      </c>
      <c r="AF915" s="79" t="str">
        <f>C902</f>
        <v>Hedlund Jesper</v>
      </c>
      <c r="AG915" s="85" t="str">
        <f>G903</f>
        <v>Ouaiche Stephane</v>
      </c>
      <c r="AH915" s="83">
        <f aca="true" t="shared" si="158" ref="AH915:AL916">F912</f>
        <v>-6</v>
      </c>
      <c r="AI915" s="83">
        <f t="shared" si="158"/>
        <v>8</v>
      </c>
      <c r="AJ915" s="83">
        <f t="shared" si="158"/>
        <v>-13</v>
      </c>
      <c r="AK915" s="83">
        <f t="shared" si="158"/>
        <v>-7</v>
      </c>
      <c r="AL915" s="83">
        <f t="shared" si="158"/>
        <v>0</v>
      </c>
      <c r="AM915" s="84"/>
      <c r="AN915" s="84">
        <f>M912</f>
      </c>
      <c r="AO915" s="84">
        <f>N912</f>
        <v>1</v>
      </c>
    </row>
    <row r="916" spans="1:41" ht="15">
      <c r="A916" s="35"/>
      <c r="C916" s="27" t="s">
        <v>4</v>
      </c>
      <c r="D916" s="27" t="s">
        <v>5</v>
      </c>
      <c r="E916" s="9"/>
      <c r="F916" s="27"/>
      <c r="G916" s="27" t="s">
        <v>6</v>
      </c>
      <c r="H916" s="9"/>
      <c r="I916" s="27"/>
      <c r="J916" s="9" t="s">
        <v>27</v>
      </c>
      <c r="K916" s="9"/>
      <c r="L916" s="27"/>
      <c r="M916" s="27"/>
      <c r="N916" s="27"/>
      <c r="O916" s="40"/>
      <c r="AE916" s="79" t="s">
        <v>10</v>
      </c>
      <c r="AF916" s="79" t="str">
        <f>C903</f>
        <v>Tornkvist Andreas</v>
      </c>
      <c r="AG916" s="79" t="str">
        <f>G902</f>
        <v>Jean Gregoire</v>
      </c>
      <c r="AH916" s="83">
        <f t="shared" si="158"/>
        <v>0</v>
      </c>
      <c r="AI916" s="83">
        <f t="shared" si="158"/>
        <v>0</v>
      </c>
      <c r="AJ916" s="83">
        <f t="shared" si="158"/>
        <v>0</v>
      </c>
      <c r="AK916" s="83">
        <f t="shared" si="158"/>
        <v>0</v>
      </c>
      <c r="AL916" s="83">
        <f t="shared" si="158"/>
        <v>0</v>
      </c>
      <c r="AM916" s="84"/>
      <c r="AN916" s="84">
        <f>M913</f>
      </c>
      <c r="AO916" s="84">
        <f>N913</f>
      </c>
    </row>
    <row r="917" spans="1:15" ht="13.5" thickBot="1">
      <c r="A917" s="35"/>
      <c r="B917" s="62"/>
      <c r="C917" s="63" t="str">
        <f>C901</f>
        <v>SWE 2</v>
      </c>
      <c r="D917" s="27" t="e">
        <f>#REF!</f>
        <v>#REF!</v>
      </c>
      <c r="E917" s="27"/>
      <c r="F917" s="27"/>
      <c r="G917" s="27"/>
      <c r="H917" s="27"/>
      <c r="I917" s="27"/>
      <c r="J917" s="158" t="str">
        <f>IF(M914=3,C901,IF(N914=3,G901,IF(M914=5,IF(N914=5,"tasan",""),"")))</f>
        <v>FRA</v>
      </c>
      <c r="K917" s="159"/>
      <c r="L917" s="159"/>
      <c r="M917" s="159"/>
      <c r="N917" s="160"/>
      <c r="O917" s="39"/>
    </row>
    <row r="918" spans="1:15" ht="12.75">
      <c r="A918" s="58"/>
      <c r="B918" s="59"/>
      <c r="C918" s="59"/>
      <c r="D918" s="59"/>
      <c r="E918" s="59"/>
      <c r="F918" s="59"/>
      <c r="G918" s="59"/>
      <c r="H918" s="59"/>
      <c r="I918" s="59"/>
      <c r="J918" s="60"/>
      <c r="K918" s="60"/>
      <c r="L918" s="60"/>
      <c r="M918" s="60"/>
      <c r="N918" s="60"/>
      <c r="O918" s="61"/>
    </row>
    <row r="921" spans="1:15" ht="12.75">
      <c r="A921" s="35"/>
      <c r="B921" s="9"/>
      <c r="C921" s="28" t="s">
        <v>29</v>
      </c>
      <c r="D921" s="27"/>
      <c r="E921" s="27"/>
      <c r="F921" s="9"/>
      <c r="G921" s="36" t="s">
        <v>17</v>
      </c>
      <c r="H921" s="37"/>
      <c r="I921" s="38"/>
      <c r="J921" s="170">
        <v>41977</v>
      </c>
      <c r="K921" s="171"/>
      <c r="L921" s="171"/>
      <c r="M921" s="171"/>
      <c r="N921" s="172"/>
      <c r="O921" s="39"/>
    </row>
    <row r="922" spans="1:15" ht="12.75">
      <c r="A922" s="35"/>
      <c r="B922" s="12"/>
      <c r="C922" s="12" t="s">
        <v>75</v>
      </c>
      <c r="D922" s="27"/>
      <c r="E922" s="27"/>
      <c r="F922" s="9"/>
      <c r="G922" s="36" t="s">
        <v>18</v>
      </c>
      <c r="H922" s="37"/>
      <c r="I922" s="38"/>
      <c r="J922" s="173" t="s">
        <v>30</v>
      </c>
      <c r="K922" s="171"/>
      <c r="L922" s="171"/>
      <c r="M922" s="171"/>
      <c r="N922" s="172"/>
      <c r="O922" s="39"/>
    </row>
    <row r="923" spans="1:15" ht="12.75">
      <c r="A923" s="35"/>
      <c r="B923" s="9"/>
      <c r="C923" s="69"/>
      <c r="D923" s="27"/>
      <c r="E923" s="27"/>
      <c r="F923" s="27"/>
      <c r="G923" s="1"/>
      <c r="H923" s="27"/>
      <c r="I923" s="27"/>
      <c r="J923" s="27"/>
      <c r="K923" s="27"/>
      <c r="L923" s="27"/>
      <c r="M923" s="27"/>
      <c r="N923" s="27"/>
      <c r="O923" s="40"/>
    </row>
    <row r="924" spans="1:15" ht="12.75">
      <c r="A924" s="39"/>
      <c r="B924" s="41" t="s">
        <v>19</v>
      </c>
      <c r="C924" s="66" t="s">
        <v>105</v>
      </c>
      <c r="D924" s="89"/>
      <c r="E924" s="42"/>
      <c r="F924" s="41" t="s">
        <v>19</v>
      </c>
      <c r="G924" s="66" t="s">
        <v>173</v>
      </c>
      <c r="H924" s="67"/>
      <c r="I924" s="67"/>
      <c r="J924" s="67"/>
      <c r="K924" s="67"/>
      <c r="L924" s="67"/>
      <c r="M924" s="67"/>
      <c r="N924" s="68"/>
      <c r="O924" s="39"/>
    </row>
    <row r="925" spans="1:15" ht="12.75">
      <c r="A925" s="39"/>
      <c r="B925" s="43" t="s">
        <v>0</v>
      </c>
      <c r="C925" s="161" t="s">
        <v>107</v>
      </c>
      <c r="D925" s="162"/>
      <c r="E925" s="11"/>
      <c r="F925" s="44" t="s">
        <v>1</v>
      </c>
      <c r="G925" s="176" t="s">
        <v>175</v>
      </c>
      <c r="H925" s="177"/>
      <c r="I925" s="177"/>
      <c r="J925" s="177"/>
      <c r="K925" s="177"/>
      <c r="L925" s="177"/>
      <c r="M925" s="177"/>
      <c r="N925" s="128"/>
      <c r="O925" s="39"/>
    </row>
    <row r="926" spans="1:15" ht="12.75">
      <c r="A926" s="39"/>
      <c r="B926" s="45" t="s">
        <v>2</v>
      </c>
      <c r="C926" s="161" t="s">
        <v>109</v>
      </c>
      <c r="D926" s="162"/>
      <c r="E926" s="11"/>
      <c r="F926" s="46" t="s">
        <v>3</v>
      </c>
      <c r="G926" s="161" t="s">
        <v>174</v>
      </c>
      <c r="H926" s="163"/>
      <c r="I926" s="163"/>
      <c r="J926" s="163"/>
      <c r="K926" s="163"/>
      <c r="L926" s="163"/>
      <c r="M926" s="163"/>
      <c r="N926" s="164"/>
      <c r="O926" s="39"/>
    </row>
    <row r="927" spans="1:15" ht="12.75">
      <c r="A927" s="35"/>
      <c r="B927" s="47" t="s">
        <v>20</v>
      </c>
      <c r="C927" s="48"/>
      <c r="D927" s="49"/>
      <c r="E927" s="50"/>
      <c r="F927" s="47" t="s">
        <v>20</v>
      </c>
      <c r="G927" s="48"/>
      <c r="H927" s="51"/>
      <c r="I927" s="51"/>
      <c r="J927" s="51"/>
      <c r="K927" s="51"/>
      <c r="L927" s="51"/>
      <c r="M927" s="51"/>
      <c r="N927" s="51"/>
      <c r="O927" s="40"/>
    </row>
    <row r="928" spans="1:15" ht="12.75">
      <c r="A928" s="39"/>
      <c r="B928" s="19"/>
      <c r="C928" s="161" t="s">
        <v>107</v>
      </c>
      <c r="D928" s="162"/>
      <c r="E928" s="11"/>
      <c r="F928" s="20"/>
      <c r="G928" s="176" t="s">
        <v>175</v>
      </c>
      <c r="H928" s="177"/>
      <c r="I928" s="177"/>
      <c r="J928" s="177"/>
      <c r="K928" s="177"/>
      <c r="L928" s="177"/>
      <c r="M928" s="177"/>
      <c r="N928" s="128"/>
      <c r="O928" s="39"/>
    </row>
    <row r="929" spans="1:15" ht="12.75">
      <c r="A929" s="39"/>
      <c r="B929" s="17"/>
      <c r="C929" s="161" t="s">
        <v>109</v>
      </c>
      <c r="D929" s="162"/>
      <c r="E929" s="11"/>
      <c r="F929" s="18"/>
      <c r="G929" s="161" t="s">
        <v>174</v>
      </c>
      <c r="H929" s="163"/>
      <c r="I929" s="163"/>
      <c r="J929" s="163"/>
      <c r="K929" s="163"/>
      <c r="L929" s="163"/>
      <c r="M929" s="163"/>
      <c r="N929" s="164"/>
      <c r="O929" s="39"/>
    </row>
    <row r="930" spans="1:15" ht="12.75">
      <c r="A930" s="35"/>
      <c r="B930" s="27"/>
      <c r="C930" s="27"/>
      <c r="D930" s="27"/>
      <c r="E930" s="27"/>
      <c r="F930" s="1" t="s">
        <v>24</v>
      </c>
      <c r="G930" s="1"/>
      <c r="H930" s="1"/>
      <c r="I930" s="1"/>
      <c r="J930" s="27"/>
      <c r="K930" s="27"/>
      <c r="L930" s="27"/>
      <c r="M930" s="52"/>
      <c r="N930" s="9"/>
      <c r="O930" s="40"/>
    </row>
    <row r="931" spans="1:15" ht="12.75">
      <c r="A931" s="35"/>
      <c r="B931" s="12" t="s">
        <v>23</v>
      </c>
      <c r="C931" s="27"/>
      <c r="D931" s="27"/>
      <c r="E931" s="27"/>
      <c r="F931" s="2"/>
      <c r="G931" s="2"/>
      <c r="H931" s="2"/>
      <c r="I931" s="2"/>
      <c r="J931" s="2" t="s">
        <v>15</v>
      </c>
      <c r="K931" s="168" t="s">
        <v>21</v>
      </c>
      <c r="L931" s="169"/>
      <c r="M931" s="2" t="s">
        <v>22</v>
      </c>
      <c r="N931" s="3" t="s">
        <v>16</v>
      </c>
      <c r="O931" s="39"/>
    </row>
    <row r="932" spans="1:41" ht="15.75">
      <c r="A932" s="39"/>
      <c r="B932" s="53" t="s">
        <v>7</v>
      </c>
      <c r="C932" s="22" t="str">
        <f>IF(C925&gt;"",C925,"")</f>
        <v>Jin Takuya</v>
      </c>
      <c r="D932" s="22" t="str">
        <f>IF(G925&gt;"",G925,"")</f>
        <v>ALAMIYAN DARONKOLAEI Nima</v>
      </c>
      <c r="E932" s="22">
        <f>IF(E925&gt;"",E925&amp;" - "&amp;#REF!,"")</f>
      </c>
      <c r="F932" s="4">
        <v>12</v>
      </c>
      <c r="G932" s="4">
        <v>7</v>
      </c>
      <c r="H932" s="10">
        <v>-9</v>
      </c>
      <c r="I932" s="4">
        <v>11</v>
      </c>
      <c r="J932" s="4"/>
      <c r="K932" s="13">
        <f>IF(ISBLANK(F932),"",COUNTIF(F932:J932,"&gt;=0"))</f>
        <v>3</v>
      </c>
      <c r="L932" s="14">
        <f>IF(ISBLANK(F932),"",(IF(LEFT(F932,1)="-",1,0)+IF(LEFT(G932,1)="-",1,0)+IF(LEFT(H932,1)="-",1,0)+IF(LEFT(I932,1)="-",1,0)+IF(LEFT(J932,1)="-",1,0)))</f>
        <v>1</v>
      </c>
      <c r="M932" s="16">
        <f aca="true" t="shared" si="159" ref="M932:N936">IF(K932=3,1,"")</f>
        <v>1</v>
      </c>
      <c r="N932" s="15">
        <f t="shared" si="159"/>
      </c>
      <c r="O932" s="39"/>
      <c r="AE932" s="74">
        <v>139</v>
      </c>
      <c r="AF932" s="75"/>
      <c r="AG932" s="74" t="s">
        <v>33</v>
      </c>
      <c r="AH932" s="76" t="str">
        <f>J922</f>
        <v>Men</v>
      </c>
      <c r="AI932" s="77" t="s">
        <v>34</v>
      </c>
      <c r="AJ932" s="78">
        <f>J921</f>
        <v>41977</v>
      </c>
      <c r="AK932" s="79" t="s">
        <v>35</v>
      </c>
      <c r="AL932" s="80"/>
      <c r="AM932" s="79" t="s">
        <v>36</v>
      </c>
      <c r="AN932" s="76">
        <f>SUM(AN934:AN939)</f>
        <v>1</v>
      </c>
      <c r="AO932" s="76">
        <f>SUM(AO934:AO939)</f>
        <v>3</v>
      </c>
    </row>
    <row r="933" spans="1:41" ht="15.75">
      <c r="A933" s="39"/>
      <c r="B933" s="53" t="s">
        <v>8</v>
      </c>
      <c r="C933" s="22" t="str">
        <f>IF(C926&gt;"",C926,"")</f>
        <v>Stener Jonas</v>
      </c>
      <c r="D933" s="22" t="str">
        <f>IF(G926&gt;"",G926,"")</f>
        <v>ALAMIYAN DARONKOLAEI Noshad</v>
      </c>
      <c r="E933" s="22">
        <f>IF(E926&gt;"",E926&amp;" - "&amp;#REF!,"")</f>
      </c>
      <c r="F933" s="4">
        <v>-8</v>
      </c>
      <c r="G933" s="4">
        <v>-6</v>
      </c>
      <c r="H933" s="4">
        <v>-8</v>
      </c>
      <c r="I933" s="4"/>
      <c r="J933" s="4"/>
      <c r="K933" s="13">
        <f>IF(ISBLANK(F933),"",COUNTIF(F933:J933,"&gt;=0"))</f>
        <v>0</v>
      </c>
      <c r="L933" s="14">
        <f>IF(ISBLANK(F933),"",(IF(LEFT(F933,1)="-",1,0)+IF(LEFT(G933,1)="-",1,0)+IF(LEFT(H933,1)="-",1,0)+IF(LEFT(I933,1)="-",1,0)+IF(LEFT(J933,1)="-",1,0)))</f>
        <v>3</v>
      </c>
      <c r="M933" s="16">
        <f t="shared" si="159"/>
      </c>
      <c r="N933" s="15">
        <f t="shared" si="159"/>
        <v>1</v>
      </c>
      <c r="O933" s="39"/>
      <c r="AE933" s="81" t="s">
        <v>37</v>
      </c>
      <c r="AF933" s="82" t="str">
        <f>C924</f>
        <v>SWE/JPN</v>
      </c>
      <c r="AG933" s="82" t="str">
        <f>G924</f>
        <v>IRI 1</v>
      </c>
      <c r="AH933" s="81" t="s">
        <v>38</v>
      </c>
      <c r="AI933" s="81" t="s">
        <v>39</v>
      </c>
      <c r="AJ933" s="81" t="s">
        <v>40</v>
      </c>
      <c r="AK933" s="81" t="s">
        <v>41</v>
      </c>
      <c r="AL933" s="81" t="s">
        <v>42</v>
      </c>
      <c r="AM933" s="81" t="s">
        <v>43</v>
      </c>
      <c r="AN933" s="81" t="s">
        <v>44</v>
      </c>
      <c r="AO933" s="81" t="s">
        <v>45</v>
      </c>
    </row>
    <row r="934" spans="1:41" ht="25.5">
      <c r="A934" s="39"/>
      <c r="B934" s="54" t="s">
        <v>25</v>
      </c>
      <c r="C934" s="22" t="str">
        <f>IF(C928&gt;"",C928&amp;" / "&amp;C929,"")</f>
        <v>Jin Takuya / Stener Jonas</v>
      </c>
      <c r="D934" s="22" t="str">
        <f>IF(G928&gt;"",G928&amp;" / "&amp;G929,"")</f>
        <v>ALAMIYAN DARONKOLAEI Nima / ALAMIYAN DARONKOLAEI Noshad</v>
      </c>
      <c r="E934" s="23"/>
      <c r="F934" s="8">
        <v>-8</v>
      </c>
      <c r="G934" s="4">
        <v>-3</v>
      </c>
      <c r="H934" s="4">
        <v>-8</v>
      </c>
      <c r="I934" s="7"/>
      <c r="J934" s="7"/>
      <c r="K934" s="13">
        <f>IF(ISBLANK(F934),"",COUNTIF(F934:J934,"&gt;=0"))</f>
        <v>0</v>
      </c>
      <c r="L934" s="14">
        <f>IF(ISBLANK(F934),"",(IF(LEFT(F934,1)="-",1,0)+IF(LEFT(G934,1)="-",1,0)+IF(LEFT(H934,1)="-",1,0)+IF(LEFT(I934,1)="-",1,0)+IF(LEFT(J934,1)="-",1,0)))</f>
        <v>3</v>
      </c>
      <c r="M934" s="16">
        <f t="shared" si="159"/>
      </c>
      <c r="N934" s="15">
        <f t="shared" si="159"/>
        <v>1</v>
      </c>
      <c r="O934" s="39"/>
      <c r="AE934" s="79" t="s">
        <v>7</v>
      </c>
      <c r="AF934" s="79" t="str">
        <f>C925</f>
        <v>Jin Takuya</v>
      </c>
      <c r="AG934" s="79" t="str">
        <f>G925</f>
        <v>ALAMIYAN DARONKOLAEI Nima</v>
      </c>
      <c r="AH934" s="83">
        <f aca="true" t="shared" si="160" ref="AH934:AL936">F932</f>
        <v>12</v>
      </c>
      <c r="AI934" s="83">
        <f t="shared" si="160"/>
        <v>7</v>
      </c>
      <c r="AJ934" s="83">
        <f t="shared" si="160"/>
        <v>-9</v>
      </c>
      <c r="AK934" s="83">
        <f t="shared" si="160"/>
        <v>11</v>
      </c>
      <c r="AL934" s="83">
        <f t="shared" si="160"/>
        <v>0</v>
      </c>
      <c r="AM934" s="84"/>
      <c r="AN934" s="84">
        <f aca="true" t="shared" si="161" ref="AN934:AO936">M932</f>
        <v>1</v>
      </c>
      <c r="AO934" s="84">
        <f t="shared" si="161"/>
      </c>
    </row>
    <row r="935" spans="1:41" ht="25.5">
      <c r="A935" s="39"/>
      <c r="B935" s="53" t="s">
        <v>9</v>
      </c>
      <c r="C935" s="22" t="str">
        <f>IF(C925&gt;"",C925,"")</f>
        <v>Jin Takuya</v>
      </c>
      <c r="D935" s="22" t="str">
        <f>IF(G926&gt;"",G926,"")</f>
        <v>ALAMIYAN DARONKOLAEI Noshad</v>
      </c>
      <c r="E935" s="22">
        <f>IF(H926&gt;"",H926,"")</f>
      </c>
      <c r="F935" s="5">
        <v>-7</v>
      </c>
      <c r="G935" s="6">
        <v>-5</v>
      </c>
      <c r="H935" s="7">
        <v>7</v>
      </c>
      <c r="I935" s="4">
        <v>-11</v>
      </c>
      <c r="J935" s="4"/>
      <c r="K935" s="13">
        <f>IF(ISBLANK(F935),"",COUNTIF(F935:J935,"&gt;=0"))</f>
        <v>1</v>
      </c>
      <c r="L935" s="14">
        <f>IF(ISBLANK(F935),"",(IF(LEFT(F935,1)="-",1,0)+IF(LEFT(G935,1)="-",1,0)+IF(LEFT(H935,1)="-",1,0)+IF(LEFT(I935,1)="-",1,0)+IF(LEFT(J935,1)="-",1,0)))</f>
        <v>3</v>
      </c>
      <c r="M935" s="16">
        <f t="shared" si="159"/>
      </c>
      <c r="N935" s="15">
        <f t="shared" si="159"/>
        <v>1</v>
      </c>
      <c r="O935" s="39"/>
      <c r="AE935" s="79" t="s">
        <v>8</v>
      </c>
      <c r="AF935" s="79" t="str">
        <f>C926</f>
        <v>Stener Jonas</v>
      </c>
      <c r="AG935" s="85" t="str">
        <f>G926</f>
        <v>ALAMIYAN DARONKOLAEI Noshad</v>
      </c>
      <c r="AH935" s="83">
        <f t="shared" si="160"/>
        <v>-8</v>
      </c>
      <c r="AI935" s="83">
        <f t="shared" si="160"/>
        <v>-6</v>
      </c>
      <c r="AJ935" s="83">
        <f t="shared" si="160"/>
        <v>-8</v>
      </c>
      <c r="AK935" s="83">
        <f t="shared" si="160"/>
        <v>0</v>
      </c>
      <c r="AL935" s="83">
        <f t="shared" si="160"/>
        <v>0</v>
      </c>
      <c r="AM935" s="84"/>
      <c r="AN935" s="84">
        <f t="shared" si="161"/>
      </c>
      <c r="AO935" s="84">
        <f t="shared" si="161"/>
        <v>1</v>
      </c>
    </row>
    <row r="936" spans="1:41" ht="26.25" thickBot="1">
      <c r="A936" s="39"/>
      <c r="B936" s="53" t="s">
        <v>10</v>
      </c>
      <c r="C936" s="22" t="str">
        <f>IF(C926&gt;"",C926,"")</f>
        <v>Stener Jonas</v>
      </c>
      <c r="D936" s="22" t="str">
        <f>IF(G925&gt;"",G925,"")</f>
        <v>ALAMIYAN DARONKOLAEI Nima</v>
      </c>
      <c r="E936" s="22">
        <f>IF(H925&gt;"",H925,"")</f>
      </c>
      <c r="F936" s="8"/>
      <c r="G936" s="4"/>
      <c r="H936" s="4"/>
      <c r="I936" s="4"/>
      <c r="J936" s="4"/>
      <c r="K936" s="13">
        <f>IF(ISBLANK(F936),"",COUNTIF(F936:J936,"&gt;=0"))</f>
      </c>
      <c r="L936" s="14">
        <f>IF(ISBLANK(F936),"",(IF(LEFT(F936,1)="-",1,0)+IF(LEFT(G936,1)="-",1,0)+IF(LEFT(H936,1)="-",1,0)+IF(LEFT(I936,1)="-",1,0)+IF(LEFT(J936,1)="-",1,0)))</f>
      </c>
      <c r="M936" s="16">
        <f t="shared" si="159"/>
      </c>
      <c r="N936" s="15">
        <f t="shared" si="159"/>
      </c>
      <c r="O936" s="39"/>
      <c r="AE936" s="79" t="s">
        <v>46</v>
      </c>
      <c r="AF936" s="79" t="str">
        <f>C928</f>
        <v>Jin Takuya</v>
      </c>
      <c r="AG936" s="85" t="str">
        <f>G928</f>
        <v>ALAMIYAN DARONKOLAEI Nima</v>
      </c>
      <c r="AH936" s="83">
        <f t="shared" si="160"/>
        <v>-8</v>
      </c>
      <c r="AI936" s="83">
        <f t="shared" si="160"/>
        <v>-3</v>
      </c>
      <c r="AJ936" s="83">
        <f t="shared" si="160"/>
        <v>-8</v>
      </c>
      <c r="AK936" s="83">
        <f t="shared" si="160"/>
        <v>0</v>
      </c>
      <c r="AL936" s="83">
        <f t="shared" si="160"/>
        <v>0</v>
      </c>
      <c r="AM936" s="84"/>
      <c r="AN936" s="84">
        <f t="shared" si="161"/>
      </c>
      <c r="AO936" s="84">
        <f t="shared" si="161"/>
        <v>1</v>
      </c>
    </row>
    <row r="937" spans="1:41" ht="23.25" thickBot="1">
      <c r="A937" s="35"/>
      <c r="B937" s="27"/>
      <c r="C937" s="27"/>
      <c r="D937" s="27"/>
      <c r="E937" s="27"/>
      <c r="F937" s="27"/>
      <c r="G937" s="27"/>
      <c r="H937" s="27"/>
      <c r="I937" s="21" t="s">
        <v>28</v>
      </c>
      <c r="J937" s="55"/>
      <c r="K937" s="25">
        <f>IF(ISBLANK(C925),"",SUM(K932:K936))</f>
        <v>4</v>
      </c>
      <c r="L937" s="26">
        <f>IF(ISBLANK(#REF!),"",SUM(L932:L936))</f>
        <v>10</v>
      </c>
      <c r="M937" s="56">
        <f>IF(ISBLANK(F932),"",SUM(M932:M936))</f>
        <v>1</v>
      </c>
      <c r="N937" s="57">
        <f>IF(ISBLANK(F932),"",SUM(N932:N936))</f>
        <v>3</v>
      </c>
      <c r="O937" s="39"/>
      <c r="AE937" s="122" t="s">
        <v>47</v>
      </c>
      <c r="AF937" s="122" t="str">
        <f>C929</f>
        <v>Stener Jonas</v>
      </c>
      <c r="AG937" s="123" t="str">
        <f>G929</f>
        <v>ALAMIYAN DARONKOLAEI Noshad</v>
      </c>
      <c r="AH937" s="86" t="s">
        <v>48</v>
      </c>
      <c r="AI937" s="86" t="s">
        <v>48</v>
      </c>
      <c r="AJ937" s="86" t="s">
        <v>48</v>
      </c>
      <c r="AK937" s="86" t="s">
        <v>48</v>
      </c>
      <c r="AL937" s="86" t="s">
        <v>48</v>
      </c>
      <c r="AM937" s="86"/>
      <c r="AN937" s="84"/>
      <c r="AO937" s="84"/>
    </row>
    <row r="938" spans="1:41" ht="25.5">
      <c r="A938" s="35"/>
      <c r="B938" s="27" t="s">
        <v>26</v>
      </c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40"/>
      <c r="AE938" s="79" t="s">
        <v>9</v>
      </c>
      <c r="AF938" s="79" t="str">
        <f>C925</f>
        <v>Jin Takuya</v>
      </c>
      <c r="AG938" s="85" t="str">
        <f>G926</f>
        <v>ALAMIYAN DARONKOLAEI Noshad</v>
      </c>
      <c r="AH938" s="83">
        <f aca="true" t="shared" si="162" ref="AH938:AL939">F935</f>
        <v>-7</v>
      </c>
      <c r="AI938" s="83">
        <f t="shared" si="162"/>
        <v>-5</v>
      </c>
      <c r="AJ938" s="83">
        <f t="shared" si="162"/>
        <v>7</v>
      </c>
      <c r="AK938" s="83">
        <f t="shared" si="162"/>
        <v>-11</v>
      </c>
      <c r="AL938" s="83">
        <f t="shared" si="162"/>
        <v>0</v>
      </c>
      <c r="AM938" s="84"/>
      <c r="AN938" s="84">
        <f>M935</f>
      </c>
      <c r="AO938" s="84">
        <f>N935</f>
        <v>1</v>
      </c>
    </row>
    <row r="939" spans="1:41" ht="25.5">
      <c r="A939" s="35"/>
      <c r="C939" s="27" t="s">
        <v>4</v>
      </c>
      <c r="D939" s="27" t="s">
        <v>5</v>
      </c>
      <c r="E939" s="9"/>
      <c r="F939" s="27"/>
      <c r="G939" s="27" t="s">
        <v>6</v>
      </c>
      <c r="H939" s="9"/>
      <c r="I939" s="27"/>
      <c r="J939" s="9" t="s">
        <v>27</v>
      </c>
      <c r="K939" s="9"/>
      <c r="L939" s="27"/>
      <c r="M939" s="27"/>
      <c r="N939" s="27"/>
      <c r="O939" s="40"/>
      <c r="AE939" s="79" t="s">
        <v>10</v>
      </c>
      <c r="AF939" s="79" t="str">
        <f>C933</f>
        <v>Stener Jonas</v>
      </c>
      <c r="AG939" s="79" t="str">
        <f>G925</f>
        <v>ALAMIYAN DARONKOLAEI Nima</v>
      </c>
      <c r="AH939" s="83">
        <f t="shared" si="162"/>
        <v>0</v>
      </c>
      <c r="AI939" s="83">
        <f t="shared" si="162"/>
        <v>0</v>
      </c>
      <c r="AJ939" s="83">
        <f t="shared" si="162"/>
        <v>0</v>
      </c>
      <c r="AK939" s="83">
        <f t="shared" si="162"/>
        <v>0</v>
      </c>
      <c r="AL939" s="83">
        <f t="shared" si="162"/>
        <v>0</v>
      </c>
      <c r="AM939" s="84"/>
      <c r="AN939" s="84">
        <f>M936</f>
      </c>
      <c r="AO939" s="84">
        <f>N936</f>
      </c>
    </row>
    <row r="940" spans="1:15" ht="13.5" thickBot="1">
      <c r="A940" s="35"/>
      <c r="B940" s="62"/>
      <c r="C940" s="66" t="s">
        <v>105</v>
      </c>
      <c r="D940" s="27" t="str">
        <f>G924</f>
        <v>IRI 1</v>
      </c>
      <c r="E940" s="27"/>
      <c r="F940" s="27"/>
      <c r="G940" s="27"/>
      <c r="H940" s="27"/>
      <c r="I940" s="27"/>
      <c r="J940" s="158" t="str">
        <f>IF(M937=3,C924,IF(N937=3,G924,IF(M937=5,IF(N937=5,"tasan",""),"")))</f>
        <v>IRI 1</v>
      </c>
      <c r="K940" s="159"/>
      <c r="L940" s="159"/>
      <c r="M940" s="159"/>
      <c r="N940" s="160"/>
      <c r="O940" s="39"/>
    </row>
    <row r="941" spans="1:15" ht="12.75">
      <c r="A941" s="58"/>
      <c r="B941" s="59"/>
      <c r="C941" s="59"/>
      <c r="D941" s="59"/>
      <c r="E941" s="59"/>
      <c r="F941" s="59"/>
      <c r="G941" s="59"/>
      <c r="H941" s="59"/>
      <c r="I941" s="59"/>
      <c r="J941" s="60"/>
      <c r="K941" s="60"/>
      <c r="L941" s="60"/>
      <c r="M941" s="60"/>
      <c r="N941" s="60"/>
      <c r="O941" s="61"/>
    </row>
    <row r="944" spans="1:15" ht="12.75">
      <c r="A944" s="35"/>
      <c r="B944" s="9"/>
      <c r="C944" s="28" t="s">
        <v>29</v>
      </c>
      <c r="D944" s="27"/>
      <c r="E944" s="27"/>
      <c r="F944" s="9"/>
      <c r="G944" s="36" t="s">
        <v>17</v>
      </c>
      <c r="H944" s="37"/>
      <c r="I944" s="38"/>
      <c r="J944" s="170">
        <v>41977</v>
      </c>
      <c r="K944" s="171"/>
      <c r="L944" s="171"/>
      <c r="M944" s="171"/>
      <c r="N944" s="172"/>
      <c r="O944" s="39"/>
    </row>
    <row r="945" spans="1:15" ht="12.75">
      <c r="A945" s="35"/>
      <c r="B945" s="12"/>
      <c r="C945" s="12" t="s">
        <v>75</v>
      </c>
      <c r="D945" s="27"/>
      <c r="E945" s="27"/>
      <c r="F945" s="9"/>
      <c r="G945" s="36" t="s">
        <v>18</v>
      </c>
      <c r="H945" s="37"/>
      <c r="I945" s="38"/>
      <c r="J945" s="173" t="s">
        <v>30</v>
      </c>
      <c r="K945" s="171"/>
      <c r="L945" s="171"/>
      <c r="M945" s="171"/>
      <c r="N945" s="172"/>
      <c r="O945" s="39"/>
    </row>
    <row r="946" spans="1:15" ht="12.75">
      <c r="A946" s="35"/>
      <c r="B946" s="9"/>
      <c r="C946" s="69"/>
      <c r="D946" s="27"/>
      <c r="E946" s="27"/>
      <c r="F946" s="27"/>
      <c r="G946" s="1"/>
      <c r="H946" s="27"/>
      <c r="I946" s="27"/>
      <c r="J946" s="27"/>
      <c r="K946" s="27"/>
      <c r="L946" s="27"/>
      <c r="M946" s="27"/>
      <c r="N946" s="27"/>
      <c r="O946" s="40"/>
    </row>
    <row r="947" spans="1:15" ht="12.75">
      <c r="A947" s="39"/>
      <c r="B947" s="41" t="s">
        <v>19</v>
      </c>
      <c r="C947" s="174" t="s">
        <v>182</v>
      </c>
      <c r="D947" s="175"/>
      <c r="E947" s="42"/>
      <c r="F947" s="41" t="s">
        <v>19</v>
      </c>
      <c r="G947" s="66" t="s">
        <v>179</v>
      </c>
      <c r="H947" s="67"/>
      <c r="I947" s="67"/>
      <c r="J947" s="67"/>
      <c r="K947" s="67"/>
      <c r="L947" s="67"/>
      <c r="M947" s="67"/>
      <c r="N947" s="68"/>
      <c r="O947" s="39"/>
    </row>
    <row r="948" spans="1:15" ht="12.75">
      <c r="A948" s="39"/>
      <c r="B948" s="43" t="s">
        <v>0</v>
      </c>
      <c r="C948" s="161" t="s">
        <v>183</v>
      </c>
      <c r="D948" s="162"/>
      <c r="E948" s="11"/>
      <c r="F948" s="44" t="s">
        <v>1</v>
      </c>
      <c r="G948" s="176" t="s">
        <v>180</v>
      </c>
      <c r="H948" s="177"/>
      <c r="I948" s="177"/>
      <c r="J948" s="177"/>
      <c r="K948" s="177"/>
      <c r="L948" s="177"/>
      <c r="M948" s="177"/>
      <c r="N948" s="128"/>
      <c r="O948" s="39"/>
    </row>
    <row r="949" spans="1:15" ht="12.75">
      <c r="A949" s="39"/>
      <c r="B949" s="45" t="s">
        <v>2</v>
      </c>
      <c r="C949" s="161" t="s">
        <v>184</v>
      </c>
      <c r="D949" s="162"/>
      <c r="E949" s="11"/>
      <c r="F949" s="46" t="s">
        <v>3</v>
      </c>
      <c r="G949" s="161" t="s">
        <v>181</v>
      </c>
      <c r="H949" s="163"/>
      <c r="I949" s="163"/>
      <c r="J949" s="163"/>
      <c r="K949" s="163"/>
      <c r="L949" s="163"/>
      <c r="M949" s="163"/>
      <c r="N949" s="164"/>
      <c r="O949" s="39"/>
    </row>
    <row r="950" spans="1:15" ht="12.75">
      <c r="A950" s="35"/>
      <c r="B950" s="47" t="s">
        <v>20</v>
      </c>
      <c r="C950" s="48"/>
      <c r="D950" s="49"/>
      <c r="E950" s="50"/>
      <c r="F950" s="47" t="s">
        <v>20</v>
      </c>
      <c r="G950" s="48"/>
      <c r="H950" s="51"/>
      <c r="I950" s="51"/>
      <c r="J950" s="51"/>
      <c r="K950" s="51"/>
      <c r="L950" s="51"/>
      <c r="M950" s="51"/>
      <c r="N950" s="51"/>
      <c r="O950" s="40"/>
    </row>
    <row r="951" spans="1:15" ht="12.75">
      <c r="A951" s="39"/>
      <c r="B951" s="19"/>
      <c r="C951" s="161" t="s">
        <v>183</v>
      </c>
      <c r="D951" s="162"/>
      <c r="E951" s="11"/>
      <c r="F951" s="20"/>
      <c r="G951" s="176" t="s">
        <v>180</v>
      </c>
      <c r="H951" s="177"/>
      <c r="I951" s="177"/>
      <c r="J951" s="177"/>
      <c r="K951" s="177"/>
      <c r="L951" s="177"/>
      <c r="M951" s="177"/>
      <c r="N951" s="128"/>
      <c r="O951" s="39"/>
    </row>
    <row r="952" spans="1:15" ht="12.75">
      <c r="A952" s="39"/>
      <c r="B952" s="17"/>
      <c r="C952" s="161" t="s">
        <v>184</v>
      </c>
      <c r="D952" s="162"/>
      <c r="E952" s="11"/>
      <c r="F952" s="18"/>
      <c r="G952" s="161" t="s">
        <v>181</v>
      </c>
      <c r="H952" s="163"/>
      <c r="I952" s="163"/>
      <c r="J952" s="163"/>
      <c r="K952" s="163"/>
      <c r="L952" s="163"/>
      <c r="M952" s="163"/>
      <c r="N952" s="164"/>
      <c r="O952" s="39"/>
    </row>
    <row r="953" spans="1:15" ht="12.75">
      <c r="A953" s="35"/>
      <c r="B953" s="27"/>
      <c r="C953" s="27"/>
      <c r="D953" s="27"/>
      <c r="E953" s="27"/>
      <c r="F953" s="1" t="s">
        <v>24</v>
      </c>
      <c r="G953" s="1"/>
      <c r="H953" s="1"/>
      <c r="I953" s="1"/>
      <c r="J953" s="27"/>
      <c r="K953" s="27"/>
      <c r="L953" s="27"/>
      <c r="M953" s="52"/>
      <c r="N953" s="9"/>
      <c r="O953" s="40"/>
    </row>
    <row r="954" spans="1:15" ht="12.75">
      <c r="A954" s="35"/>
      <c r="B954" s="12" t="s">
        <v>23</v>
      </c>
      <c r="C954" s="27"/>
      <c r="D954" s="27"/>
      <c r="E954" s="27"/>
      <c r="F954" s="2" t="s">
        <v>11</v>
      </c>
      <c r="G954" s="2" t="s">
        <v>12</v>
      </c>
      <c r="H954" s="2" t="s">
        <v>13</v>
      </c>
      <c r="I954" s="2" t="s">
        <v>14</v>
      </c>
      <c r="J954" s="2" t="s">
        <v>15</v>
      </c>
      <c r="K954" s="168" t="s">
        <v>21</v>
      </c>
      <c r="L954" s="169"/>
      <c r="M954" s="2" t="s">
        <v>22</v>
      </c>
      <c r="N954" s="3" t="s">
        <v>16</v>
      </c>
      <c r="O954" s="39"/>
    </row>
    <row r="955" spans="1:41" ht="15.75">
      <c r="A955" s="39"/>
      <c r="B955" s="53" t="s">
        <v>7</v>
      </c>
      <c r="C955" s="22" t="str">
        <f>IF(C948&gt;"",C948,"")</f>
        <v>Ouaiche Stephane</v>
      </c>
      <c r="D955" s="22" t="str">
        <f>IF(G948&gt;"",G948,"")</f>
        <v>Afanador Brian</v>
      </c>
      <c r="E955" s="22">
        <f>IF(E948&gt;"",E948&amp;" - "&amp;I948,"")</f>
      </c>
      <c r="F955" s="4">
        <v>9</v>
      </c>
      <c r="G955" s="4">
        <v>9</v>
      </c>
      <c r="H955" s="10">
        <v>-9</v>
      </c>
      <c r="I955" s="4">
        <v>5</v>
      </c>
      <c r="J955" s="4"/>
      <c r="K955" s="13">
        <f>IF(ISBLANK(F955),"",COUNTIF(F955:J955,"&gt;=0"))</f>
        <v>3</v>
      </c>
      <c r="L955" s="14">
        <f>IF(ISBLANK(F955),"",(IF(LEFT(F955,1)="-",1,0)+IF(LEFT(G955,1)="-",1,0)+IF(LEFT(H955,1)="-",1,0)+IF(LEFT(I955,1)="-",1,0)+IF(LEFT(J955,1)="-",1,0)))</f>
        <v>1</v>
      </c>
      <c r="M955" s="16">
        <f aca="true" t="shared" si="163" ref="M955:N959">IF(K955=3,1,"")</f>
        <v>1</v>
      </c>
      <c r="N955" s="15">
        <f t="shared" si="163"/>
      </c>
      <c r="O955" s="39"/>
      <c r="AE955" s="74">
        <v>139</v>
      </c>
      <c r="AF955" s="75"/>
      <c r="AG955" s="74" t="s">
        <v>33</v>
      </c>
      <c r="AH955" s="76" t="str">
        <f>J945</f>
        <v>Men</v>
      </c>
      <c r="AI955" s="77" t="s">
        <v>34</v>
      </c>
      <c r="AJ955" s="78">
        <f>J944</f>
        <v>41977</v>
      </c>
      <c r="AK955" s="79" t="s">
        <v>35</v>
      </c>
      <c r="AL955" s="80"/>
      <c r="AM955" s="79" t="s">
        <v>36</v>
      </c>
      <c r="AN955" s="76">
        <f>SUM(AN957:AN962)</f>
        <v>3</v>
      </c>
      <c r="AO955" s="76">
        <f>SUM(AO957:AO962)</f>
        <v>0</v>
      </c>
    </row>
    <row r="956" spans="1:41" ht="15.75">
      <c r="A956" s="39"/>
      <c r="B956" s="53" t="s">
        <v>8</v>
      </c>
      <c r="C956" s="22" t="str">
        <f>IF(C949&gt;"",C949,"")</f>
        <v>Jean Gregoire</v>
      </c>
      <c r="D956" s="22" t="str">
        <f>IF(G949&gt;"",G949,"")</f>
        <v>Gonzalez Daniel</v>
      </c>
      <c r="E956" s="22">
        <f>IF(E949&gt;"",E949&amp;" - "&amp;I949,"")</f>
      </c>
      <c r="F956" s="4">
        <v>-9</v>
      </c>
      <c r="G956" s="4">
        <v>7</v>
      </c>
      <c r="H956" s="4">
        <v>9</v>
      </c>
      <c r="I956" s="4">
        <v>9</v>
      </c>
      <c r="J956" s="4"/>
      <c r="K956" s="13">
        <f>IF(ISBLANK(F956),"",COUNTIF(F956:J956,"&gt;=0"))</f>
        <v>3</v>
      </c>
      <c r="L956" s="14">
        <f>IF(ISBLANK(F956),"",(IF(LEFT(F956,1)="-",1,0)+IF(LEFT(G956,1)="-",1,0)+IF(LEFT(H956,1)="-",1,0)+IF(LEFT(I956,1)="-",1,0)+IF(LEFT(J956,1)="-",1,0)))</f>
        <v>1</v>
      </c>
      <c r="M956" s="16">
        <f t="shared" si="163"/>
        <v>1</v>
      </c>
      <c r="N956" s="15">
        <f t="shared" si="163"/>
      </c>
      <c r="O956" s="39"/>
      <c r="AE956" s="81" t="s">
        <v>37</v>
      </c>
      <c r="AF956" s="82" t="str">
        <f>C947</f>
        <v>FRA</v>
      </c>
      <c r="AG956" s="82" t="str">
        <f>G947</f>
        <v>PUR</v>
      </c>
      <c r="AH956" s="81" t="s">
        <v>38</v>
      </c>
      <c r="AI956" s="81" t="s">
        <v>39</v>
      </c>
      <c r="AJ956" s="81" t="s">
        <v>40</v>
      </c>
      <c r="AK956" s="81" t="s">
        <v>41</v>
      </c>
      <c r="AL956" s="81" t="s">
        <v>42</v>
      </c>
      <c r="AM956" s="81" t="s">
        <v>43</v>
      </c>
      <c r="AN956" s="81" t="s">
        <v>44</v>
      </c>
      <c r="AO956" s="81" t="s">
        <v>45</v>
      </c>
    </row>
    <row r="957" spans="1:41" ht="15">
      <c r="A957" s="39"/>
      <c r="B957" s="54" t="s">
        <v>25</v>
      </c>
      <c r="C957" s="22" t="str">
        <f>IF(C951&gt;"",C951&amp;" / "&amp;C952,"")</f>
        <v>Ouaiche Stephane / Jean Gregoire</v>
      </c>
      <c r="D957" s="22" t="str">
        <f>IF(G951&gt;"",G951&amp;" / "&amp;G952,"")</f>
        <v>Afanador Brian / Gonzalez Daniel</v>
      </c>
      <c r="E957" s="23"/>
      <c r="F957" s="8">
        <v>8</v>
      </c>
      <c r="G957" s="4">
        <v>3</v>
      </c>
      <c r="H957" s="4">
        <v>10</v>
      </c>
      <c r="I957" s="7"/>
      <c r="J957" s="7"/>
      <c r="K957" s="13">
        <f>IF(ISBLANK(F957),"",COUNTIF(F957:J957,"&gt;=0"))</f>
        <v>3</v>
      </c>
      <c r="L957" s="14">
        <f>IF(ISBLANK(F957),"",(IF(LEFT(F957,1)="-",1,0)+IF(LEFT(G957,1)="-",1,0)+IF(LEFT(H957,1)="-",1,0)+IF(LEFT(I957,1)="-",1,0)+IF(LEFT(J957,1)="-",1,0)))</f>
        <v>0</v>
      </c>
      <c r="M957" s="16">
        <f t="shared" si="163"/>
        <v>1</v>
      </c>
      <c r="N957" s="15">
        <f t="shared" si="163"/>
      </c>
      <c r="O957" s="39"/>
      <c r="AE957" s="79" t="s">
        <v>7</v>
      </c>
      <c r="AF957" s="79" t="str">
        <f>C948</f>
        <v>Ouaiche Stephane</v>
      </c>
      <c r="AG957" s="79" t="str">
        <f>G948</f>
        <v>Afanador Brian</v>
      </c>
      <c r="AH957" s="83">
        <f aca="true" t="shared" si="164" ref="AH957:AL959">F955</f>
        <v>9</v>
      </c>
      <c r="AI957" s="83">
        <f t="shared" si="164"/>
        <v>9</v>
      </c>
      <c r="AJ957" s="83">
        <f t="shared" si="164"/>
        <v>-9</v>
      </c>
      <c r="AK957" s="83">
        <f t="shared" si="164"/>
        <v>5</v>
      </c>
      <c r="AL957" s="83">
        <f t="shared" si="164"/>
        <v>0</v>
      </c>
      <c r="AM957" s="84"/>
      <c r="AN957" s="84">
        <f aca="true" t="shared" si="165" ref="AN957:AO959">M955</f>
        <v>1</v>
      </c>
      <c r="AO957" s="84">
        <f t="shared" si="165"/>
      </c>
    </row>
    <row r="958" spans="1:41" ht="15">
      <c r="A958" s="39"/>
      <c r="B958" s="53" t="s">
        <v>9</v>
      </c>
      <c r="C958" s="22" t="str">
        <f>IF(C948&gt;"",C948,"")</f>
        <v>Ouaiche Stephane</v>
      </c>
      <c r="D958" s="22" t="str">
        <f>IF(G949&gt;"",G949,"")</f>
        <v>Gonzalez Daniel</v>
      </c>
      <c r="E958" s="24"/>
      <c r="F958" s="5"/>
      <c r="G958" s="6"/>
      <c r="H958" s="7"/>
      <c r="I958" s="4"/>
      <c r="J958" s="4"/>
      <c r="K958" s="13">
        <f>IF(ISBLANK(F958),"",COUNTIF(F958:J958,"&gt;=0"))</f>
      </c>
      <c r="L958" s="14">
        <f>IF(ISBLANK(F958),"",(IF(LEFT(F958,1)="-",1,0)+IF(LEFT(G958,1)="-",1,0)+IF(LEFT(H958,1)="-",1,0)+IF(LEFT(I958,1)="-",1,0)+IF(LEFT(J958,1)="-",1,0)))</f>
      </c>
      <c r="M958" s="16">
        <f t="shared" si="163"/>
      </c>
      <c r="N958" s="15">
        <f t="shared" si="163"/>
      </c>
      <c r="O958" s="39"/>
      <c r="AE958" s="79" t="s">
        <v>8</v>
      </c>
      <c r="AF958" s="79" t="str">
        <f>C949</f>
        <v>Jean Gregoire</v>
      </c>
      <c r="AG958" s="85" t="str">
        <f>G949</f>
        <v>Gonzalez Daniel</v>
      </c>
      <c r="AH958" s="83">
        <f t="shared" si="164"/>
        <v>-9</v>
      </c>
      <c r="AI958" s="83">
        <f t="shared" si="164"/>
        <v>7</v>
      </c>
      <c r="AJ958" s="83">
        <f t="shared" si="164"/>
        <v>9</v>
      </c>
      <c r="AK958" s="83">
        <f t="shared" si="164"/>
        <v>9</v>
      </c>
      <c r="AL958" s="83">
        <f t="shared" si="164"/>
        <v>0</v>
      </c>
      <c r="AM958" s="84"/>
      <c r="AN958" s="84">
        <f t="shared" si="165"/>
        <v>1</v>
      </c>
      <c r="AO958" s="84">
        <f t="shared" si="165"/>
      </c>
    </row>
    <row r="959" spans="1:41" ht="15.75" thickBot="1">
      <c r="A959" s="39"/>
      <c r="B959" s="53" t="s">
        <v>10</v>
      </c>
      <c r="C959" s="22" t="str">
        <f>IF(C949&gt;"",C949,"")</f>
        <v>Jean Gregoire</v>
      </c>
      <c r="D959" s="22" t="str">
        <f>IF(G948&gt;"",G948,"")</f>
        <v>Afanador Brian</v>
      </c>
      <c r="E959" s="24"/>
      <c r="F959" s="8"/>
      <c r="G959" s="4"/>
      <c r="H959" s="4"/>
      <c r="I959" s="4"/>
      <c r="J959" s="4"/>
      <c r="K959" s="13">
        <f>IF(ISBLANK(F959),"",COUNTIF(F959:J959,"&gt;=0"))</f>
      </c>
      <c r="L959" s="14">
        <f>IF(ISBLANK(F959),"",(IF(LEFT(F959,1)="-",1,0)+IF(LEFT(G959,1)="-",1,0)+IF(LEFT(H959,1)="-",1,0)+IF(LEFT(I959,1)="-",1,0)+IF(LEFT(J959,1)="-",1,0)))</f>
      </c>
      <c r="M959" s="16">
        <f t="shared" si="163"/>
      </c>
      <c r="N959" s="15">
        <f t="shared" si="163"/>
      </c>
      <c r="O959" s="39"/>
      <c r="AE959" s="79" t="s">
        <v>46</v>
      </c>
      <c r="AF959" s="79" t="str">
        <f>C951</f>
        <v>Ouaiche Stephane</v>
      </c>
      <c r="AG959" s="85" t="str">
        <f>G951</f>
        <v>Afanador Brian</v>
      </c>
      <c r="AH959" s="83">
        <f t="shared" si="164"/>
        <v>8</v>
      </c>
      <c r="AI959" s="83">
        <f t="shared" si="164"/>
        <v>3</v>
      </c>
      <c r="AJ959" s="83">
        <f t="shared" si="164"/>
        <v>10</v>
      </c>
      <c r="AK959" s="83">
        <f t="shared" si="164"/>
        <v>0</v>
      </c>
      <c r="AL959" s="83">
        <f t="shared" si="164"/>
        <v>0</v>
      </c>
      <c r="AM959" s="84"/>
      <c r="AN959" s="84">
        <f t="shared" si="165"/>
        <v>1</v>
      </c>
      <c r="AO959" s="84">
        <f t="shared" si="165"/>
      </c>
    </row>
    <row r="960" spans="1:41" ht="15.75" thickBot="1">
      <c r="A960" s="35"/>
      <c r="B960" s="27"/>
      <c r="C960" s="27"/>
      <c r="D960" s="27"/>
      <c r="E960" s="27"/>
      <c r="F960" s="27"/>
      <c r="G960" s="27"/>
      <c r="H960" s="27"/>
      <c r="I960" s="21" t="s">
        <v>28</v>
      </c>
      <c r="J960" s="55"/>
      <c r="K960" s="25">
        <f>IF(ISBLANK(C948),"",SUM(K955:K959))</f>
        <v>9</v>
      </c>
      <c r="L960" s="26">
        <f>IF(ISBLANK(G948),"",SUM(L955:L959))</f>
        <v>2</v>
      </c>
      <c r="M960" s="56">
        <f>IF(ISBLANK(F955),"",SUM(M955:M959))</f>
        <v>3</v>
      </c>
      <c r="N960" s="57">
        <f>IF(ISBLANK(F955),"",SUM(N955:N959))</f>
        <v>0</v>
      </c>
      <c r="O960" s="39"/>
      <c r="AE960" s="122" t="s">
        <v>47</v>
      </c>
      <c r="AF960" s="122" t="str">
        <f>C952</f>
        <v>Jean Gregoire</v>
      </c>
      <c r="AG960" s="123" t="str">
        <f>G952</f>
        <v>Gonzalez Daniel</v>
      </c>
      <c r="AH960" s="86" t="s">
        <v>48</v>
      </c>
      <c r="AI960" s="86" t="s">
        <v>48</v>
      </c>
      <c r="AJ960" s="86" t="s">
        <v>48</v>
      </c>
      <c r="AK960" s="86" t="s">
        <v>48</v>
      </c>
      <c r="AL960" s="86" t="s">
        <v>48</v>
      </c>
      <c r="AM960" s="86"/>
      <c r="AN960" s="84"/>
      <c r="AO960" s="84">
        <f>N958</f>
      </c>
    </row>
    <row r="961" spans="1:41" ht="15">
      <c r="A961" s="35"/>
      <c r="B961" s="27" t="s">
        <v>26</v>
      </c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40"/>
      <c r="AE961" s="79" t="s">
        <v>9</v>
      </c>
      <c r="AF961" s="79" t="str">
        <f>C948</f>
        <v>Ouaiche Stephane</v>
      </c>
      <c r="AG961" s="85" t="str">
        <f>G949</f>
        <v>Gonzalez Daniel</v>
      </c>
      <c r="AH961" s="83">
        <f aca="true" t="shared" si="166" ref="AH961:AL962">F958</f>
        <v>0</v>
      </c>
      <c r="AI961" s="83">
        <f t="shared" si="166"/>
        <v>0</v>
      </c>
      <c r="AJ961" s="83">
        <f t="shared" si="166"/>
        <v>0</v>
      </c>
      <c r="AK961" s="83">
        <f t="shared" si="166"/>
        <v>0</v>
      </c>
      <c r="AL961" s="83">
        <f t="shared" si="166"/>
        <v>0</v>
      </c>
      <c r="AM961" s="84"/>
      <c r="AN961" s="84">
        <f>M958</f>
      </c>
      <c r="AO961" s="84">
        <f>N958</f>
      </c>
    </row>
    <row r="962" spans="1:41" ht="15">
      <c r="A962" s="35"/>
      <c r="C962" s="27" t="s">
        <v>4</v>
      </c>
      <c r="D962" s="27" t="s">
        <v>5</v>
      </c>
      <c r="E962" s="9"/>
      <c r="F962" s="27"/>
      <c r="G962" s="27" t="s">
        <v>6</v>
      </c>
      <c r="H962" s="9"/>
      <c r="I962" s="27"/>
      <c r="J962" s="9" t="s">
        <v>27</v>
      </c>
      <c r="K962" s="9"/>
      <c r="L962" s="27"/>
      <c r="M962" s="27"/>
      <c r="N962" s="27"/>
      <c r="O962" s="40"/>
      <c r="AE962" s="79" t="s">
        <v>10</v>
      </c>
      <c r="AF962" s="79" t="str">
        <f>C956</f>
        <v>Jean Gregoire</v>
      </c>
      <c r="AG962" s="79" t="str">
        <f>G948</f>
        <v>Afanador Brian</v>
      </c>
      <c r="AH962" s="83">
        <f t="shared" si="166"/>
        <v>0</v>
      </c>
      <c r="AI962" s="83">
        <f t="shared" si="166"/>
        <v>0</v>
      </c>
      <c r="AJ962" s="83">
        <f t="shared" si="166"/>
        <v>0</v>
      </c>
      <c r="AK962" s="83">
        <f t="shared" si="166"/>
        <v>0</v>
      </c>
      <c r="AL962" s="83">
        <f t="shared" si="166"/>
        <v>0</v>
      </c>
      <c r="AM962" s="84"/>
      <c r="AN962" s="84">
        <f>M959</f>
      </c>
      <c r="AO962" s="84">
        <f>N959</f>
      </c>
    </row>
    <row r="963" spans="1:15" ht="13.5" thickBot="1">
      <c r="A963" s="35"/>
      <c r="B963" s="62"/>
      <c r="C963" s="63" t="str">
        <f>C947</f>
        <v>FRA</v>
      </c>
      <c r="D963" s="27" t="str">
        <f>G947</f>
        <v>PUR</v>
      </c>
      <c r="E963" s="27"/>
      <c r="F963" s="27"/>
      <c r="G963" s="27"/>
      <c r="H963" s="27"/>
      <c r="I963" s="27"/>
      <c r="J963" s="158" t="str">
        <f>IF(M960=3,C947,IF(N960=3,G947,IF(M960=5,IF(N960=5,"tasan",""),"")))</f>
        <v>FRA</v>
      </c>
      <c r="K963" s="159"/>
      <c r="L963" s="159"/>
      <c r="M963" s="159"/>
      <c r="N963" s="160"/>
      <c r="O963" s="39"/>
    </row>
    <row r="964" spans="1:15" ht="12.75">
      <c r="A964" s="58"/>
      <c r="B964" s="59"/>
      <c r="C964" s="59"/>
      <c r="D964" s="59"/>
      <c r="E964" s="59"/>
      <c r="F964" s="59"/>
      <c r="G964" s="59"/>
      <c r="H964" s="59"/>
      <c r="I964" s="59"/>
      <c r="J964" s="60"/>
      <c r="K964" s="60"/>
      <c r="L964" s="60"/>
      <c r="M964" s="60"/>
      <c r="N964" s="60"/>
      <c r="O964" s="61"/>
    </row>
    <row r="967" spans="1:15" ht="12.75">
      <c r="A967" s="35"/>
      <c r="B967" s="9"/>
      <c r="C967" s="28" t="s">
        <v>29</v>
      </c>
      <c r="D967" s="27"/>
      <c r="E967" s="27"/>
      <c r="F967" s="9"/>
      <c r="G967" s="36" t="s">
        <v>17</v>
      </c>
      <c r="H967" s="37"/>
      <c r="I967" s="38"/>
      <c r="J967" s="170">
        <v>41977</v>
      </c>
      <c r="K967" s="171"/>
      <c r="L967" s="171"/>
      <c r="M967" s="171"/>
      <c r="N967" s="172"/>
      <c r="O967" s="39"/>
    </row>
    <row r="968" spans="1:15" ht="12.75">
      <c r="A968" s="35"/>
      <c r="B968" s="12"/>
      <c r="C968" s="12" t="s">
        <v>75</v>
      </c>
      <c r="D968" s="27"/>
      <c r="E968" s="27"/>
      <c r="F968" s="9"/>
      <c r="G968" s="36" t="s">
        <v>18</v>
      </c>
      <c r="H968" s="37"/>
      <c r="I968" s="38"/>
      <c r="J968" s="173" t="s">
        <v>30</v>
      </c>
      <c r="K968" s="171"/>
      <c r="L968" s="171"/>
      <c r="M968" s="171"/>
      <c r="N968" s="172"/>
      <c r="O968" s="39"/>
    </row>
    <row r="969" spans="1:15" ht="12.75">
      <c r="A969" s="35"/>
      <c r="B969" s="9"/>
      <c r="C969" s="69"/>
      <c r="D969" s="27"/>
      <c r="E969" s="27"/>
      <c r="F969" s="27"/>
      <c r="G969" s="1"/>
      <c r="H969" s="27"/>
      <c r="I969" s="27"/>
      <c r="J969" s="27"/>
      <c r="K969" s="27"/>
      <c r="L969" s="27"/>
      <c r="M969" s="27"/>
      <c r="N969" s="27"/>
      <c r="O969" s="40"/>
    </row>
    <row r="970" spans="1:15" ht="12.75">
      <c r="A970" s="39"/>
      <c r="B970" s="41" t="s">
        <v>19</v>
      </c>
      <c r="C970" s="66" t="s">
        <v>182</v>
      </c>
      <c r="D970" s="89"/>
      <c r="E970" s="42"/>
      <c r="F970" s="41" t="s">
        <v>19</v>
      </c>
      <c r="G970" s="66" t="s">
        <v>173</v>
      </c>
      <c r="H970" s="67"/>
      <c r="I970" s="67"/>
      <c r="J970" s="67"/>
      <c r="K970" s="67"/>
      <c r="L970" s="67"/>
      <c r="M970" s="67"/>
      <c r="N970" s="68"/>
      <c r="O970" s="39"/>
    </row>
    <row r="971" spans="1:15" ht="12.75">
      <c r="A971" s="39"/>
      <c r="B971" s="43" t="s">
        <v>0</v>
      </c>
      <c r="C971" s="161" t="s">
        <v>183</v>
      </c>
      <c r="D971" s="162"/>
      <c r="E971" s="11"/>
      <c r="F971" s="44" t="s">
        <v>1</v>
      </c>
      <c r="G971" s="176" t="s">
        <v>175</v>
      </c>
      <c r="H971" s="177"/>
      <c r="I971" s="177"/>
      <c r="J971" s="177"/>
      <c r="K971" s="177"/>
      <c r="L971" s="177"/>
      <c r="M971" s="177"/>
      <c r="N971" s="128"/>
      <c r="O971" s="39"/>
    </row>
    <row r="972" spans="1:15" ht="12.75">
      <c r="A972" s="39"/>
      <c r="B972" s="45" t="s">
        <v>2</v>
      </c>
      <c r="C972" s="161" t="s">
        <v>184</v>
      </c>
      <c r="D972" s="162"/>
      <c r="E972" s="11"/>
      <c r="F972" s="46" t="s">
        <v>3</v>
      </c>
      <c r="G972" s="161" t="s">
        <v>174</v>
      </c>
      <c r="H972" s="163"/>
      <c r="I972" s="163"/>
      <c r="J972" s="163"/>
      <c r="K972" s="163"/>
      <c r="L972" s="163"/>
      <c r="M972" s="163"/>
      <c r="N972" s="164"/>
      <c r="O972" s="39"/>
    </row>
    <row r="973" spans="1:15" ht="12.75">
      <c r="A973" s="35"/>
      <c r="B973" s="47" t="s">
        <v>20</v>
      </c>
      <c r="C973" s="48"/>
      <c r="D973" s="49"/>
      <c r="E973" s="50"/>
      <c r="F973" s="47" t="s">
        <v>20</v>
      </c>
      <c r="G973" s="48"/>
      <c r="H973" s="51"/>
      <c r="I973" s="51"/>
      <c r="J973" s="51"/>
      <c r="K973" s="51"/>
      <c r="L973" s="51"/>
      <c r="M973" s="51"/>
      <c r="N973" s="51"/>
      <c r="O973" s="40"/>
    </row>
    <row r="974" spans="1:15" ht="12.75">
      <c r="A974" s="39"/>
      <c r="B974" s="19"/>
      <c r="C974" s="161" t="s">
        <v>183</v>
      </c>
      <c r="D974" s="162"/>
      <c r="E974" s="11"/>
      <c r="F974" s="20"/>
      <c r="G974" s="176" t="s">
        <v>175</v>
      </c>
      <c r="H974" s="177"/>
      <c r="I974" s="177"/>
      <c r="J974" s="177"/>
      <c r="K974" s="177"/>
      <c r="L974" s="177"/>
      <c r="M974" s="177"/>
      <c r="N974" s="128"/>
      <c r="O974" s="39"/>
    </row>
    <row r="975" spans="1:15" ht="12.75">
      <c r="A975" s="39"/>
      <c r="B975" s="17"/>
      <c r="C975" s="161" t="s">
        <v>184</v>
      </c>
      <c r="D975" s="162"/>
      <c r="E975" s="11"/>
      <c r="F975" s="18"/>
      <c r="G975" s="161" t="s">
        <v>174</v>
      </c>
      <c r="H975" s="163"/>
      <c r="I975" s="163"/>
      <c r="J975" s="163"/>
      <c r="K975" s="163"/>
      <c r="L975" s="163"/>
      <c r="M975" s="163"/>
      <c r="N975" s="164"/>
      <c r="O975" s="39"/>
    </row>
    <row r="976" spans="1:15" ht="12.75">
      <c r="A976" s="35"/>
      <c r="B976" s="27"/>
      <c r="C976" s="27"/>
      <c r="D976" s="27"/>
      <c r="E976" s="27"/>
      <c r="F976" s="1" t="s">
        <v>24</v>
      </c>
      <c r="G976" s="1"/>
      <c r="H976" s="1"/>
      <c r="I976" s="1"/>
      <c r="J976" s="27"/>
      <c r="K976" s="27"/>
      <c r="L976" s="27"/>
      <c r="M976" s="52"/>
      <c r="N976" s="9"/>
      <c r="O976" s="40"/>
    </row>
    <row r="977" spans="1:15" ht="12.75">
      <c r="A977" s="35"/>
      <c r="B977" s="12" t="s">
        <v>23</v>
      </c>
      <c r="C977" s="27"/>
      <c r="D977" s="27"/>
      <c r="E977" s="27"/>
      <c r="F977" s="2"/>
      <c r="G977" s="2"/>
      <c r="H977" s="2"/>
      <c r="I977" s="2"/>
      <c r="J977" s="2" t="s">
        <v>15</v>
      </c>
      <c r="K977" s="168" t="s">
        <v>21</v>
      </c>
      <c r="L977" s="169"/>
      <c r="M977" s="2" t="s">
        <v>22</v>
      </c>
      <c r="N977" s="3" t="s">
        <v>16</v>
      </c>
      <c r="O977" s="39"/>
    </row>
    <row r="978" spans="1:41" ht="15.75">
      <c r="A978" s="39"/>
      <c r="B978" s="53" t="s">
        <v>7</v>
      </c>
      <c r="C978" s="22" t="str">
        <f>IF(C971&gt;"",C971,"")</f>
        <v>Ouaiche Stephane</v>
      </c>
      <c r="D978" s="22" t="str">
        <f>IF(G971&gt;"",G971,"")</f>
        <v>ALAMIYAN DARONKOLAEI Nima</v>
      </c>
      <c r="E978" s="22">
        <f>IF(E971&gt;"",E971&amp;" - "&amp;#REF!,"")</f>
      </c>
      <c r="F978" s="4">
        <v>9</v>
      </c>
      <c r="G978" s="4">
        <v>-7</v>
      </c>
      <c r="H978" s="10">
        <v>-4</v>
      </c>
      <c r="I978" s="4">
        <v>9</v>
      </c>
      <c r="J978" s="4">
        <v>-2</v>
      </c>
      <c r="K978" s="13">
        <f>IF(ISBLANK(F978),"",COUNTIF(F978:J978,"&gt;=0"))</f>
        <v>2</v>
      </c>
      <c r="L978" s="14">
        <f>IF(ISBLANK(F978),"",(IF(LEFT(F978,1)="-",1,0)+IF(LEFT(G978,1)="-",1,0)+IF(LEFT(H978,1)="-",1,0)+IF(LEFT(I978,1)="-",1,0)+IF(LEFT(J978,1)="-",1,0)))</f>
        <v>3</v>
      </c>
      <c r="M978" s="16">
        <f aca="true" t="shared" si="167" ref="M978:N982">IF(K978=3,1,"")</f>
      </c>
      <c r="N978" s="15">
        <f t="shared" si="167"/>
        <v>1</v>
      </c>
      <c r="O978" s="39"/>
      <c r="AE978" s="74">
        <v>139</v>
      </c>
      <c r="AF978" s="75"/>
      <c r="AG978" s="74" t="s">
        <v>33</v>
      </c>
      <c r="AH978" s="76" t="str">
        <f>J968</f>
        <v>Men</v>
      </c>
      <c r="AI978" s="77" t="s">
        <v>34</v>
      </c>
      <c r="AJ978" s="78">
        <f>J967</f>
        <v>41977</v>
      </c>
      <c r="AK978" s="79" t="s">
        <v>35</v>
      </c>
      <c r="AL978" s="80"/>
      <c r="AM978" s="79" t="s">
        <v>36</v>
      </c>
      <c r="AN978" s="76">
        <f>SUM(AN980:AN985)</f>
        <v>2</v>
      </c>
      <c r="AO978" s="76">
        <f>SUM(AO980:AO985)</f>
        <v>3</v>
      </c>
    </row>
    <row r="979" spans="1:41" ht="15.75">
      <c r="A979" s="39"/>
      <c r="B979" s="53" t="s">
        <v>8</v>
      </c>
      <c r="C979" s="22" t="str">
        <f>IF(C972&gt;"",C972,"")</f>
        <v>Jean Gregoire</v>
      </c>
      <c r="D979" s="22" t="str">
        <f>IF(G972&gt;"",G972,"")</f>
        <v>ALAMIYAN DARONKOLAEI Noshad</v>
      </c>
      <c r="E979" s="22">
        <f>IF(E972&gt;"",E972&amp;" - "&amp;#REF!,"")</f>
      </c>
      <c r="F979" s="4">
        <v>-9</v>
      </c>
      <c r="G979" s="4">
        <v>-9</v>
      </c>
      <c r="H979" s="4">
        <v>-8</v>
      </c>
      <c r="I979" s="4"/>
      <c r="J979" s="4"/>
      <c r="K979" s="13">
        <f>IF(ISBLANK(F979),"",COUNTIF(F979:J979,"&gt;=0"))</f>
        <v>0</v>
      </c>
      <c r="L979" s="14">
        <f>IF(ISBLANK(F979),"",(IF(LEFT(F979,1)="-",1,0)+IF(LEFT(G979,1)="-",1,0)+IF(LEFT(H979,1)="-",1,0)+IF(LEFT(I979,1)="-",1,0)+IF(LEFT(J979,1)="-",1,0)))</f>
        <v>3</v>
      </c>
      <c r="M979" s="16">
        <f t="shared" si="167"/>
      </c>
      <c r="N979" s="15">
        <f t="shared" si="167"/>
        <v>1</v>
      </c>
      <c r="O979" s="39"/>
      <c r="AE979" s="81" t="s">
        <v>37</v>
      </c>
      <c r="AF979" s="82" t="str">
        <f>C970</f>
        <v>FRA</v>
      </c>
      <c r="AG979" s="82" t="str">
        <f>G970</f>
        <v>IRI 1</v>
      </c>
      <c r="AH979" s="81" t="s">
        <v>38</v>
      </c>
      <c r="AI979" s="81" t="s">
        <v>39</v>
      </c>
      <c r="AJ979" s="81" t="s">
        <v>40</v>
      </c>
      <c r="AK979" s="81" t="s">
        <v>41</v>
      </c>
      <c r="AL979" s="81" t="s">
        <v>42</v>
      </c>
      <c r="AM979" s="81" t="s">
        <v>43</v>
      </c>
      <c r="AN979" s="81" t="s">
        <v>44</v>
      </c>
      <c r="AO979" s="81" t="s">
        <v>45</v>
      </c>
    </row>
    <row r="980" spans="1:41" ht="25.5">
      <c r="A980" s="39"/>
      <c r="B980" s="54" t="s">
        <v>25</v>
      </c>
      <c r="C980" s="22" t="str">
        <f>IF(C974&gt;"",C974&amp;" / "&amp;C975,"")</f>
        <v>Ouaiche Stephane / Jean Gregoire</v>
      </c>
      <c r="D980" s="22" t="str">
        <f>IF(G974&gt;"",G974&amp;" / "&amp;G975,"")</f>
        <v>ALAMIYAN DARONKOLAEI Nima / ALAMIYAN DARONKOLAEI Noshad</v>
      </c>
      <c r="E980" s="23"/>
      <c r="F980" s="8">
        <v>4</v>
      </c>
      <c r="G980" s="4">
        <v>-5</v>
      </c>
      <c r="H980" s="4">
        <v>9</v>
      </c>
      <c r="I980" s="7">
        <v>-9</v>
      </c>
      <c r="J980" s="7">
        <v>4</v>
      </c>
      <c r="K980" s="13">
        <f>IF(ISBLANK(F980),"",COUNTIF(F980:J980,"&gt;=0"))</f>
        <v>3</v>
      </c>
      <c r="L980" s="14">
        <f>IF(ISBLANK(F980),"",(IF(LEFT(F980,1)="-",1,0)+IF(LEFT(G980,1)="-",1,0)+IF(LEFT(H980,1)="-",1,0)+IF(LEFT(I980,1)="-",1,0)+IF(LEFT(J980,1)="-",1,0)))</f>
        <v>2</v>
      </c>
      <c r="M980" s="16">
        <f t="shared" si="167"/>
        <v>1</v>
      </c>
      <c r="N980" s="15">
        <f t="shared" si="167"/>
      </c>
      <c r="O980" s="39"/>
      <c r="AE980" s="79" t="s">
        <v>7</v>
      </c>
      <c r="AF980" s="79" t="str">
        <f>C971</f>
        <v>Ouaiche Stephane</v>
      </c>
      <c r="AG980" s="79" t="str">
        <f>G971</f>
        <v>ALAMIYAN DARONKOLAEI Nima</v>
      </c>
      <c r="AH980" s="83">
        <f aca="true" t="shared" si="168" ref="AH980:AL982">F978</f>
        <v>9</v>
      </c>
      <c r="AI980" s="83">
        <f t="shared" si="168"/>
        <v>-7</v>
      </c>
      <c r="AJ980" s="83">
        <f t="shared" si="168"/>
        <v>-4</v>
      </c>
      <c r="AK980" s="83">
        <f t="shared" si="168"/>
        <v>9</v>
      </c>
      <c r="AL980" s="83">
        <f t="shared" si="168"/>
        <v>-2</v>
      </c>
      <c r="AM980" s="84"/>
      <c r="AN980" s="84">
        <f aca="true" t="shared" si="169" ref="AN980:AO982">M978</f>
      </c>
      <c r="AO980" s="84">
        <f t="shared" si="169"/>
        <v>1</v>
      </c>
    </row>
    <row r="981" spans="1:41" ht="25.5">
      <c r="A981" s="39"/>
      <c r="B981" s="53" t="s">
        <v>9</v>
      </c>
      <c r="C981" s="22" t="str">
        <f>IF(C971&gt;"",C971,"")</f>
        <v>Ouaiche Stephane</v>
      </c>
      <c r="D981" s="22" t="str">
        <f>IF(G972&gt;"",G972,"")</f>
        <v>ALAMIYAN DARONKOLAEI Noshad</v>
      </c>
      <c r="E981" s="22">
        <f>IF(H972&gt;"",H972,"")</f>
      </c>
      <c r="F981" s="5">
        <v>-8</v>
      </c>
      <c r="G981" s="6">
        <v>8</v>
      </c>
      <c r="H981" s="7">
        <v>9</v>
      </c>
      <c r="I981" s="4">
        <v>3</v>
      </c>
      <c r="J981" s="4"/>
      <c r="K981" s="13">
        <f>IF(ISBLANK(F981),"",COUNTIF(F981:J981,"&gt;=0"))</f>
        <v>3</v>
      </c>
      <c r="L981" s="14">
        <f>IF(ISBLANK(F981),"",(IF(LEFT(F981,1)="-",1,0)+IF(LEFT(G981,1)="-",1,0)+IF(LEFT(H981,1)="-",1,0)+IF(LEFT(I981,1)="-",1,0)+IF(LEFT(J981,1)="-",1,0)))</f>
        <v>1</v>
      </c>
      <c r="M981" s="16">
        <f t="shared" si="167"/>
        <v>1</v>
      </c>
      <c r="N981" s="15">
        <f t="shared" si="167"/>
      </c>
      <c r="O981" s="39"/>
      <c r="AE981" s="79" t="s">
        <v>8</v>
      </c>
      <c r="AF981" s="79" t="str">
        <f>C972</f>
        <v>Jean Gregoire</v>
      </c>
      <c r="AG981" s="85" t="str">
        <f>G972</f>
        <v>ALAMIYAN DARONKOLAEI Noshad</v>
      </c>
      <c r="AH981" s="83">
        <f t="shared" si="168"/>
        <v>-9</v>
      </c>
      <c r="AI981" s="83">
        <f t="shared" si="168"/>
        <v>-9</v>
      </c>
      <c r="AJ981" s="83">
        <f t="shared" si="168"/>
        <v>-8</v>
      </c>
      <c r="AK981" s="83">
        <f t="shared" si="168"/>
        <v>0</v>
      </c>
      <c r="AL981" s="83">
        <f t="shared" si="168"/>
        <v>0</v>
      </c>
      <c r="AM981" s="84"/>
      <c r="AN981" s="84">
        <f t="shared" si="169"/>
      </c>
      <c r="AO981" s="84">
        <f t="shared" si="169"/>
        <v>1</v>
      </c>
    </row>
    <row r="982" spans="1:41" ht="26.25" thickBot="1">
      <c r="A982" s="39"/>
      <c r="B982" s="53" t="s">
        <v>10</v>
      </c>
      <c r="C982" s="22" t="str">
        <f>IF(C972&gt;"",C972,"")</f>
        <v>Jean Gregoire</v>
      </c>
      <c r="D982" s="22" t="str">
        <f>IF(G971&gt;"",G971,"")</f>
        <v>ALAMIYAN DARONKOLAEI Nima</v>
      </c>
      <c r="E982" s="22">
        <f>IF(H971&gt;"",H971,"")</f>
      </c>
      <c r="F982" s="8">
        <v>-9</v>
      </c>
      <c r="G982" s="4">
        <v>-6</v>
      </c>
      <c r="H982" s="4">
        <v>-12</v>
      </c>
      <c r="I982" s="4"/>
      <c r="J982" s="4"/>
      <c r="K982" s="13">
        <f>IF(ISBLANK(F982),"",COUNTIF(F982:J982,"&gt;=0"))</f>
        <v>0</v>
      </c>
      <c r="L982" s="14">
        <f>IF(ISBLANK(F982),"",(IF(LEFT(F982,1)="-",1,0)+IF(LEFT(G982,1)="-",1,0)+IF(LEFT(H982,1)="-",1,0)+IF(LEFT(I982,1)="-",1,0)+IF(LEFT(J982,1)="-",1,0)))</f>
        <v>3</v>
      </c>
      <c r="M982" s="16">
        <f t="shared" si="167"/>
      </c>
      <c r="N982" s="15">
        <f t="shared" si="167"/>
        <v>1</v>
      </c>
      <c r="O982" s="39"/>
      <c r="AE982" s="79" t="s">
        <v>46</v>
      </c>
      <c r="AF982" s="79" t="str">
        <f>C974</f>
        <v>Ouaiche Stephane</v>
      </c>
      <c r="AG982" s="85" t="str">
        <f>G974</f>
        <v>ALAMIYAN DARONKOLAEI Nima</v>
      </c>
      <c r="AH982" s="83">
        <f t="shared" si="168"/>
        <v>4</v>
      </c>
      <c r="AI982" s="83">
        <f t="shared" si="168"/>
        <v>-5</v>
      </c>
      <c r="AJ982" s="83">
        <f t="shared" si="168"/>
        <v>9</v>
      </c>
      <c r="AK982" s="83">
        <f t="shared" si="168"/>
        <v>-9</v>
      </c>
      <c r="AL982" s="83">
        <f t="shared" si="168"/>
        <v>4</v>
      </c>
      <c r="AM982" s="84"/>
      <c r="AN982" s="84">
        <f t="shared" si="169"/>
        <v>1</v>
      </c>
      <c r="AO982" s="84">
        <f t="shared" si="169"/>
      </c>
    </row>
    <row r="983" spans="1:41" ht="23.25" thickBot="1">
      <c r="A983" s="35"/>
      <c r="B983" s="27"/>
      <c r="C983" s="27"/>
      <c r="D983" s="27"/>
      <c r="E983" s="27"/>
      <c r="F983" s="27"/>
      <c r="G983" s="27"/>
      <c r="H983" s="27"/>
      <c r="I983" s="21" t="s">
        <v>28</v>
      </c>
      <c r="J983" s="55"/>
      <c r="K983" s="25">
        <f>IF(ISBLANK(C971),"",SUM(K978:K982))</f>
        <v>8</v>
      </c>
      <c r="L983" s="26">
        <f>IF(ISBLANK(#REF!),"",SUM(L978:L982))</f>
        <v>12</v>
      </c>
      <c r="M983" s="56">
        <f>IF(ISBLANK(F978),"",SUM(M978:M982))</f>
        <v>2</v>
      </c>
      <c r="N983" s="57">
        <f>IF(ISBLANK(F978),"",SUM(N978:N982))</f>
        <v>3</v>
      </c>
      <c r="O983" s="39"/>
      <c r="AE983" s="122" t="s">
        <v>47</v>
      </c>
      <c r="AF983" s="122" t="str">
        <f>C975</f>
        <v>Jean Gregoire</v>
      </c>
      <c r="AG983" s="123" t="str">
        <f>G975</f>
        <v>ALAMIYAN DARONKOLAEI Noshad</v>
      </c>
      <c r="AH983" s="86" t="s">
        <v>48</v>
      </c>
      <c r="AI983" s="86" t="s">
        <v>48</v>
      </c>
      <c r="AJ983" s="86" t="s">
        <v>48</v>
      </c>
      <c r="AK983" s="86" t="s">
        <v>48</v>
      </c>
      <c r="AL983" s="86" t="s">
        <v>48</v>
      </c>
      <c r="AM983" s="86"/>
      <c r="AN983" s="84"/>
      <c r="AO983" s="84">
        <f>N981</f>
      </c>
    </row>
    <row r="984" spans="1:41" ht="25.5">
      <c r="A984" s="35"/>
      <c r="B984" s="27" t="s">
        <v>26</v>
      </c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40"/>
      <c r="AE984" s="79" t="s">
        <v>9</v>
      </c>
      <c r="AF984" s="79" t="str">
        <f>C971</f>
        <v>Ouaiche Stephane</v>
      </c>
      <c r="AG984" s="85" t="str">
        <f>G972</f>
        <v>ALAMIYAN DARONKOLAEI Noshad</v>
      </c>
      <c r="AH984" s="83">
        <f aca="true" t="shared" si="170" ref="AH984:AL985">F981</f>
        <v>-8</v>
      </c>
      <c r="AI984" s="83">
        <f t="shared" si="170"/>
        <v>8</v>
      </c>
      <c r="AJ984" s="83">
        <f t="shared" si="170"/>
        <v>9</v>
      </c>
      <c r="AK984" s="83">
        <f t="shared" si="170"/>
        <v>3</v>
      </c>
      <c r="AL984" s="83">
        <f t="shared" si="170"/>
        <v>0</v>
      </c>
      <c r="AM984" s="84"/>
      <c r="AN984" s="84">
        <f>M981</f>
        <v>1</v>
      </c>
      <c r="AO984" s="84">
        <f>N981</f>
      </c>
    </row>
    <row r="985" spans="1:41" ht="25.5">
      <c r="A985" s="35"/>
      <c r="C985" s="27" t="s">
        <v>4</v>
      </c>
      <c r="D985" s="27" t="s">
        <v>5</v>
      </c>
      <c r="E985" s="9"/>
      <c r="F985" s="27"/>
      <c r="G985" s="27" t="s">
        <v>6</v>
      </c>
      <c r="H985" s="9"/>
      <c r="I985" s="27"/>
      <c r="J985" s="9" t="s">
        <v>27</v>
      </c>
      <c r="K985" s="9"/>
      <c r="L985" s="27"/>
      <c r="M985" s="27"/>
      <c r="N985" s="27"/>
      <c r="O985" s="40"/>
      <c r="AE985" s="79" t="s">
        <v>10</v>
      </c>
      <c r="AF985" s="79" t="str">
        <f>C979</f>
        <v>Jean Gregoire</v>
      </c>
      <c r="AG985" s="79" t="str">
        <f>G971</f>
        <v>ALAMIYAN DARONKOLAEI Nima</v>
      </c>
      <c r="AH985" s="83">
        <f t="shared" si="170"/>
        <v>-9</v>
      </c>
      <c r="AI985" s="83">
        <f t="shared" si="170"/>
        <v>-6</v>
      </c>
      <c r="AJ985" s="83">
        <f t="shared" si="170"/>
        <v>-12</v>
      </c>
      <c r="AK985" s="83">
        <f t="shared" si="170"/>
        <v>0</v>
      </c>
      <c r="AL985" s="83">
        <f t="shared" si="170"/>
        <v>0</v>
      </c>
      <c r="AM985" s="84"/>
      <c r="AN985" s="84">
        <f>M982</f>
      </c>
      <c r="AO985" s="84">
        <f>N982</f>
        <v>1</v>
      </c>
    </row>
    <row r="986" spans="1:15" ht="13.5" thickBot="1">
      <c r="A986" s="35"/>
      <c r="B986" s="62"/>
      <c r="C986" s="95" t="str">
        <f>C970</f>
        <v>FRA</v>
      </c>
      <c r="D986" s="27" t="str">
        <f>G970</f>
        <v>IRI 1</v>
      </c>
      <c r="E986" s="27"/>
      <c r="F986" s="27"/>
      <c r="G986" s="27"/>
      <c r="H986" s="27"/>
      <c r="I986" s="27"/>
      <c r="J986" s="158" t="str">
        <f>IF(M983=3,C970,IF(N983=3,G970,IF(M983=5,IF(N983=5,"tasan",""),"")))</f>
        <v>IRI 1</v>
      </c>
      <c r="K986" s="159"/>
      <c r="L986" s="159"/>
      <c r="M986" s="159"/>
      <c r="N986" s="160"/>
      <c r="O986" s="39"/>
    </row>
    <row r="987" spans="1:15" ht="12.75">
      <c r="A987" s="58"/>
      <c r="B987" s="59"/>
      <c r="C987" s="59"/>
      <c r="D987" s="59"/>
      <c r="E987" s="59"/>
      <c r="F987" s="59"/>
      <c r="G987" s="59"/>
      <c r="H987" s="59"/>
      <c r="I987" s="59"/>
      <c r="J987" s="60"/>
      <c r="K987" s="60"/>
      <c r="L987" s="60"/>
      <c r="M987" s="60"/>
      <c r="N987" s="60"/>
      <c r="O987" s="61"/>
    </row>
  </sheetData>
  <sheetProtection/>
  <mergeCells count="563">
    <mergeCell ref="I905:J905"/>
    <mergeCell ref="K905:L905"/>
    <mergeCell ref="M905:N905"/>
    <mergeCell ref="G906:H906"/>
    <mergeCell ref="I906:J906"/>
    <mergeCell ref="K906:L906"/>
    <mergeCell ref="M906:N906"/>
    <mergeCell ref="K11:L11"/>
    <mergeCell ref="G695:N695"/>
    <mergeCell ref="C673:D673"/>
    <mergeCell ref="I859:J859"/>
    <mergeCell ref="K859:L859"/>
    <mergeCell ref="M859:N859"/>
    <mergeCell ref="C859:D859"/>
    <mergeCell ref="G856:H856"/>
    <mergeCell ref="G857:H857"/>
    <mergeCell ref="G859:H859"/>
    <mergeCell ref="C4:D4"/>
    <mergeCell ref="C5:D5"/>
    <mergeCell ref="C6:D6"/>
    <mergeCell ref="C721:D721"/>
    <mergeCell ref="C696:D696"/>
    <mergeCell ref="C8:D8"/>
    <mergeCell ref="C9:D9"/>
    <mergeCell ref="C694:D694"/>
    <mergeCell ref="C695:D695"/>
    <mergeCell ref="C718:D718"/>
    <mergeCell ref="K977:L977"/>
    <mergeCell ref="J986:N986"/>
    <mergeCell ref="J1:N1"/>
    <mergeCell ref="J2:N2"/>
    <mergeCell ref="K701:L701"/>
    <mergeCell ref="J710:N710"/>
    <mergeCell ref="G696:N696"/>
    <mergeCell ref="J20:N20"/>
    <mergeCell ref="G8:N8"/>
    <mergeCell ref="G9:N9"/>
    <mergeCell ref="C974:D974"/>
    <mergeCell ref="G974:N974"/>
    <mergeCell ref="C975:D975"/>
    <mergeCell ref="G975:N975"/>
    <mergeCell ref="C971:D971"/>
    <mergeCell ref="G971:N971"/>
    <mergeCell ref="C972:D972"/>
    <mergeCell ref="G972:N972"/>
    <mergeCell ref="K954:L954"/>
    <mergeCell ref="J963:N963"/>
    <mergeCell ref="J967:N967"/>
    <mergeCell ref="J968:N968"/>
    <mergeCell ref="C951:D951"/>
    <mergeCell ref="G951:N951"/>
    <mergeCell ref="C952:D952"/>
    <mergeCell ref="G952:N952"/>
    <mergeCell ref="C947:D947"/>
    <mergeCell ref="C948:D948"/>
    <mergeCell ref="G948:N948"/>
    <mergeCell ref="C949:D949"/>
    <mergeCell ref="G949:N949"/>
    <mergeCell ref="K931:L931"/>
    <mergeCell ref="J940:N940"/>
    <mergeCell ref="J944:N944"/>
    <mergeCell ref="J945:N945"/>
    <mergeCell ref="C928:D928"/>
    <mergeCell ref="G928:N928"/>
    <mergeCell ref="C929:D929"/>
    <mergeCell ref="G929:N929"/>
    <mergeCell ref="J922:N922"/>
    <mergeCell ref="C925:D925"/>
    <mergeCell ref="G925:N925"/>
    <mergeCell ref="C926:D926"/>
    <mergeCell ref="G926:N926"/>
    <mergeCell ref="C906:D906"/>
    <mergeCell ref="K908:L908"/>
    <mergeCell ref="J917:N917"/>
    <mergeCell ref="J921:N921"/>
    <mergeCell ref="G901:H901"/>
    <mergeCell ref="G902:H902"/>
    <mergeCell ref="G903:H903"/>
    <mergeCell ref="G905:H905"/>
    <mergeCell ref="C901:D901"/>
    <mergeCell ref="C902:D902"/>
    <mergeCell ref="C903:D903"/>
    <mergeCell ref="C905:D905"/>
    <mergeCell ref="K885:L885"/>
    <mergeCell ref="J894:N894"/>
    <mergeCell ref="J898:N898"/>
    <mergeCell ref="J899:N899"/>
    <mergeCell ref="C882:D882"/>
    <mergeCell ref="G882:N882"/>
    <mergeCell ref="C883:D883"/>
    <mergeCell ref="G883:N883"/>
    <mergeCell ref="C879:D879"/>
    <mergeCell ref="G879:N879"/>
    <mergeCell ref="C880:D880"/>
    <mergeCell ref="G880:N880"/>
    <mergeCell ref="J876:N876"/>
    <mergeCell ref="D866:E866"/>
    <mergeCell ref="D867:E867"/>
    <mergeCell ref="C878:D878"/>
    <mergeCell ref="C860:D860"/>
    <mergeCell ref="K862:L862"/>
    <mergeCell ref="J871:N871"/>
    <mergeCell ref="J875:N875"/>
    <mergeCell ref="G860:H860"/>
    <mergeCell ref="I860:J860"/>
    <mergeCell ref="K860:L860"/>
    <mergeCell ref="M860:N860"/>
    <mergeCell ref="J852:N852"/>
    <mergeCell ref="J853:N853"/>
    <mergeCell ref="C856:D856"/>
    <mergeCell ref="C857:D857"/>
    <mergeCell ref="C837:D837"/>
    <mergeCell ref="G837:N837"/>
    <mergeCell ref="K839:L839"/>
    <mergeCell ref="J848:N848"/>
    <mergeCell ref="C834:D834"/>
    <mergeCell ref="C836:D836"/>
    <mergeCell ref="G836:N836"/>
    <mergeCell ref="G833:H833"/>
    <mergeCell ref="G834:H834"/>
    <mergeCell ref="J829:N829"/>
    <mergeCell ref="J830:N830"/>
    <mergeCell ref="C832:D832"/>
    <mergeCell ref="C833:D833"/>
    <mergeCell ref="C814:D814"/>
    <mergeCell ref="G814:N814"/>
    <mergeCell ref="K816:L816"/>
    <mergeCell ref="J825:N825"/>
    <mergeCell ref="C811:D811"/>
    <mergeCell ref="G811:N811"/>
    <mergeCell ref="C813:D813"/>
    <mergeCell ref="G813:N813"/>
    <mergeCell ref="J806:N806"/>
    <mergeCell ref="J807:N807"/>
    <mergeCell ref="C809:D809"/>
    <mergeCell ref="C810:D810"/>
    <mergeCell ref="G810:N810"/>
    <mergeCell ref="C791:D791"/>
    <mergeCell ref="G791:N791"/>
    <mergeCell ref="K793:L793"/>
    <mergeCell ref="J802:N802"/>
    <mergeCell ref="C788:D788"/>
    <mergeCell ref="G788:N788"/>
    <mergeCell ref="C790:D790"/>
    <mergeCell ref="G790:N790"/>
    <mergeCell ref="J783:N783"/>
    <mergeCell ref="J784:N784"/>
    <mergeCell ref="C786:D786"/>
    <mergeCell ref="C787:D787"/>
    <mergeCell ref="G787:N787"/>
    <mergeCell ref="C768:D768"/>
    <mergeCell ref="G768:N768"/>
    <mergeCell ref="K770:L770"/>
    <mergeCell ref="J779:N779"/>
    <mergeCell ref="C765:D765"/>
    <mergeCell ref="G765:N765"/>
    <mergeCell ref="C767:D767"/>
    <mergeCell ref="G767:N767"/>
    <mergeCell ref="J760:N760"/>
    <mergeCell ref="J761:N761"/>
    <mergeCell ref="C763:D763"/>
    <mergeCell ref="C764:D764"/>
    <mergeCell ref="G764:N764"/>
    <mergeCell ref="C745:D745"/>
    <mergeCell ref="G745:N745"/>
    <mergeCell ref="K747:L747"/>
    <mergeCell ref="J756:N756"/>
    <mergeCell ref="C742:D742"/>
    <mergeCell ref="G742:N742"/>
    <mergeCell ref="C744:D744"/>
    <mergeCell ref="G744:N744"/>
    <mergeCell ref="G722:N722"/>
    <mergeCell ref="K724:L724"/>
    <mergeCell ref="C740:D740"/>
    <mergeCell ref="C741:D741"/>
    <mergeCell ref="G741:N741"/>
    <mergeCell ref="J737:N737"/>
    <mergeCell ref="J738:N738"/>
    <mergeCell ref="C722:D722"/>
    <mergeCell ref="J733:N733"/>
    <mergeCell ref="G718:N718"/>
    <mergeCell ref="C719:D719"/>
    <mergeCell ref="G719:N719"/>
    <mergeCell ref="G721:N721"/>
    <mergeCell ref="K678:L678"/>
    <mergeCell ref="J687:N687"/>
    <mergeCell ref="J691:N691"/>
    <mergeCell ref="J692:N692"/>
    <mergeCell ref="C698:D698"/>
    <mergeCell ref="G698:N698"/>
    <mergeCell ref="C699:D699"/>
    <mergeCell ref="G699:N699"/>
    <mergeCell ref="J664:N664"/>
    <mergeCell ref="J668:N668"/>
    <mergeCell ref="J669:N669"/>
    <mergeCell ref="C671:D671"/>
    <mergeCell ref="G673:N673"/>
    <mergeCell ref="C675:D675"/>
    <mergeCell ref="G675:N675"/>
    <mergeCell ref="C676:D676"/>
    <mergeCell ref="G676:N676"/>
    <mergeCell ref="C672:D672"/>
    <mergeCell ref="G672:N672"/>
    <mergeCell ref="C648:D648"/>
    <mergeCell ref="C649:D649"/>
    <mergeCell ref="C650:D650"/>
    <mergeCell ref="C652:D652"/>
    <mergeCell ref="G652:N652"/>
    <mergeCell ref="C653:D653"/>
    <mergeCell ref="G653:N653"/>
    <mergeCell ref="K655:L655"/>
    <mergeCell ref="K632:L632"/>
    <mergeCell ref="J641:N641"/>
    <mergeCell ref="J645:N645"/>
    <mergeCell ref="J646:N646"/>
    <mergeCell ref="G629:N629"/>
    <mergeCell ref="G627:N627"/>
    <mergeCell ref="C630:D630"/>
    <mergeCell ref="G630:N630"/>
    <mergeCell ref="C625:D625"/>
    <mergeCell ref="C626:D626"/>
    <mergeCell ref="C627:D627"/>
    <mergeCell ref="C629:D629"/>
    <mergeCell ref="K609:L609"/>
    <mergeCell ref="J618:N618"/>
    <mergeCell ref="J622:N622"/>
    <mergeCell ref="J623:N623"/>
    <mergeCell ref="C606:D606"/>
    <mergeCell ref="G606:N606"/>
    <mergeCell ref="C607:D607"/>
    <mergeCell ref="G607:N607"/>
    <mergeCell ref="C602:D602"/>
    <mergeCell ref="C603:D603"/>
    <mergeCell ref="G603:N603"/>
    <mergeCell ref="C604:D604"/>
    <mergeCell ref="G604:N604"/>
    <mergeCell ref="K586:L586"/>
    <mergeCell ref="J595:N595"/>
    <mergeCell ref="J599:N599"/>
    <mergeCell ref="J600:N600"/>
    <mergeCell ref="C583:D583"/>
    <mergeCell ref="G583:N583"/>
    <mergeCell ref="C584:D584"/>
    <mergeCell ref="G584:N584"/>
    <mergeCell ref="C580:D580"/>
    <mergeCell ref="G580:N580"/>
    <mergeCell ref="C581:D581"/>
    <mergeCell ref="G581:N581"/>
    <mergeCell ref="J572:N572"/>
    <mergeCell ref="J576:N576"/>
    <mergeCell ref="J577:N577"/>
    <mergeCell ref="C579:D579"/>
    <mergeCell ref="C560:D560"/>
    <mergeCell ref="G560:N560"/>
    <mergeCell ref="G561:N561"/>
    <mergeCell ref="K563:L563"/>
    <mergeCell ref="C556:D556"/>
    <mergeCell ref="C557:D557"/>
    <mergeCell ref="G557:N557"/>
    <mergeCell ref="G558:N558"/>
    <mergeCell ref="K540:L540"/>
    <mergeCell ref="J549:N549"/>
    <mergeCell ref="J553:N553"/>
    <mergeCell ref="J554:N554"/>
    <mergeCell ref="C537:D537"/>
    <mergeCell ref="G537:N537"/>
    <mergeCell ref="C538:D538"/>
    <mergeCell ref="G538:N538"/>
    <mergeCell ref="C533:D533"/>
    <mergeCell ref="C534:D534"/>
    <mergeCell ref="G534:N534"/>
    <mergeCell ref="C535:D535"/>
    <mergeCell ref="G535:N535"/>
    <mergeCell ref="K517:L517"/>
    <mergeCell ref="J526:N526"/>
    <mergeCell ref="J530:N530"/>
    <mergeCell ref="J531:N531"/>
    <mergeCell ref="C514:D514"/>
    <mergeCell ref="G514:N514"/>
    <mergeCell ref="C515:D515"/>
    <mergeCell ref="G515:N515"/>
    <mergeCell ref="C510:D510"/>
    <mergeCell ref="C511:D511"/>
    <mergeCell ref="G511:N511"/>
    <mergeCell ref="C512:D512"/>
    <mergeCell ref="G512:N512"/>
    <mergeCell ref="K494:L494"/>
    <mergeCell ref="J503:N503"/>
    <mergeCell ref="J507:N507"/>
    <mergeCell ref="J508:N508"/>
    <mergeCell ref="C491:D491"/>
    <mergeCell ref="G491:N491"/>
    <mergeCell ref="C492:D492"/>
    <mergeCell ref="G492:N492"/>
    <mergeCell ref="C487:D487"/>
    <mergeCell ref="C488:D488"/>
    <mergeCell ref="G488:N488"/>
    <mergeCell ref="C489:D489"/>
    <mergeCell ref="G489:N489"/>
    <mergeCell ref="K471:L471"/>
    <mergeCell ref="J480:N480"/>
    <mergeCell ref="J484:N484"/>
    <mergeCell ref="J485:N485"/>
    <mergeCell ref="C468:D468"/>
    <mergeCell ref="G468:N468"/>
    <mergeCell ref="C469:D469"/>
    <mergeCell ref="G469:N469"/>
    <mergeCell ref="C464:D464"/>
    <mergeCell ref="C465:D465"/>
    <mergeCell ref="G465:N465"/>
    <mergeCell ref="C466:D466"/>
    <mergeCell ref="G466:N466"/>
    <mergeCell ref="K448:L448"/>
    <mergeCell ref="J457:N457"/>
    <mergeCell ref="J461:N461"/>
    <mergeCell ref="J462:N462"/>
    <mergeCell ref="C445:D445"/>
    <mergeCell ref="G445:N445"/>
    <mergeCell ref="C446:D446"/>
    <mergeCell ref="G446:N446"/>
    <mergeCell ref="C441:D441"/>
    <mergeCell ref="C442:D442"/>
    <mergeCell ref="G442:N442"/>
    <mergeCell ref="C443:D443"/>
    <mergeCell ref="G443:N443"/>
    <mergeCell ref="K425:L425"/>
    <mergeCell ref="J434:N434"/>
    <mergeCell ref="J438:N438"/>
    <mergeCell ref="J439:N439"/>
    <mergeCell ref="C422:D422"/>
    <mergeCell ref="G422:N422"/>
    <mergeCell ref="C423:D423"/>
    <mergeCell ref="G423:N423"/>
    <mergeCell ref="C418:D418"/>
    <mergeCell ref="C419:D419"/>
    <mergeCell ref="G419:N419"/>
    <mergeCell ref="C420:D420"/>
    <mergeCell ref="G420:N420"/>
    <mergeCell ref="J365:N365"/>
    <mergeCell ref="J415:N415"/>
    <mergeCell ref="K402:L402"/>
    <mergeCell ref="J411:N411"/>
    <mergeCell ref="J369:N369"/>
    <mergeCell ref="J370:N370"/>
    <mergeCell ref="C354:D354"/>
    <mergeCell ref="G354:N354"/>
    <mergeCell ref="C353:D353"/>
    <mergeCell ref="K356:L356"/>
    <mergeCell ref="G350:N350"/>
    <mergeCell ref="C351:D351"/>
    <mergeCell ref="G351:N351"/>
    <mergeCell ref="G353:N353"/>
    <mergeCell ref="C374:D374"/>
    <mergeCell ref="G397:N397"/>
    <mergeCell ref="C399:D399"/>
    <mergeCell ref="G399:N399"/>
    <mergeCell ref="K379:L379"/>
    <mergeCell ref="J388:N388"/>
    <mergeCell ref="J392:N392"/>
    <mergeCell ref="J393:N393"/>
    <mergeCell ref="C395:D395"/>
    <mergeCell ref="C397:D397"/>
    <mergeCell ref="C372:D372"/>
    <mergeCell ref="C373:D373"/>
    <mergeCell ref="C330:D330"/>
    <mergeCell ref="G330:N330"/>
    <mergeCell ref="C331:D331"/>
    <mergeCell ref="G331:N331"/>
    <mergeCell ref="J346:N346"/>
    <mergeCell ref="J347:N347"/>
    <mergeCell ref="C349:D349"/>
    <mergeCell ref="C350:D350"/>
    <mergeCell ref="C717:D717"/>
    <mergeCell ref="C376:D376"/>
    <mergeCell ref="G376:N376"/>
    <mergeCell ref="C377:D377"/>
    <mergeCell ref="G377:N377"/>
    <mergeCell ref="C396:D396"/>
    <mergeCell ref="G396:N396"/>
    <mergeCell ref="C400:D400"/>
    <mergeCell ref="G400:N400"/>
    <mergeCell ref="J416:N416"/>
    <mergeCell ref="C326:D326"/>
    <mergeCell ref="C327:D327"/>
    <mergeCell ref="G327:N327"/>
    <mergeCell ref="C328:D328"/>
    <mergeCell ref="G328:N328"/>
    <mergeCell ref="K310:L310"/>
    <mergeCell ref="J319:N319"/>
    <mergeCell ref="J342:N342"/>
    <mergeCell ref="J323:N323"/>
    <mergeCell ref="J324:N324"/>
    <mergeCell ref="K333:L333"/>
    <mergeCell ref="C307:D307"/>
    <mergeCell ref="G307:N307"/>
    <mergeCell ref="C308:D308"/>
    <mergeCell ref="G308:N308"/>
    <mergeCell ref="C303:D303"/>
    <mergeCell ref="C304:D304"/>
    <mergeCell ref="G304:N304"/>
    <mergeCell ref="C305:D305"/>
    <mergeCell ref="G305:N305"/>
    <mergeCell ref="K287:L287"/>
    <mergeCell ref="J296:N296"/>
    <mergeCell ref="J300:N300"/>
    <mergeCell ref="J301:N301"/>
    <mergeCell ref="C284:D284"/>
    <mergeCell ref="G284:N284"/>
    <mergeCell ref="C285:D285"/>
    <mergeCell ref="G285:N285"/>
    <mergeCell ref="C280:D280"/>
    <mergeCell ref="C281:D281"/>
    <mergeCell ref="G281:N281"/>
    <mergeCell ref="C282:D282"/>
    <mergeCell ref="G282:N282"/>
    <mergeCell ref="K264:L264"/>
    <mergeCell ref="J273:N273"/>
    <mergeCell ref="J277:N277"/>
    <mergeCell ref="J278:N278"/>
    <mergeCell ref="C261:D261"/>
    <mergeCell ref="G261:N261"/>
    <mergeCell ref="C262:D262"/>
    <mergeCell ref="G262:N262"/>
    <mergeCell ref="C258:D258"/>
    <mergeCell ref="G258:N258"/>
    <mergeCell ref="C259:D259"/>
    <mergeCell ref="G259:N259"/>
    <mergeCell ref="J715:N715"/>
    <mergeCell ref="C238:D238"/>
    <mergeCell ref="G238:N238"/>
    <mergeCell ref="C239:D239"/>
    <mergeCell ref="G239:N239"/>
    <mergeCell ref="K241:L241"/>
    <mergeCell ref="J250:N250"/>
    <mergeCell ref="J254:N254"/>
    <mergeCell ref="J255:N255"/>
    <mergeCell ref="C257:D257"/>
    <mergeCell ref="C235:D235"/>
    <mergeCell ref="G235:N235"/>
    <mergeCell ref="C236:D236"/>
    <mergeCell ref="G236:N236"/>
    <mergeCell ref="J227:N227"/>
    <mergeCell ref="J231:N231"/>
    <mergeCell ref="J232:N232"/>
    <mergeCell ref="C234:D234"/>
    <mergeCell ref="J714:N714"/>
    <mergeCell ref="C212:D212"/>
    <mergeCell ref="G212:N212"/>
    <mergeCell ref="C213:D213"/>
    <mergeCell ref="G213:N213"/>
    <mergeCell ref="C215:D215"/>
    <mergeCell ref="G215:N215"/>
    <mergeCell ref="C216:D216"/>
    <mergeCell ref="G216:N216"/>
    <mergeCell ref="K218:L218"/>
    <mergeCell ref="C193:D193"/>
    <mergeCell ref="G193:N193"/>
    <mergeCell ref="J209:N209"/>
    <mergeCell ref="C211:D211"/>
    <mergeCell ref="K195:L195"/>
    <mergeCell ref="J204:N204"/>
    <mergeCell ref="J208:N208"/>
    <mergeCell ref="C190:D190"/>
    <mergeCell ref="G190:N190"/>
    <mergeCell ref="C192:D192"/>
    <mergeCell ref="G192:N192"/>
    <mergeCell ref="C189:D189"/>
    <mergeCell ref="G189:N189"/>
    <mergeCell ref="C167:D167"/>
    <mergeCell ref="G167:N167"/>
    <mergeCell ref="C169:D169"/>
    <mergeCell ref="G169:N169"/>
    <mergeCell ref="C170:D170"/>
    <mergeCell ref="G170:N170"/>
    <mergeCell ref="K172:L172"/>
    <mergeCell ref="J181:N181"/>
    <mergeCell ref="C165:D165"/>
    <mergeCell ref="C166:D166"/>
    <mergeCell ref="G166:N166"/>
    <mergeCell ref="C188:D188"/>
    <mergeCell ref="J185:N185"/>
    <mergeCell ref="J186:N186"/>
    <mergeCell ref="K149:L149"/>
    <mergeCell ref="J158:N158"/>
    <mergeCell ref="J162:N162"/>
    <mergeCell ref="J163:N163"/>
    <mergeCell ref="C146:D146"/>
    <mergeCell ref="G146:N146"/>
    <mergeCell ref="C147:D147"/>
    <mergeCell ref="G147:N147"/>
    <mergeCell ref="C142:D142"/>
    <mergeCell ref="C143:D143"/>
    <mergeCell ref="G143:N143"/>
    <mergeCell ref="C144:D144"/>
    <mergeCell ref="G144:N144"/>
    <mergeCell ref="K126:L126"/>
    <mergeCell ref="J135:N135"/>
    <mergeCell ref="J139:N139"/>
    <mergeCell ref="J140:N140"/>
    <mergeCell ref="C123:D123"/>
    <mergeCell ref="G123:N123"/>
    <mergeCell ref="C124:D124"/>
    <mergeCell ref="G124:N124"/>
    <mergeCell ref="C120:D120"/>
    <mergeCell ref="G120:N120"/>
    <mergeCell ref="C121:D121"/>
    <mergeCell ref="G121:N121"/>
    <mergeCell ref="G626:N626"/>
    <mergeCell ref="C100:D100"/>
    <mergeCell ref="G100:N100"/>
    <mergeCell ref="C101:D101"/>
    <mergeCell ref="G101:N101"/>
    <mergeCell ref="K103:L103"/>
    <mergeCell ref="J112:N112"/>
    <mergeCell ref="J116:N116"/>
    <mergeCell ref="J117:N117"/>
    <mergeCell ref="C119:D119"/>
    <mergeCell ref="C96:D96"/>
    <mergeCell ref="C97:D97"/>
    <mergeCell ref="G97:N97"/>
    <mergeCell ref="C98:D98"/>
    <mergeCell ref="G98:N98"/>
    <mergeCell ref="K80:L80"/>
    <mergeCell ref="J89:N89"/>
    <mergeCell ref="J93:N93"/>
    <mergeCell ref="J94:N94"/>
    <mergeCell ref="J70:N70"/>
    <mergeCell ref="J71:N71"/>
    <mergeCell ref="C73:D73"/>
    <mergeCell ref="G54:N54"/>
    <mergeCell ref="K57:L57"/>
    <mergeCell ref="J66:N66"/>
    <mergeCell ref="C29:D29"/>
    <mergeCell ref="G29:N29"/>
    <mergeCell ref="C51:D51"/>
    <mergeCell ref="C31:D31"/>
    <mergeCell ref="G31:N31"/>
    <mergeCell ref="C32:D32"/>
    <mergeCell ref="G32:N32"/>
    <mergeCell ref="K34:L34"/>
    <mergeCell ref="J43:N43"/>
    <mergeCell ref="J47:N47"/>
    <mergeCell ref="J24:N24"/>
    <mergeCell ref="J25:N25"/>
    <mergeCell ref="C27:D27"/>
    <mergeCell ref="C28:D28"/>
    <mergeCell ref="G28:N28"/>
    <mergeCell ref="J48:N48"/>
    <mergeCell ref="C50:D50"/>
    <mergeCell ref="C55:D55"/>
    <mergeCell ref="G55:N55"/>
    <mergeCell ref="G51:N51"/>
    <mergeCell ref="C52:D52"/>
    <mergeCell ref="G52:N52"/>
    <mergeCell ref="C54:D54"/>
    <mergeCell ref="C77:D77"/>
    <mergeCell ref="G77:N77"/>
    <mergeCell ref="C78:D78"/>
    <mergeCell ref="C74:D74"/>
    <mergeCell ref="G74:N74"/>
    <mergeCell ref="C75:D75"/>
    <mergeCell ref="G75:N75"/>
    <mergeCell ref="G78:N78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21484375" style="216" customWidth="1"/>
    <col min="2" max="2" width="4.10546875" style="216" customWidth="1"/>
    <col min="3" max="3" width="12.88671875" style="216" customWidth="1"/>
    <col min="4" max="4" width="10.10546875" style="216" customWidth="1"/>
    <col min="5" max="9" width="13.3359375" style="216" customWidth="1"/>
    <col min="10" max="10" width="6.6640625" style="216" customWidth="1"/>
    <col min="11" max="16384" width="7.10546875" style="216" customWidth="1"/>
  </cols>
  <sheetData>
    <row r="1" spans="1:10" ht="18" customHeight="1">
      <c r="A1" s="209"/>
      <c r="B1" s="210" t="s">
        <v>279</v>
      </c>
      <c r="C1" s="211"/>
      <c r="D1" s="211"/>
      <c r="E1" s="212"/>
      <c r="F1" s="213"/>
      <c r="G1" s="214"/>
      <c r="H1" s="214"/>
      <c r="I1" s="215"/>
      <c r="J1" s="215"/>
    </row>
    <row r="2" spans="1:10" ht="15" customHeight="1">
      <c r="A2" s="209"/>
      <c r="B2" s="217" t="s">
        <v>374</v>
      </c>
      <c r="C2" s="218"/>
      <c r="D2" s="218" t="s">
        <v>392</v>
      </c>
      <c r="E2" s="219"/>
      <c r="F2" s="213"/>
      <c r="G2" s="214"/>
      <c r="H2" s="214"/>
      <c r="I2" s="215"/>
      <c r="J2" s="215"/>
    </row>
    <row r="3" spans="1:10" ht="15" customHeight="1">
      <c r="A3" s="209"/>
      <c r="B3" s="220" t="s">
        <v>375</v>
      </c>
      <c r="C3" s="221"/>
      <c r="D3" s="221"/>
      <c r="E3" s="222"/>
      <c r="F3" s="213"/>
      <c r="G3" s="214"/>
      <c r="H3" s="214"/>
      <c r="I3" s="215"/>
      <c r="J3" s="215"/>
    </row>
    <row r="4" spans="1:10" ht="15" customHeight="1">
      <c r="A4" s="223"/>
      <c r="B4" s="224"/>
      <c r="C4" s="224"/>
      <c r="D4" s="224"/>
      <c r="E4" s="225"/>
      <c r="F4" s="226" t="s">
        <v>284</v>
      </c>
      <c r="G4" s="226" t="s">
        <v>285</v>
      </c>
      <c r="H4" s="226" t="s">
        <v>286</v>
      </c>
      <c r="I4" s="227" t="s">
        <v>376</v>
      </c>
      <c r="J4" s="215"/>
    </row>
    <row r="5" spans="1:10" ht="13.5" customHeight="1">
      <c r="A5" s="228"/>
      <c r="B5" s="228" t="s">
        <v>287</v>
      </c>
      <c r="C5" s="228" t="s">
        <v>288</v>
      </c>
      <c r="D5" s="228" t="s">
        <v>289</v>
      </c>
      <c r="E5" s="213"/>
      <c r="F5" s="214"/>
      <c r="G5" s="214"/>
      <c r="H5" s="214"/>
      <c r="I5" s="214"/>
      <c r="J5" s="215"/>
    </row>
    <row r="6" spans="1:10" ht="13.5" customHeight="1">
      <c r="A6" s="229" t="s">
        <v>290</v>
      </c>
      <c r="B6" s="229" t="s">
        <v>291</v>
      </c>
      <c r="C6" s="229" t="s">
        <v>191</v>
      </c>
      <c r="D6" s="229" t="s">
        <v>326</v>
      </c>
      <c r="E6" s="230" t="s">
        <v>290</v>
      </c>
      <c r="F6" s="231"/>
      <c r="G6" s="232"/>
      <c r="H6" s="232"/>
      <c r="I6" s="232"/>
      <c r="J6" s="215"/>
    </row>
    <row r="7" spans="1:10" ht="13.5" customHeight="1">
      <c r="A7" s="229" t="s">
        <v>294</v>
      </c>
      <c r="B7" s="229" t="s">
        <v>291</v>
      </c>
      <c r="C7" s="229" t="s">
        <v>377</v>
      </c>
      <c r="D7" s="229" t="s">
        <v>313</v>
      </c>
      <c r="E7" s="233" t="s">
        <v>301</v>
      </c>
      <c r="F7" s="230" t="s">
        <v>290</v>
      </c>
      <c r="G7" s="232"/>
      <c r="H7" s="232"/>
      <c r="I7" s="232"/>
      <c r="J7" s="215"/>
    </row>
    <row r="8" spans="1:10" ht="13.5" customHeight="1">
      <c r="A8" s="228" t="s">
        <v>295</v>
      </c>
      <c r="B8" s="228" t="s">
        <v>291</v>
      </c>
      <c r="C8" s="228" t="s">
        <v>378</v>
      </c>
      <c r="D8" s="228" t="s">
        <v>299</v>
      </c>
      <c r="E8" s="234" t="s">
        <v>297</v>
      </c>
      <c r="F8" s="233" t="s">
        <v>301</v>
      </c>
      <c r="G8" s="235"/>
      <c r="H8" s="232"/>
      <c r="I8" s="232"/>
      <c r="J8" s="215"/>
    </row>
    <row r="9" spans="1:10" ht="13.5" customHeight="1">
      <c r="A9" s="228" t="s">
        <v>297</v>
      </c>
      <c r="B9" s="228" t="s">
        <v>291</v>
      </c>
      <c r="C9" s="228" t="s">
        <v>198</v>
      </c>
      <c r="D9" s="228" t="s">
        <v>150</v>
      </c>
      <c r="E9" s="236" t="s">
        <v>301</v>
      </c>
      <c r="F9" s="237"/>
      <c r="G9" s="230" t="s">
        <v>300</v>
      </c>
      <c r="H9" s="232"/>
      <c r="I9" s="232"/>
      <c r="J9" s="215"/>
    </row>
    <row r="10" spans="1:10" ht="13.5" customHeight="1">
      <c r="A10" s="229" t="s">
        <v>298</v>
      </c>
      <c r="B10" s="229" t="s">
        <v>291</v>
      </c>
      <c r="C10" s="229" t="s">
        <v>205</v>
      </c>
      <c r="D10" s="229" t="s">
        <v>205</v>
      </c>
      <c r="E10" s="230" t="s">
        <v>300</v>
      </c>
      <c r="F10" s="237"/>
      <c r="G10" s="236" t="s">
        <v>303</v>
      </c>
      <c r="H10" s="235"/>
      <c r="I10" s="232"/>
      <c r="J10" s="215"/>
    </row>
    <row r="11" spans="1:10" ht="13.5" customHeight="1">
      <c r="A11" s="229" t="s">
        <v>300</v>
      </c>
      <c r="B11" s="229" t="s">
        <v>291</v>
      </c>
      <c r="C11" s="229" t="s">
        <v>379</v>
      </c>
      <c r="D11" s="229" t="s">
        <v>309</v>
      </c>
      <c r="E11" s="233" t="s">
        <v>301</v>
      </c>
      <c r="F11" s="234" t="s">
        <v>300</v>
      </c>
      <c r="G11" s="237"/>
      <c r="H11" s="235"/>
      <c r="I11" s="232"/>
      <c r="J11" s="215"/>
    </row>
    <row r="12" spans="1:10" ht="13.5" customHeight="1">
      <c r="A12" s="228" t="s">
        <v>304</v>
      </c>
      <c r="B12" s="228" t="s">
        <v>291</v>
      </c>
      <c r="C12" s="228" t="s">
        <v>380</v>
      </c>
      <c r="D12" s="228" t="s">
        <v>299</v>
      </c>
      <c r="E12" s="234" t="s">
        <v>306</v>
      </c>
      <c r="F12" s="236" t="s">
        <v>301</v>
      </c>
      <c r="G12" s="237"/>
      <c r="H12" s="235"/>
      <c r="I12" s="232"/>
      <c r="J12" s="215"/>
    </row>
    <row r="13" spans="1:10" ht="13.5" customHeight="1">
      <c r="A13" s="228" t="s">
        <v>306</v>
      </c>
      <c r="B13" s="228" t="s">
        <v>291</v>
      </c>
      <c r="C13" s="228" t="s">
        <v>210</v>
      </c>
      <c r="D13" s="228" t="s">
        <v>326</v>
      </c>
      <c r="E13" s="236" t="s">
        <v>301</v>
      </c>
      <c r="F13" s="231"/>
      <c r="G13" s="237"/>
      <c r="H13" s="230" t="s">
        <v>300</v>
      </c>
      <c r="I13" s="232"/>
      <c r="J13" s="215"/>
    </row>
    <row r="14" spans="1:10" ht="15" customHeight="1">
      <c r="A14" s="224"/>
      <c r="B14" s="224"/>
      <c r="C14" s="224"/>
      <c r="D14" s="224"/>
      <c r="E14" s="214"/>
      <c r="F14" s="231"/>
      <c r="G14" s="237"/>
      <c r="H14" s="233" t="s">
        <v>333</v>
      </c>
      <c r="I14" s="235"/>
      <c r="J14" s="215"/>
    </row>
    <row r="15" spans="1:10" ht="13.5" customHeight="1">
      <c r="A15" s="229" t="s">
        <v>307</v>
      </c>
      <c r="B15" s="229" t="s">
        <v>291</v>
      </c>
      <c r="C15" s="229" t="s">
        <v>217</v>
      </c>
      <c r="D15" s="229" t="s">
        <v>381</v>
      </c>
      <c r="E15" s="230" t="s">
        <v>307</v>
      </c>
      <c r="F15" s="231"/>
      <c r="G15" s="238"/>
      <c r="H15" s="239"/>
      <c r="I15" s="235"/>
      <c r="J15" s="215"/>
    </row>
    <row r="16" spans="1:10" ht="13.5" customHeight="1">
      <c r="A16" s="229" t="s">
        <v>308</v>
      </c>
      <c r="B16" s="229" t="s">
        <v>291</v>
      </c>
      <c r="C16" s="229" t="s">
        <v>216</v>
      </c>
      <c r="D16" s="229" t="s">
        <v>216</v>
      </c>
      <c r="E16" s="233" t="s">
        <v>301</v>
      </c>
      <c r="F16" s="230" t="s">
        <v>307</v>
      </c>
      <c r="G16" s="237"/>
      <c r="H16" s="239"/>
      <c r="I16" s="235"/>
      <c r="J16" s="215"/>
    </row>
    <row r="17" spans="1:10" ht="13.5" customHeight="1">
      <c r="A17" s="228" t="s">
        <v>310</v>
      </c>
      <c r="B17" s="228" t="s">
        <v>291</v>
      </c>
      <c r="C17" s="228" t="s">
        <v>382</v>
      </c>
      <c r="D17" s="228" t="s">
        <v>315</v>
      </c>
      <c r="E17" s="234" t="s">
        <v>311</v>
      </c>
      <c r="F17" s="233" t="s">
        <v>301</v>
      </c>
      <c r="G17" s="239"/>
      <c r="H17" s="239"/>
      <c r="I17" s="235"/>
      <c r="J17" s="215"/>
    </row>
    <row r="18" spans="1:10" ht="13.5" customHeight="1">
      <c r="A18" s="228" t="s">
        <v>311</v>
      </c>
      <c r="B18" s="228" t="s">
        <v>291</v>
      </c>
      <c r="C18" s="228" t="s">
        <v>383</v>
      </c>
      <c r="D18" s="228" t="s">
        <v>299</v>
      </c>
      <c r="E18" s="236" t="s">
        <v>333</v>
      </c>
      <c r="F18" s="237"/>
      <c r="G18" s="234" t="s">
        <v>316</v>
      </c>
      <c r="H18" s="239"/>
      <c r="I18" s="235"/>
      <c r="J18" s="215"/>
    </row>
    <row r="19" spans="1:10" ht="13.5" customHeight="1">
      <c r="A19" s="229" t="s">
        <v>312</v>
      </c>
      <c r="B19" s="229" t="s">
        <v>291</v>
      </c>
      <c r="C19" s="229" t="s">
        <v>227</v>
      </c>
      <c r="D19" s="229" t="s">
        <v>65</v>
      </c>
      <c r="E19" s="230" t="s">
        <v>312</v>
      </c>
      <c r="F19" s="237"/>
      <c r="G19" s="236" t="s">
        <v>303</v>
      </c>
      <c r="H19" s="237"/>
      <c r="I19" s="235"/>
      <c r="J19" s="215"/>
    </row>
    <row r="20" spans="1:10" ht="13.5" customHeight="1">
      <c r="A20" s="229" t="s">
        <v>314</v>
      </c>
      <c r="B20" s="229" t="s">
        <v>291</v>
      </c>
      <c r="C20" s="229" t="s">
        <v>226</v>
      </c>
      <c r="D20" s="229" t="s">
        <v>100</v>
      </c>
      <c r="E20" s="233" t="s">
        <v>303</v>
      </c>
      <c r="F20" s="234" t="s">
        <v>316</v>
      </c>
      <c r="G20" s="240"/>
      <c r="H20" s="237"/>
      <c r="I20" s="235"/>
      <c r="J20" s="215"/>
    </row>
    <row r="21" spans="1:10" ht="13.5" customHeight="1">
      <c r="A21" s="228" t="s">
        <v>317</v>
      </c>
      <c r="B21" s="228" t="s">
        <v>291</v>
      </c>
      <c r="C21" s="228" t="s">
        <v>384</v>
      </c>
      <c r="D21" s="228" t="s">
        <v>302</v>
      </c>
      <c r="E21" s="234" t="s">
        <v>316</v>
      </c>
      <c r="F21" s="236" t="s">
        <v>301</v>
      </c>
      <c r="G21" s="231"/>
      <c r="H21" s="237"/>
      <c r="I21" s="235"/>
      <c r="J21" s="215"/>
    </row>
    <row r="22" spans="1:10" ht="13.5" customHeight="1">
      <c r="A22" s="228" t="s">
        <v>316</v>
      </c>
      <c r="B22" s="228" t="s">
        <v>291</v>
      </c>
      <c r="C22" s="228" t="s">
        <v>52</v>
      </c>
      <c r="D22" s="228" t="s">
        <v>299</v>
      </c>
      <c r="E22" s="236" t="s">
        <v>301</v>
      </c>
      <c r="F22" s="231"/>
      <c r="G22" s="231"/>
      <c r="H22" s="237"/>
      <c r="I22" s="235"/>
      <c r="J22" s="215"/>
    </row>
    <row r="23" spans="1:10" ht="15" customHeight="1">
      <c r="A23" s="224"/>
      <c r="B23" s="224"/>
      <c r="C23" s="224"/>
      <c r="D23" s="224"/>
      <c r="E23" s="226"/>
      <c r="F23" s="231"/>
      <c r="G23" s="231"/>
      <c r="H23" s="237"/>
      <c r="I23" s="234" t="s">
        <v>274</v>
      </c>
      <c r="J23" s="241"/>
    </row>
    <row r="24" spans="1:10" ht="13.5" customHeight="1">
      <c r="A24" s="229" t="s">
        <v>319</v>
      </c>
      <c r="B24" s="229" t="s">
        <v>291</v>
      </c>
      <c r="C24" s="229" t="s">
        <v>236</v>
      </c>
      <c r="D24" s="229" t="s">
        <v>162</v>
      </c>
      <c r="E24" s="230" t="s">
        <v>319</v>
      </c>
      <c r="F24" s="231"/>
      <c r="G24" s="231"/>
      <c r="H24" s="237"/>
      <c r="I24" s="233" t="s">
        <v>301</v>
      </c>
      <c r="J24" s="241"/>
    </row>
    <row r="25" spans="1:10" ht="13.5" customHeight="1">
      <c r="A25" s="229" t="s">
        <v>321</v>
      </c>
      <c r="B25" s="229" t="s">
        <v>291</v>
      </c>
      <c r="C25" s="229" t="s">
        <v>385</v>
      </c>
      <c r="D25" s="229" t="s">
        <v>299</v>
      </c>
      <c r="E25" s="233" t="s">
        <v>301</v>
      </c>
      <c r="F25" s="230" t="s">
        <v>319</v>
      </c>
      <c r="G25" s="231"/>
      <c r="H25" s="237"/>
      <c r="I25" s="235"/>
      <c r="J25" s="215"/>
    </row>
    <row r="26" spans="1:10" ht="13.5" customHeight="1">
      <c r="A26" s="228" t="s">
        <v>322</v>
      </c>
      <c r="B26" s="228" t="s">
        <v>291</v>
      </c>
      <c r="C26" s="228" t="s">
        <v>242</v>
      </c>
      <c r="D26" s="228" t="s">
        <v>72</v>
      </c>
      <c r="E26" s="234" t="s">
        <v>323</v>
      </c>
      <c r="F26" s="233" t="s">
        <v>301</v>
      </c>
      <c r="G26" s="240"/>
      <c r="H26" s="237"/>
      <c r="I26" s="235"/>
      <c r="J26" s="215"/>
    </row>
    <row r="27" spans="1:10" ht="13.5" customHeight="1">
      <c r="A27" s="228" t="s">
        <v>323</v>
      </c>
      <c r="B27" s="228" t="s">
        <v>291</v>
      </c>
      <c r="C27" s="228" t="s">
        <v>386</v>
      </c>
      <c r="D27" s="228" t="s">
        <v>302</v>
      </c>
      <c r="E27" s="236" t="s">
        <v>333</v>
      </c>
      <c r="F27" s="237"/>
      <c r="G27" s="230" t="s">
        <v>319</v>
      </c>
      <c r="H27" s="237"/>
      <c r="I27" s="235"/>
      <c r="J27" s="215"/>
    </row>
    <row r="28" spans="1:10" ht="13.5" customHeight="1">
      <c r="A28" s="229" t="s">
        <v>325</v>
      </c>
      <c r="B28" s="229" t="s">
        <v>291</v>
      </c>
      <c r="C28" s="229" t="s">
        <v>387</v>
      </c>
      <c r="D28" s="229" t="s">
        <v>299</v>
      </c>
      <c r="E28" s="230" t="s">
        <v>327</v>
      </c>
      <c r="F28" s="237"/>
      <c r="G28" s="233" t="s">
        <v>333</v>
      </c>
      <c r="H28" s="239"/>
      <c r="I28" s="235"/>
      <c r="J28" s="215"/>
    </row>
    <row r="29" spans="1:10" ht="13.5" customHeight="1">
      <c r="A29" s="229" t="s">
        <v>327</v>
      </c>
      <c r="B29" s="229" t="s">
        <v>291</v>
      </c>
      <c r="C29" s="229" t="s">
        <v>388</v>
      </c>
      <c r="D29" s="229" t="s">
        <v>309</v>
      </c>
      <c r="E29" s="233" t="s">
        <v>301</v>
      </c>
      <c r="F29" s="234" t="s">
        <v>327</v>
      </c>
      <c r="G29" s="239"/>
      <c r="H29" s="239"/>
      <c r="I29" s="235"/>
      <c r="J29" s="215"/>
    </row>
    <row r="30" spans="1:10" ht="13.5" customHeight="1">
      <c r="A30" s="228" t="s">
        <v>324</v>
      </c>
      <c r="B30" s="228" t="s">
        <v>291</v>
      </c>
      <c r="C30" s="228" t="s">
        <v>252</v>
      </c>
      <c r="D30" s="228" t="s">
        <v>252</v>
      </c>
      <c r="E30" s="234" t="s">
        <v>328</v>
      </c>
      <c r="F30" s="236" t="s">
        <v>301</v>
      </c>
      <c r="G30" s="237"/>
      <c r="H30" s="239"/>
      <c r="I30" s="235"/>
      <c r="J30" s="215"/>
    </row>
    <row r="31" spans="1:10" ht="13.5" customHeight="1">
      <c r="A31" s="228" t="s">
        <v>328</v>
      </c>
      <c r="B31" s="228" t="s">
        <v>291</v>
      </c>
      <c r="C31" s="228" t="s">
        <v>273</v>
      </c>
      <c r="D31" s="228" t="s">
        <v>273</v>
      </c>
      <c r="E31" s="236" t="s">
        <v>301</v>
      </c>
      <c r="F31" s="231"/>
      <c r="G31" s="237"/>
      <c r="H31" s="234" t="s">
        <v>330</v>
      </c>
      <c r="I31" s="235"/>
      <c r="J31" s="215"/>
    </row>
    <row r="32" spans="1:10" ht="15" customHeight="1">
      <c r="A32" s="224"/>
      <c r="B32" s="224"/>
      <c r="C32" s="224"/>
      <c r="D32" s="224"/>
      <c r="E32" s="214"/>
      <c r="F32" s="231"/>
      <c r="G32" s="237"/>
      <c r="H32" s="236" t="s">
        <v>301</v>
      </c>
      <c r="I32" s="232"/>
      <c r="J32" s="215"/>
    </row>
    <row r="33" spans="1:10" ht="13.5" customHeight="1">
      <c r="A33" s="229" t="s">
        <v>330</v>
      </c>
      <c r="B33" s="229" t="s">
        <v>291</v>
      </c>
      <c r="C33" s="229" t="s">
        <v>274</v>
      </c>
      <c r="D33" s="229" t="s">
        <v>182</v>
      </c>
      <c r="E33" s="230" t="s">
        <v>330</v>
      </c>
      <c r="F33" s="231"/>
      <c r="G33" s="237"/>
      <c r="H33" s="235"/>
      <c r="I33" s="232"/>
      <c r="J33" s="215"/>
    </row>
    <row r="34" spans="1:10" ht="13.5" customHeight="1">
      <c r="A34" s="229" t="s">
        <v>332</v>
      </c>
      <c r="B34" s="229" t="s">
        <v>291</v>
      </c>
      <c r="C34" s="229" t="s">
        <v>389</v>
      </c>
      <c r="D34" s="229" t="s">
        <v>313</v>
      </c>
      <c r="E34" s="233" t="s">
        <v>301</v>
      </c>
      <c r="F34" s="230" t="s">
        <v>330</v>
      </c>
      <c r="G34" s="237"/>
      <c r="H34" s="235"/>
      <c r="I34" s="232"/>
      <c r="J34" s="215"/>
    </row>
    <row r="35" spans="1:10" ht="13.5" customHeight="1">
      <c r="A35" s="228" t="s">
        <v>334</v>
      </c>
      <c r="B35" s="228" t="s">
        <v>291</v>
      </c>
      <c r="C35" s="228" t="s">
        <v>390</v>
      </c>
      <c r="D35" s="228" t="s">
        <v>391</v>
      </c>
      <c r="E35" s="234" t="s">
        <v>335</v>
      </c>
      <c r="F35" s="233" t="s">
        <v>301</v>
      </c>
      <c r="G35" s="239"/>
      <c r="H35" s="235"/>
      <c r="I35" s="232"/>
      <c r="J35" s="215"/>
    </row>
    <row r="36" spans="1:10" ht="13.5" customHeight="1">
      <c r="A36" s="228" t="s">
        <v>335</v>
      </c>
      <c r="B36" s="228" t="s">
        <v>291</v>
      </c>
      <c r="C36" s="228" t="s">
        <v>275</v>
      </c>
      <c r="D36" s="228" t="s">
        <v>275</v>
      </c>
      <c r="E36" s="236" t="s">
        <v>303</v>
      </c>
      <c r="F36" s="237"/>
      <c r="G36" s="234" t="s">
        <v>330</v>
      </c>
      <c r="H36" s="235"/>
      <c r="I36" s="232"/>
      <c r="J36" s="215"/>
    </row>
    <row r="37" spans="1:10" ht="13.5" customHeight="1">
      <c r="A37" s="229" t="s">
        <v>337</v>
      </c>
      <c r="B37" s="229" t="s">
        <v>291</v>
      </c>
      <c r="C37" s="229" t="s">
        <v>59</v>
      </c>
      <c r="D37" s="229" t="s">
        <v>59</v>
      </c>
      <c r="E37" s="230" t="s">
        <v>337</v>
      </c>
      <c r="F37" s="237"/>
      <c r="G37" s="236" t="s">
        <v>301</v>
      </c>
      <c r="H37" s="232"/>
      <c r="I37" s="232"/>
      <c r="J37" s="215"/>
    </row>
    <row r="38" spans="1:10" ht="13.5" customHeight="1">
      <c r="A38" s="229" t="s">
        <v>338</v>
      </c>
      <c r="B38" s="229" t="s">
        <v>291</v>
      </c>
      <c r="C38" s="229" t="s">
        <v>262</v>
      </c>
      <c r="D38" s="229" t="s">
        <v>381</v>
      </c>
      <c r="E38" s="233" t="s">
        <v>301</v>
      </c>
      <c r="F38" s="234" t="s">
        <v>336</v>
      </c>
      <c r="G38" s="240"/>
      <c r="H38" s="232"/>
      <c r="I38" s="232"/>
      <c r="J38" s="215"/>
    </row>
    <row r="39" spans="1:10" ht="13.5" customHeight="1">
      <c r="A39" s="228" t="s">
        <v>339</v>
      </c>
      <c r="B39" s="228" t="s">
        <v>291</v>
      </c>
      <c r="C39" s="228" t="s">
        <v>268</v>
      </c>
      <c r="D39" s="228" t="s">
        <v>326</v>
      </c>
      <c r="E39" s="234" t="s">
        <v>336</v>
      </c>
      <c r="F39" s="236" t="s">
        <v>301</v>
      </c>
      <c r="G39" s="232"/>
      <c r="H39" s="232"/>
      <c r="I39" s="232"/>
      <c r="J39" s="215"/>
    </row>
    <row r="40" spans="1:10" ht="13.5" customHeight="1">
      <c r="A40" s="228" t="s">
        <v>336</v>
      </c>
      <c r="B40" s="228" t="s">
        <v>291</v>
      </c>
      <c r="C40" s="228" t="s">
        <v>267</v>
      </c>
      <c r="D40" s="228" t="s">
        <v>267</v>
      </c>
      <c r="E40" s="236" t="s">
        <v>303</v>
      </c>
      <c r="F40" s="232"/>
      <c r="G40" s="232"/>
      <c r="H40" s="232"/>
      <c r="I40" s="232"/>
      <c r="J40" s="215"/>
    </row>
    <row r="41" spans="1:10" ht="15" customHeight="1">
      <c r="A41" s="242"/>
      <c r="B41" s="242"/>
      <c r="C41" s="242"/>
      <c r="D41" s="242"/>
      <c r="E41" s="215"/>
      <c r="F41" s="215"/>
      <c r="G41" s="215"/>
      <c r="H41" s="215"/>
      <c r="I41" s="215"/>
      <c r="J41" s="215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708"/>
  <sheetViews>
    <sheetView zoomScalePageLayoutView="0" workbookViewId="0" topLeftCell="A1">
      <selection activeCell="AE704" sqref="AE704:AG704"/>
    </sheetView>
  </sheetViews>
  <sheetFormatPr defaultColWidth="8.88671875" defaultRowHeight="15"/>
  <cols>
    <col min="1" max="1" width="1.4375" style="34" customWidth="1"/>
    <col min="2" max="2" width="6.21484375" style="34" customWidth="1"/>
    <col min="3" max="3" width="19.10546875" style="34" customWidth="1"/>
    <col min="4" max="4" width="19.77734375" style="34" customWidth="1"/>
    <col min="5" max="5" width="1.88671875" style="34" customWidth="1"/>
    <col min="6" max="6" width="6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" width="5.3359375" style="34" customWidth="1"/>
    <col min="17" max="30" width="0" style="34" hidden="1" customWidth="1"/>
    <col min="31" max="31" width="4.99609375" style="34" bestFit="1" customWidth="1"/>
    <col min="32" max="32" width="13.99609375" style="34" customWidth="1"/>
    <col min="33" max="33" width="14.4453125" style="34" customWidth="1"/>
    <col min="34" max="34" width="5.21484375" style="34" bestFit="1" customWidth="1"/>
    <col min="35" max="35" width="4.6640625" style="34" customWidth="1"/>
    <col min="36" max="36" width="6.10546875" style="34" bestFit="1" customWidth="1"/>
    <col min="37" max="37" width="4.21484375" style="34" bestFit="1" customWidth="1"/>
    <col min="38" max="38" width="4.3359375" style="34" customWidth="1"/>
    <col min="39" max="39" width="8.88671875" style="34" customWidth="1"/>
    <col min="40" max="41" width="3.10546875" style="34" customWidth="1"/>
    <col min="42" max="16384" width="8.88671875" style="34" customWidth="1"/>
  </cols>
  <sheetData>
    <row r="1" spans="1:15" ht="20.25" customHeight="1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170">
        <v>41977</v>
      </c>
      <c r="K1" s="171"/>
      <c r="L1" s="171"/>
      <c r="M1" s="171"/>
      <c r="N1" s="172"/>
      <c r="O1" s="39"/>
    </row>
    <row r="2" spans="1:15" ht="12.75">
      <c r="A2" s="35"/>
      <c r="B2" s="12"/>
      <c r="C2" s="12" t="s">
        <v>75</v>
      </c>
      <c r="D2" s="27"/>
      <c r="E2" s="27"/>
      <c r="F2" s="9"/>
      <c r="G2" s="36" t="s">
        <v>18</v>
      </c>
      <c r="H2" s="37"/>
      <c r="I2" s="38"/>
      <c r="J2" s="173" t="s">
        <v>185</v>
      </c>
      <c r="K2" s="171"/>
      <c r="L2" s="171"/>
      <c r="M2" s="171"/>
      <c r="N2" s="172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174" t="s">
        <v>64</v>
      </c>
      <c r="D4" s="175"/>
      <c r="E4" s="42"/>
      <c r="F4" s="41" t="s">
        <v>19</v>
      </c>
      <c r="G4" s="66" t="s">
        <v>111</v>
      </c>
      <c r="H4" s="67"/>
      <c r="I4" s="67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161" t="s">
        <v>186</v>
      </c>
      <c r="D5" s="162"/>
      <c r="E5" s="11"/>
      <c r="F5" s="44" t="s">
        <v>1</v>
      </c>
      <c r="G5" s="34" t="s">
        <v>187</v>
      </c>
      <c r="H5" s="70"/>
      <c r="I5" s="70"/>
      <c r="J5" s="70"/>
      <c r="K5" s="70"/>
      <c r="L5" s="70"/>
      <c r="M5" s="70"/>
      <c r="N5" s="71"/>
      <c r="O5" s="39"/>
    </row>
    <row r="6" spans="1:15" ht="12.75">
      <c r="A6" s="39"/>
      <c r="B6" s="45" t="s">
        <v>2</v>
      </c>
      <c r="C6" s="161" t="s">
        <v>188</v>
      </c>
      <c r="D6" s="162"/>
      <c r="E6" s="11"/>
      <c r="F6" s="46" t="s">
        <v>3</v>
      </c>
      <c r="G6" s="34" t="s">
        <v>189</v>
      </c>
      <c r="H6" s="72"/>
      <c r="I6" s="72"/>
      <c r="J6" s="72"/>
      <c r="K6" s="72"/>
      <c r="L6" s="72"/>
      <c r="M6" s="72"/>
      <c r="N6" s="73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161" t="s">
        <v>186</v>
      </c>
      <c r="D8" s="162"/>
      <c r="E8" s="11"/>
      <c r="F8" s="20"/>
      <c r="G8" s="129" t="s">
        <v>187</v>
      </c>
      <c r="H8" s="130"/>
      <c r="I8" s="130"/>
      <c r="J8" s="130"/>
      <c r="K8" s="130"/>
      <c r="L8" s="130"/>
      <c r="M8" s="130"/>
      <c r="N8" s="131"/>
      <c r="O8" s="39"/>
    </row>
    <row r="9" spans="1:15" ht="12.75">
      <c r="A9" s="39"/>
      <c r="B9" s="17"/>
      <c r="C9" s="161" t="s">
        <v>190</v>
      </c>
      <c r="D9" s="162"/>
      <c r="E9" s="11"/>
      <c r="F9" s="18"/>
      <c r="G9" s="34" t="s">
        <v>189</v>
      </c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168" t="s">
        <v>21</v>
      </c>
      <c r="L11" s="169"/>
      <c r="M11" s="2" t="s">
        <v>22</v>
      </c>
      <c r="N11" s="3" t="s">
        <v>16</v>
      </c>
      <c r="O11" s="39"/>
    </row>
    <row r="12" spans="1:41" ht="15.75">
      <c r="A12" s="39"/>
      <c r="B12" s="53" t="s">
        <v>7</v>
      </c>
      <c r="C12" s="22" t="str">
        <f>IF(C5&gt;"",C5,"")</f>
        <v>Kirichenko Anna</v>
      </c>
      <c r="D12" s="22" t="str">
        <f>IF(G5&gt;"",G5,"")</f>
        <v>Savelyeva Antonina</v>
      </c>
      <c r="E12" s="22">
        <f>IF(E5&gt;"",E5&amp;" - "&amp;I5,"")</f>
      </c>
      <c r="F12" s="4">
        <v>-5</v>
      </c>
      <c r="G12" s="4">
        <v>-8</v>
      </c>
      <c r="H12" s="10">
        <v>-4</v>
      </c>
      <c r="I12" s="4"/>
      <c r="J12" s="4"/>
      <c r="K12" s="13">
        <f>IF(ISBLANK(F12),"",COUNTIF(F12:J12,"&gt;=0"))</f>
        <v>0</v>
      </c>
      <c r="L12" s="14">
        <f>IF(ISBLANK(F12),"",(IF(LEFT(F12,1)="-",1,0)+IF(LEFT(G12,1)="-",1,0)+IF(LEFT(H12,1)="-",1,0)+IF(LEFT(I12,1)="-",1,0)+IF(LEFT(J12,1)="-",1,0)))</f>
        <v>3</v>
      </c>
      <c r="M12" s="16">
        <f aca="true" t="shared" si="0" ref="M12:N16">IF(K12=3,1,"")</f>
      </c>
      <c r="N12" s="15">
        <f t="shared" si="0"/>
        <v>1</v>
      </c>
      <c r="O12" s="39"/>
      <c r="AE12" s="74">
        <v>139</v>
      </c>
      <c r="AF12" s="75"/>
      <c r="AG12" s="74" t="s">
        <v>33</v>
      </c>
      <c r="AH12" s="76" t="str">
        <f>J2</f>
        <v>Women</v>
      </c>
      <c r="AI12" s="77" t="s">
        <v>34</v>
      </c>
      <c r="AJ12" s="78">
        <f>J1</f>
        <v>41977</v>
      </c>
      <c r="AK12" s="79" t="s">
        <v>35</v>
      </c>
      <c r="AL12" s="80"/>
      <c r="AM12" s="79" t="s">
        <v>36</v>
      </c>
      <c r="AN12" s="76">
        <f>SUM(AN14:AN19)</f>
        <v>0</v>
      </c>
      <c r="AO12" s="76">
        <f>SUM(AO14:AO19)</f>
        <v>3</v>
      </c>
    </row>
    <row r="13" spans="1:41" ht="15.75">
      <c r="A13" s="39"/>
      <c r="B13" s="53" t="s">
        <v>8</v>
      </c>
      <c r="C13" s="22" t="str">
        <f>IF(C6&gt;"",C6,"")</f>
        <v>Rissanen Elli</v>
      </c>
      <c r="D13" s="22" t="str">
        <f>IF(G6&gt;"",G6,"")</f>
        <v>Lebedeva Victoria</v>
      </c>
      <c r="E13" s="22">
        <f>IF(E6&gt;"",E6&amp;" - "&amp;I6,"")</f>
      </c>
      <c r="F13" s="4">
        <v>-7</v>
      </c>
      <c r="G13" s="4">
        <v>9</v>
      </c>
      <c r="H13" s="4">
        <v>-1</v>
      </c>
      <c r="I13" s="4">
        <v>-14</v>
      </c>
      <c r="J13" s="4"/>
      <c r="K13" s="13">
        <f>IF(ISBLANK(F13),"",COUNTIF(F13:J13,"&gt;=0"))</f>
        <v>1</v>
      </c>
      <c r="L13" s="14">
        <f>IF(ISBLANK(F13),"",(IF(LEFT(F13,1)="-",1,0)+IF(LEFT(G13,1)="-",1,0)+IF(LEFT(H13,1)="-",1,0)+IF(LEFT(I13,1)="-",1,0)+IF(LEFT(J13,1)="-",1,0)))</f>
        <v>3</v>
      </c>
      <c r="M13" s="16">
        <f t="shared" si="0"/>
      </c>
      <c r="N13" s="15">
        <f t="shared" si="0"/>
        <v>1</v>
      </c>
      <c r="O13" s="39"/>
      <c r="AE13" s="81" t="s">
        <v>37</v>
      </c>
      <c r="AF13" s="82" t="str">
        <f>C4</f>
        <v>FIN 1</v>
      </c>
      <c r="AG13" s="82" t="str">
        <f>G4</f>
        <v>RUS 8</v>
      </c>
      <c r="AH13" s="81" t="s">
        <v>38</v>
      </c>
      <c r="AI13" s="81" t="s">
        <v>39</v>
      </c>
      <c r="AJ13" s="81" t="s">
        <v>40</v>
      </c>
      <c r="AK13" s="81" t="s">
        <v>41</v>
      </c>
      <c r="AL13" s="81" t="s">
        <v>42</v>
      </c>
      <c r="AM13" s="81" t="s">
        <v>43</v>
      </c>
      <c r="AN13" s="81" t="s">
        <v>44</v>
      </c>
      <c r="AO13" s="81" t="s">
        <v>45</v>
      </c>
    </row>
    <row r="14" spans="1:41" ht="15">
      <c r="A14" s="39"/>
      <c r="B14" s="54" t="s">
        <v>25</v>
      </c>
      <c r="C14" s="22" t="str">
        <f>IF(C8&gt;"",C8&amp;" / "&amp;C9,"")</f>
        <v>Kirichenko Anna / Erkheikki Sofia</v>
      </c>
      <c r="D14" s="22" t="str">
        <f>IF(G8&gt;"",G8&amp;" / "&amp;G9,"")</f>
        <v>Savelyeva Antonina / Lebedeva Victoria</v>
      </c>
      <c r="E14" s="23"/>
      <c r="F14" s="8">
        <v>-9</v>
      </c>
      <c r="G14" s="4">
        <v>-6</v>
      </c>
      <c r="H14" s="4">
        <v>-7</v>
      </c>
      <c r="I14" s="7"/>
      <c r="J14" s="7"/>
      <c r="K14" s="13">
        <f>IF(ISBLANK(F14),"",COUNTIF(F14:J14,"&gt;=0"))</f>
        <v>0</v>
      </c>
      <c r="L14" s="14">
        <f>IF(ISBLANK(F14),"",(IF(LEFT(F14,1)="-",1,0)+IF(LEFT(G14,1)="-",1,0)+IF(LEFT(H14,1)="-",1,0)+IF(LEFT(I14,1)="-",1,0)+IF(LEFT(J14,1)="-",1,0)))</f>
        <v>3</v>
      </c>
      <c r="M14" s="16">
        <f t="shared" si="0"/>
      </c>
      <c r="N14" s="15">
        <f t="shared" si="0"/>
        <v>1</v>
      </c>
      <c r="O14" s="39"/>
      <c r="AE14" s="79" t="s">
        <v>7</v>
      </c>
      <c r="AF14" s="79" t="str">
        <f>C5</f>
        <v>Kirichenko Anna</v>
      </c>
      <c r="AG14" s="79" t="str">
        <f>G5</f>
        <v>Savelyeva Antonina</v>
      </c>
      <c r="AH14" s="83">
        <f aca="true" t="shared" si="1" ref="AH14:AL16">F12</f>
        <v>-5</v>
      </c>
      <c r="AI14" s="83">
        <f t="shared" si="1"/>
        <v>-8</v>
      </c>
      <c r="AJ14" s="83">
        <f t="shared" si="1"/>
        <v>-4</v>
      </c>
      <c r="AK14" s="83">
        <f t="shared" si="1"/>
        <v>0</v>
      </c>
      <c r="AL14" s="83">
        <f t="shared" si="1"/>
        <v>0</v>
      </c>
      <c r="AM14" s="84"/>
      <c r="AN14" s="84">
        <f aca="true" t="shared" si="2" ref="AN14:AO16">M12</f>
      </c>
      <c r="AO14" s="84">
        <f t="shared" si="2"/>
        <v>1</v>
      </c>
    </row>
    <row r="15" spans="1:41" ht="15">
      <c r="A15" s="39"/>
      <c r="B15" s="53" t="s">
        <v>9</v>
      </c>
      <c r="C15" s="22" t="str">
        <f>IF(C5&gt;"",C5,"")</f>
        <v>Kirichenko Anna</v>
      </c>
      <c r="D15" s="22" t="str">
        <f>IF(G6&gt;"",G6,"")</f>
        <v>Lebedeva Victoria</v>
      </c>
      <c r="E15" s="24"/>
      <c r="F15" s="5"/>
      <c r="G15" s="6"/>
      <c r="H15" s="7"/>
      <c r="I15" s="4"/>
      <c r="J15" s="4"/>
      <c r="K15" s="13">
        <f>IF(ISBLANK(F15),"",COUNTIF(F15:J15,"&gt;=0"))</f>
      </c>
      <c r="L15" s="14">
        <f>IF(ISBLANK(F15),"",(IF(LEFT(F15,1)="-",1,0)+IF(LEFT(G15,1)="-",1,0)+IF(LEFT(H15,1)="-",1,0)+IF(LEFT(I15,1)="-",1,0)+IF(LEFT(J15,1)="-",1,0)))</f>
      </c>
      <c r="M15" s="16">
        <f t="shared" si="0"/>
      </c>
      <c r="N15" s="15">
        <f t="shared" si="0"/>
      </c>
      <c r="O15" s="39"/>
      <c r="AE15" s="79" t="s">
        <v>8</v>
      </c>
      <c r="AF15" s="79" t="str">
        <f>C6</f>
        <v>Rissanen Elli</v>
      </c>
      <c r="AG15" s="85" t="str">
        <f>G6</f>
        <v>Lebedeva Victoria</v>
      </c>
      <c r="AH15" s="83">
        <f t="shared" si="1"/>
        <v>-7</v>
      </c>
      <c r="AI15" s="83">
        <f t="shared" si="1"/>
        <v>9</v>
      </c>
      <c r="AJ15" s="83">
        <f t="shared" si="1"/>
        <v>-1</v>
      </c>
      <c r="AK15" s="83">
        <f t="shared" si="1"/>
        <v>-14</v>
      </c>
      <c r="AL15" s="83">
        <f t="shared" si="1"/>
        <v>0</v>
      </c>
      <c r="AM15" s="84"/>
      <c r="AN15" s="84">
        <f t="shared" si="2"/>
      </c>
      <c r="AO15" s="84">
        <f t="shared" si="2"/>
        <v>1</v>
      </c>
    </row>
    <row r="16" spans="1:41" ht="15.75" thickBot="1">
      <c r="A16" s="39"/>
      <c r="B16" s="53" t="s">
        <v>10</v>
      </c>
      <c r="C16" s="22" t="str">
        <f>IF(C6&gt;"",C6,"")</f>
        <v>Rissanen Elli</v>
      </c>
      <c r="D16" s="22" t="str">
        <f>IF(G5&gt;"",G5,"")</f>
        <v>Savelyeva Antonina</v>
      </c>
      <c r="E16" s="24"/>
      <c r="F16" s="8"/>
      <c r="G16" s="4"/>
      <c r="H16" s="4"/>
      <c r="I16" s="4"/>
      <c r="J16" s="4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  <c r="AE16" s="79" t="s">
        <v>46</v>
      </c>
      <c r="AF16" s="79" t="str">
        <f>C8</f>
        <v>Kirichenko Anna</v>
      </c>
      <c r="AG16" s="85" t="str">
        <f>G8</f>
        <v>Savelyeva Antonina</v>
      </c>
      <c r="AH16" s="83">
        <f t="shared" si="1"/>
        <v>-9</v>
      </c>
      <c r="AI16" s="83">
        <f t="shared" si="1"/>
        <v>-6</v>
      </c>
      <c r="AJ16" s="83">
        <f t="shared" si="1"/>
        <v>-7</v>
      </c>
      <c r="AK16" s="83">
        <f t="shared" si="1"/>
        <v>0</v>
      </c>
      <c r="AL16" s="83">
        <f t="shared" si="1"/>
        <v>0</v>
      </c>
      <c r="AM16" s="84"/>
      <c r="AN16" s="84">
        <f t="shared" si="2"/>
      </c>
      <c r="AO16" s="84">
        <f t="shared" si="2"/>
        <v>1</v>
      </c>
    </row>
    <row r="17" spans="1:41" ht="15.7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1</v>
      </c>
      <c r="L17" s="26">
        <f>IF(ISBLANK(G5),"",SUM(L12:L16))</f>
        <v>9</v>
      </c>
      <c r="M17" s="56">
        <f>IF(ISBLANK(F12),"",SUM(M12:M16))</f>
        <v>0</v>
      </c>
      <c r="N17" s="57">
        <f>IF(ISBLANK(F12),"",SUM(N12:N16))</f>
        <v>3</v>
      </c>
      <c r="O17" s="39"/>
      <c r="AE17" s="122" t="s">
        <v>47</v>
      </c>
      <c r="AF17" s="122" t="str">
        <f>C9</f>
        <v>Erkheikki Sofia</v>
      </c>
      <c r="AG17" s="123" t="str">
        <f>G9</f>
        <v>Lebedeva Victoria</v>
      </c>
      <c r="AH17" s="86" t="s">
        <v>48</v>
      </c>
      <c r="AI17" s="86" t="s">
        <v>48</v>
      </c>
      <c r="AJ17" s="86" t="s">
        <v>48</v>
      </c>
      <c r="AK17" s="86" t="s">
        <v>48</v>
      </c>
      <c r="AL17" s="86" t="s">
        <v>48</v>
      </c>
      <c r="AM17" s="86"/>
      <c r="AN17" s="84"/>
      <c r="AO17" s="84">
        <f>N15</f>
      </c>
    </row>
    <row r="18" spans="1:41" ht="1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  <c r="AE18" s="79" t="s">
        <v>9</v>
      </c>
      <c r="AF18" s="79" t="str">
        <f>C5</f>
        <v>Kirichenko Anna</v>
      </c>
      <c r="AG18" s="85" t="str">
        <f>G6</f>
        <v>Lebedeva Victoria</v>
      </c>
      <c r="AH18" s="83">
        <f aca="true" t="shared" si="3" ref="AH18:AL19">F15</f>
        <v>0</v>
      </c>
      <c r="AI18" s="83">
        <f t="shared" si="3"/>
        <v>0</v>
      </c>
      <c r="AJ18" s="83">
        <f t="shared" si="3"/>
        <v>0</v>
      </c>
      <c r="AK18" s="83">
        <f t="shared" si="3"/>
        <v>0</v>
      </c>
      <c r="AL18" s="83">
        <f t="shared" si="3"/>
        <v>0</v>
      </c>
      <c r="AM18" s="84"/>
      <c r="AN18" s="84">
        <f>M15</f>
      </c>
      <c r="AO18" s="84">
        <f>N15</f>
      </c>
    </row>
    <row r="19" spans="1:41" ht="1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  <c r="AE19" s="79" t="s">
        <v>10</v>
      </c>
      <c r="AF19" s="79" t="str">
        <f>C6</f>
        <v>Rissanen Elli</v>
      </c>
      <c r="AG19" s="79" t="str">
        <f>G5</f>
        <v>Savelyeva Antonina</v>
      </c>
      <c r="AH19" s="83">
        <f t="shared" si="3"/>
        <v>0</v>
      </c>
      <c r="AI19" s="83">
        <f t="shared" si="3"/>
        <v>0</v>
      </c>
      <c r="AJ19" s="83">
        <f t="shared" si="3"/>
        <v>0</v>
      </c>
      <c r="AK19" s="83">
        <f t="shared" si="3"/>
        <v>0</v>
      </c>
      <c r="AL19" s="83">
        <f t="shared" si="3"/>
        <v>0</v>
      </c>
      <c r="AM19" s="84"/>
      <c r="AN19" s="84">
        <f>M16</f>
      </c>
      <c r="AO19" s="84">
        <f>N16</f>
      </c>
    </row>
    <row r="20" spans="1:15" ht="13.5" thickBot="1">
      <c r="A20" s="35"/>
      <c r="B20" s="62"/>
      <c r="C20" s="63" t="str">
        <f>C4</f>
        <v>FIN 1</v>
      </c>
      <c r="D20" s="27" t="str">
        <f>G4</f>
        <v>RUS 8</v>
      </c>
      <c r="E20" s="27"/>
      <c r="F20" s="27"/>
      <c r="G20" s="27"/>
      <c r="H20" s="27"/>
      <c r="I20" s="27"/>
      <c r="J20" s="158" t="str">
        <f>IF(M17=3,C4,IF(N17=3,G4,IF(M17=5,IF(N17=5,"tasan",""),"")))</f>
        <v>RUS 8</v>
      </c>
      <c r="K20" s="159"/>
      <c r="L20" s="159"/>
      <c r="M20" s="159"/>
      <c r="N20" s="160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2" spans="1:15" ht="12.75">
      <c r="A22" s="35"/>
      <c r="B22" s="9"/>
      <c r="C22" s="28" t="s">
        <v>29</v>
      </c>
      <c r="D22" s="27"/>
      <c r="E22" s="27"/>
      <c r="F22" s="9"/>
      <c r="G22" s="36" t="s">
        <v>17</v>
      </c>
      <c r="H22" s="37"/>
      <c r="I22" s="38"/>
      <c r="J22" s="170">
        <v>41977</v>
      </c>
      <c r="K22" s="171"/>
      <c r="L22" s="171"/>
      <c r="M22" s="171"/>
      <c r="N22" s="172"/>
      <c r="O22" s="39"/>
    </row>
    <row r="23" spans="1:15" ht="12.75">
      <c r="A23" s="35"/>
      <c r="B23" s="12"/>
      <c r="C23" s="12" t="s">
        <v>75</v>
      </c>
      <c r="D23" s="27"/>
      <c r="E23" s="27"/>
      <c r="F23" s="9"/>
      <c r="G23" s="36" t="s">
        <v>18</v>
      </c>
      <c r="H23" s="37"/>
      <c r="I23" s="38"/>
      <c r="J23" s="173" t="s">
        <v>185</v>
      </c>
      <c r="K23" s="171"/>
      <c r="L23" s="171"/>
      <c r="M23" s="171"/>
      <c r="N23" s="172"/>
      <c r="O23" s="39"/>
    </row>
    <row r="24" spans="1:15" ht="12.75">
      <c r="A24" s="35"/>
      <c r="B24" s="9"/>
      <c r="C24" s="69"/>
      <c r="D24" s="27"/>
      <c r="E24" s="27"/>
      <c r="F24" s="27"/>
      <c r="G24" s="1"/>
      <c r="H24" s="27"/>
      <c r="I24" s="27"/>
      <c r="J24" s="27"/>
      <c r="K24" s="27"/>
      <c r="L24" s="27"/>
      <c r="M24" s="27"/>
      <c r="N24" s="27"/>
      <c r="O24" s="40"/>
    </row>
    <row r="25" spans="1:15" ht="12.75">
      <c r="A25" s="39"/>
      <c r="B25" s="41" t="s">
        <v>19</v>
      </c>
      <c r="C25" s="174" t="s">
        <v>191</v>
      </c>
      <c r="D25" s="139"/>
      <c r="E25" s="42"/>
      <c r="F25" s="41" t="s">
        <v>19</v>
      </c>
      <c r="G25" s="66" t="s">
        <v>53</v>
      </c>
      <c r="H25" s="67"/>
      <c r="I25" s="67"/>
      <c r="J25" s="67"/>
      <c r="K25" s="67"/>
      <c r="L25" s="67"/>
      <c r="M25" s="67"/>
      <c r="N25" s="68"/>
      <c r="O25" s="39"/>
    </row>
    <row r="26" spans="1:17" ht="15">
      <c r="A26" s="39"/>
      <c r="B26" s="43" t="s">
        <v>0</v>
      </c>
      <c r="C26" t="s">
        <v>192</v>
      </c>
      <c r="D26"/>
      <c r="E26" s="11"/>
      <c r="F26" s="44" t="s">
        <v>1</v>
      </c>
      <c r="G26" s="176" t="s">
        <v>193</v>
      </c>
      <c r="H26" s="177"/>
      <c r="I26" s="177"/>
      <c r="J26" s="177"/>
      <c r="K26" s="177"/>
      <c r="L26" s="177"/>
      <c r="M26" s="177"/>
      <c r="N26" s="128"/>
      <c r="O26" s="39"/>
      <c r="Q26"/>
    </row>
    <row r="27" spans="1:17" ht="15">
      <c r="A27" s="39"/>
      <c r="B27" s="45" t="s">
        <v>2</v>
      </c>
      <c r="C27" s="161" t="s">
        <v>194</v>
      </c>
      <c r="D27" s="162"/>
      <c r="E27" s="11"/>
      <c r="F27" s="46" t="s">
        <v>3</v>
      </c>
      <c r="G27" s="161" t="s">
        <v>195</v>
      </c>
      <c r="H27" s="163"/>
      <c r="I27" s="163"/>
      <c r="J27" s="163"/>
      <c r="K27" s="163"/>
      <c r="L27" s="163"/>
      <c r="M27" s="163"/>
      <c r="N27" s="164"/>
      <c r="O27" s="39"/>
      <c r="Q27"/>
    </row>
    <row r="28" spans="1:15" ht="12.75">
      <c r="A28" s="35"/>
      <c r="B28" s="47" t="s">
        <v>20</v>
      </c>
      <c r="C28" s="48"/>
      <c r="D28" s="49"/>
      <c r="E28" s="50"/>
      <c r="F28" s="47" t="s">
        <v>20</v>
      </c>
      <c r="G28" s="48"/>
      <c r="H28" s="51"/>
      <c r="I28" s="51"/>
      <c r="J28" s="51"/>
      <c r="K28" s="51"/>
      <c r="L28" s="51"/>
      <c r="M28" s="51"/>
      <c r="N28" s="51"/>
      <c r="O28" s="40"/>
    </row>
    <row r="29" spans="1:17" ht="15">
      <c r="A29" s="39"/>
      <c r="B29" s="19"/>
      <c r="C29" t="s">
        <v>192</v>
      </c>
      <c r="D29"/>
      <c r="E29" s="11"/>
      <c r="F29" s="20"/>
      <c r="G29" s="176" t="s">
        <v>193</v>
      </c>
      <c r="H29" s="177"/>
      <c r="I29" s="177"/>
      <c r="J29" s="177"/>
      <c r="K29" s="177"/>
      <c r="L29" s="177"/>
      <c r="M29" s="177"/>
      <c r="N29" s="128"/>
      <c r="O29" s="39"/>
      <c r="Q29"/>
    </row>
    <row r="30" spans="1:17" ht="15">
      <c r="A30" s="39"/>
      <c r="B30" s="17"/>
      <c r="C30" s="161" t="s">
        <v>194</v>
      </c>
      <c r="D30" s="162"/>
      <c r="E30" s="11"/>
      <c r="F30" s="18"/>
      <c r="G30" s="148" t="s">
        <v>196</v>
      </c>
      <c r="H30" s="149" t="s">
        <v>197</v>
      </c>
      <c r="I30" s="148"/>
      <c r="J30" s="149"/>
      <c r="K30" s="148"/>
      <c r="L30" s="149"/>
      <c r="M30" s="148"/>
      <c r="N30" s="149"/>
      <c r="O30" s="39"/>
      <c r="Q30"/>
    </row>
    <row r="31" spans="1:15" ht="12.75">
      <c r="A31" s="35"/>
      <c r="B31" s="27"/>
      <c r="C31" s="27"/>
      <c r="D31" s="27"/>
      <c r="E31" s="27"/>
      <c r="F31" s="1" t="s">
        <v>24</v>
      </c>
      <c r="G31" s="1"/>
      <c r="H31" s="1"/>
      <c r="I31" s="1"/>
      <c r="J31" s="27"/>
      <c r="K31" s="27"/>
      <c r="L31" s="27"/>
      <c r="M31" s="52"/>
      <c r="N31" s="9"/>
      <c r="O31" s="40"/>
    </row>
    <row r="32" spans="1:15" ht="12.75">
      <c r="A32" s="35"/>
      <c r="B32" s="12" t="s">
        <v>23</v>
      </c>
      <c r="C32" s="27"/>
      <c r="D32" s="27"/>
      <c r="E32" s="27"/>
      <c r="F32" s="2" t="s">
        <v>11</v>
      </c>
      <c r="G32" s="2" t="s">
        <v>12</v>
      </c>
      <c r="H32" s="2" t="s">
        <v>13</v>
      </c>
      <c r="I32" s="2" t="s">
        <v>14</v>
      </c>
      <c r="J32" s="2" t="s">
        <v>15</v>
      </c>
      <c r="K32" s="168" t="s">
        <v>21</v>
      </c>
      <c r="L32" s="169"/>
      <c r="M32" s="2" t="s">
        <v>22</v>
      </c>
      <c r="N32" s="3" t="s">
        <v>16</v>
      </c>
      <c r="O32" s="39"/>
    </row>
    <row r="33" spans="1:41" ht="15.75">
      <c r="A33" s="39"/>
      <c r="B33" s="53" t="s">
        <v>7</v>
      </c>
      <c r="C33" s="22" t="str">
        <f>IF(C26&gt;"",C26,"")</f>
        <v>Kato Miyu</v>
      </c>
      <c r="D33" s="22" t="str">
        <f>IF(G26&gt;"",G26,"")</f>
        <v>Kallberg Stina</v>
      </c>
      <c r="E33" s="22">
        <f>IF(E26&gt;"",E26&amp;" - "&amp;I26,"")</f>
      </c>
      <c r="F33" s="4">
        <v>3</v>
      </c>
      <c r="G33" s="4">
        <v>-9</v>
      </c>
      <c r="H33" s="10">
        <v>8</v>
      </c>
      <c r="I33" s="4">
        <v>-6</v>
      </c>
      <c r="J33" s="4">
        <v>10</v>
      </c>
      <c r="K33" s="13">
        <f>IF(ISBLANK(F33),"",COUNTIF(F33:J33,"&gt;=0"))</f>
        <v>3</v>
      </c>
      <c r="L33" s="14">
        <f>IF(ISBLANK(F33),"",(IF(LEFT(F33,1)="-",1,0)+IF(LEFT(G33,1)="-",1,0)+IF(LEFT(H33,1)="-",1,0)+IF(LEFT(I33,1)="-",1,0)+IF(LEFT(J33,1)="-",1,0)))</f>
        <v>2</v>
      </c>
      <c r="M33" s="16">
        <f aca="true" t="shared" si="4" ref="M33:N37">IF(K33=3,1,"")</f>
        <v>1</v>
      </c>
      <c r="N33" s="15">
        <f t="shared" si="4"/>
      </c>
      <c r="O33" s="39"/>
      <c r="AE33" s="74">
        <v>139</v>
      </c>
      <c r="AF33" s="75"/>
      <c r="AG33" s="74" t="s">
        <v>33</v>
      </c>
      <c r="AH33" s="76" t="str">
        <f>J23</f>
        <v>Women</v>
      </c>
      <c r="AI33" s="77" t="s">
        <v>34</v>
      </c>
      <c r="AJ33" s="78">
        <f>J22</f>
        <v>41977</v>
      </c>
      <c r="AK33" s="79" t="s">
        <v>35</v>
      </c>
      <c r="AL33" s="80"/>
      <c r="AM33" s="79" t="s">
        <v>36</v>
      </c>
      <c r="AN33" s="76">
        <f>SUM(AN35:AN40)</f>
        <v>3</v>
      </c>
      <c r="AO33" s="76">
        <f>SUM(AO35:AO40)</f>
        <v>0</v>
      </c>
    </row>
    <row r="34" spans="1:41" ht="15.75">
      <c r="A34" s="39"/>
      <c r="B34" s="53" t="s">
        <v>8</v>
      </c>
      <c r="C34" s="22" t="str">
        <f>IF(C27&gt;"",C27,"")</f>
        <v>Jeger Mateja</v>
      </c>
      <c r="D34" s="22" t="str">
        <f>IF(G27&gt;"",G27,"")</f>
        <v>Johansson Tilda</v>
      </c>
      <c r="E34" s="22">
        <f>IF(E27&gt;"",E27&amp;" - "&amp;I27,"")</f>
      </c>
      <c r="F34" s="4">
        <v>-7</v>
      </c>
      <c r="G34" s="4">
        <v>6</v>
      </c>
      <c r="H34" s="4">
        <v>4</v>
      </c>
      <c r="I34" s="4">
        <v>6</v>
      </c>
      <c r="J34" s="4"/>
      <c r="K34" s="13">
        <f>IF(ISBLANK(F34),"",COUNTIF(F34:J34,"&gt;=0"))</f>
        <v>3</v>
      </c>
      <c r="L34" s="14">
        <f>IF(ISBLANK(F34),"",(IF(LEFT(F34,1)="-",1,0)+IF(LEFT(G34,1)="-",1,0)+IF(LEFT(H34,1)="-",1,0)+IF(LEFT(I34,1)="-",1,0)+IF(LEFT(J34,1)="-",1,0)))</f>
        <v>1</v>
      </c>
      <c r="M34" s="16">
        <f t="shared" si="4"/>
        <v>1</v>
      </c>
      <c r="N34" s="15">
        <f t="shared" si="4"/>
      </c>
      <c r="O34" s="39"/>
      <c r="AE34" s="81" t="s">
        <v>37</v>
      </c>
      <c r="AF34" s="82" t="str">
        <f>C25</f>
        <v>JPN/CRO</v>
      </c>
      <c r="AG34" s="82" t="str">
        <f>G25</f>
        <v>SWE 2</v>
      </c>
      <c r="AH34" s="81" t="s">
        <v>38</v>
      </c>
      <c r="AI34" s="81" t="s">
        <v>39</v>
      </c>
      <c r="AJ34" s="81" t="s">
        <v>40</v>
      </c>
      <c r="AK34" s="81" t="s">
        <v>41</v>
      </c>
      <c r="AL34" s="81" t="s">
        <v>42</v>
      </c>
      <c r="AM34" s="81" t="s">
        <v>43</v>
      </c>
      <c r="AN34" s="81" t="s">
        <v>44</v>
      </c>
      <c r="AO34" s="81" t="s">
        <v>45</v>
      </c>
    </row>
    <row r="35" spans="1:41" ht="15">
      <c r="A35" s="39"/>
      <c r="B35" s="54" t="s">
        <v>25</v>
      </c>
      <c r="C35" s="22" t="str">
        <f>IF(C29&gt;"",C29&amp;" / "&amp;C30,"")</f>
        <v>Kato Miyu / Jeger Mateja</v>
      </c>
      <c r="D35" s="22" t="str">
        <f>IF(G29&gt;"",G29&amp;" / "&amp;G30,"")</f>
        <v>Kallberg Stina / Holmsten</v>
      </c>
      <c r="E35" s="23"/>
      <c r="F35" s="8">
        <v>4</v>
      </c>
      <c r="G35" s="4">
        <v>6</v>
      </c>
      <c r="H35" s="4">
        <v>7</v>
      </c>
      <c r="I35" s="7"/>
      <c r="J35" s="7"/>
      <c r="K35" s="13">
        <f>IF(ISBLANK(F35),"",COUNTIF(F35:J35,"&gt;=0"))</f>
        <v>3</v>
      </c>
      <c r="L35" s="14">
        <f>IF(ISBLANK(F35),"",(IF(LEFT(F35,1)="-",1,0)+IF(LEFT(G35,1)="-",1,0)+IF(LEFT(H35,1)="-",1,0)+IF(LEFT(I35,1)="-",1,0)+IF(LEFT(J35,1)="-",1,0)))</f>
        <v>0</v>
      </c>
      <c r="M35" s="16">
        <f t="shared" si="4"/>
        <v>1</v>
      </c>
      <c r="N35" s="15">
        <f t="shared" si="4"/>
      </c>
      <c r="O35" s="39"/>
      <c r="AE35" s="79" t="s">
        <v>7</v>
      </c>
      <c r="AF35" s="79" t="str">
        <f>C26</f>
        <v>Kato Miyu</v>
      </c>
      <c r="AG35" s="79" t="str">
        <f>G26</f>
        <v>Kallberg Stina</v>
      </c>
      <c r="AH35" s="83">
        <f aca="true" t="shared" si="5" ref="AH35:AL37">F33</f>
        <v>3</v>
      </c>
      <c r="AI35" s="83">
        <f t="shared" si="5"/>
        <v>-9</v>
      </c>
      <c r="AJ35" s="83">
        <f t="shared" si="5"/>
        <v>8</v>
      </c>
      <c r="AK35" s="83">
        <f t="shared" si="5"/>
        <v>-6</v>
      </c>
      <c r="AL35" s="83">
        <f t="shared" si="5"/>
        <v>10</v>
      </c>
      <c r="AM35" s="84"/>
      <c r="AN35" s="84">
        <f aca="true" t="shared" si="6" ref="AN35:AO37">M33</f>
        <v>1</v>
      </c>
      <c r="AO35" s="84">
        <f t="shared" si="6"/>
      </c>
    </row>
    <row r="36" spans="1:41" ht="15">
      <c r="A36" s="39"/>
      <c r="B36" s="53" t="s">
        <v>9</v>
      </c>
      <c r="C36" s="22"/>
      <c r="D36" s="22"/>
      <c r="E36" s="24"/>
      <c r="F36" s="5"/>
      <c r="G36" s="6"/>
      <c r="H36" s="7"/>
      <c r="I36" s="4"/>
      <c r="J36" s="4"/>
      <c r="K36" s="13">
        <f>IF(ISBLANK(F36),"",COUNTIF(F36:J36,"&gt;=0"))</f>
      </c>
      <c r="L36" s="14">
        <f>IF(ISBLANK(F36),"",(IF(LEFT(F36,1)="-",1,0)+IF(LEFT(G36,1)="-",1,0)+IF(LEFT(H36,1)="-",1,0)+IF(LEFT(I36,1)="-",1,0)+IF(LEFT(J36,1)="-",1,0)))</f>
      </c>
      <c r="M36" s="16">
        <f t="shared" si="4"/>
      </c>
      <c r="N36" s="15">
        <f t="shared" si="4"/>
      </c>
      <c r="O36" s="39"/>
      <c r="AE36" s="79" t="s">
        <v>8</v>
      </c>
      <c r="AF36" s="79" t="str">
        <f>C27</f>
        <v>Jeger Mateja</v>
      </c>
      <c r="AG36" s="85" t="str">
        <f>G27</f>
        <v>Johansson Tilda</v>
      </c>
      <c r="AH36" s="83">
        <f t="shared" si="5"/>
        <v>-7</v>
      </c>
      <c r="AI36" s="83">
        <f t="shared" si="5"/>
        <v>6</v>
      </c>
      <c r="AJ36" s="83">
        <f t="shared" si="5"/>
        <v>4</v>
      </c>
      <c r="AK36" s="83">
        <f t="shared" si="5"/>
        <v>6</v>
      </c>
      <c r="AL36" s="83">
        <f t="shared" si="5"/>
        <v>0</v>
      </c>
      <c r="AM36" s="84"/>
      <c r="AN36" s="84">
        <f t="shared" si="6"/>
        <v>1</v>
      </c>
      <c r="AO36" s="84">
        <f t="shared" si="6"/>
      </c>
    </row>
    <row r="37" spans="1:41" ht="15.75" thickBot="1">
      <c r="A37" s="39"/>
      <c r="B37" s="53" t="s">
        <v>10</v>
      </c>
      <c r="C37" s="22"/>
      <c r="D37" s="22"/>
      <c r="E37" s="24"/>
      <c r="F37" s="8"/>
      <c r="G37" s="4"/>
      <c r="H37" s="4"/>
      <c r="I37" s="4"/>
      <c r="J37" s="4"/>
      <c r="K37" s="13">
        <f>IF(ISBLANK(F37),"",COUNTIF(F37:J37,"&gt;=0"))</f>
      </c>
      <c r="L37" s="14">
        <f>IF(ISBLANK(F37),"",(IF(LEFT(F37,1)="-",1,0)+IF(LEFT(G37,1)="-",1,0)+IF(LEFT(H37,1)="-",1,0)+IF(LEFT(I37,1)="-",1,0)+IF(LEFT(J37,1)="-",1,0)))</f>
      </c>
      <c r="M37" s="16">
        <f t="shared" si="4"/>
      </c>
      <c r="N37" s="15">
        <f t="shared" si="4"/>
      </c>
      <c r="O37" s="39"/>
      <c r="AE37" s="79" t="s">
        <v>46</v>
      </c>
      <c r="AF37" s="79" t="str">
        <f>C29</f>
        <v>Kato Miyu</v>
      </c>
      <c r="AG37" s="85" t="str">
        <f>G29</f>
        <v>Kallberg Stina</v>
      </c>
      <c r="AH37" s="83">
        <f t="shared" si="5"/>
        <v>4</v>
      </c>
      <c r="AI37" s="83">
        <f t="shared" si="5"/>
        <v>6</v>
      </c>
      <c r="AJ37" s="83">
        <f t="shared" si="5"/>
        <v>7</v>
      </c>
      <c r="AK37" s="83">
        <f t="shared" si="5"/>
        <v>0</v>
      </c>
      <c r="AL37" s="83">
        <f t="shared" si="5"/>
        <v>0</v>
      </c>
      <c r="AM37" s="84"/>
      <c r="AN37" s="84">
        <f t="shared" si="6"/>
        <v>1</v>
      </c>
      <c r="AO37" s="84">
        <f t="shared" si="6"/>
      </c>
    </row>
    <row r="38" spans="1:41" ht="15.75" thickBot="1">
      <c r="A38" s="35"/>
      <c r="B38" s="27"/>
      <c r="C38" s="27"/>
      <c r="D38" s="27"/>
      <c r="E38" s="27"/>
      <c r="F38" s="27"/>
      <c r="G38" s="27"/>
      <c r="H38" s="27"/>
      <c r="I38" s="21" t="s">
        <v>28</v>
      </c>
      <c r="J38" s="55"/>
      <c r="K38" s="25">
        <f>IF(ISBLANK(C26),"",SUM(K33:K37))</f>
        <v>9</v>
      </c>
      <c r="L38" s="26">
        <f>IF(ISBLANK(G26),"",SUM(L33:L37))</f>
        <v>3</v>
      </c>
      <c r="M38" s="56">
        <f>IF(ISBLANK(F33),"",SUM(M33:M37))</f>
        <v>3</v>
      </c>
      <c r="N38" s="57">
        <f>IF(ISBLANK(F33),"",SUM(N33:N37))</f>
        <v>0</v>
      </c>
      <c r="O38" s="39"/>
      <c r="AE38" s="122" t="s">
        <v>47</v>
      </c>
      <c r="AF38" s="122" t="str">
        <f>C30</f>
        <v>Jeger Mateja</v>
      </c>
      <c r="AG38" s="123" t="str">
        <f>G30</f>
        <v>Holmsten</v>
      </c>
      <c r="AH38" s="86" t="s">
        <v>48</v>
      </c>
      <c r="AI38" s="86" t="s">
        <v>48</v>
      </c>
      <c r="AJ38" s="86" t="s">
        <v>48</v>
      </c>
      <c r="AK38" s="86" t="s">
        <v>48</v>
      </c>
      <c r="AL38" s="86" t="s">
        <v>48</v>
      </c>
      <c r="AM38" s="86"/>
      <c r="AN38" s="84"/>
      <c r="AO38" s="84">
        <f>N36</f>
      </c>
    </row>
    <row r="39" spans="1:41" ht="15">
      <c r="A39" s="35"/>
      <c r="B39" s="27" t="s">
        <v>26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40"/>
      <c r="AE39" s="79" t="s">
        <v>9</v>
      </c>
      <c r="AF39" s="79" t="str">
        <f>C26</f>
        <v>Kato Miyu</v>
      </c>
      <c r="AG39" s="85" t="str">
        <f>G27</f>
        <v>Johansson Tilda</v>
      </c>
      <c r="AH39" s="83">
        <f aca="true" t="shared" si="7" ref="AH39:AL40">F36</f>
        <v>0</v>
      </c>
      <c r="AI39" s="83">
        <f t="shared" si="7"/>
        <v>0</v>
      </c>
      <c r="AJ39" s="83">
        <f t="shared" si="7"/>
        <v>0</v>
      </c>
      <c r="AK39" s="83">
        <f t="shared" si="7"/>
        <v>0</v>
      </c>
      <c r="AL39" s="83">
        <f t="shared" si="7"/>
        <v>0</v>
      </c>
      <c r="AM39" s="84"/>
      <c r="AN39" s="84">
        <f>M36</f>
      </c>
      <c r="AO39" s="84">
        <f>N36</f>
      </c>
    </row>
    <row r="40" spans="1:41" ht="15">
      <c r="A40" s="35"/>
      <c r="C40" s="27" t="s">
        <v>4</v>
      </c>
      <c r="D40" s="27" t="s">
        <v>5</v>
      </c>
      <c r="E40" s="9"/>
      <c r="F40" s="27"/>
      <c r="G40" s="27" t="s">
        <v>6</v>
      </c>
      <c r="H40" s="9"/>
      <c r="I40" s="27"/>
      <c r="J40" s="9" t="s">
        <v>27</v>
      </c>
      <c r="K40" s="9"/>
      <c r="L40" s="27"/>
      <c r="M40" s="27"/>
      <c r="N40" s="27"/>
      <c r="O40" s="40"/>
      <c r="AE40" s="79" t="s">
        <v>10</v>
      </c>
      <c r="AF40" s="79" t="str">
        <f>C27</f>
        <v>Jeger Mateja</v>
      </c>
      <c r="AG40" s="79" t="str">
        <f>G26</f>
        <v>Kallberg Stina</v>
      </c>
      <c r="AH40" s="83">
        <f t="shared" si="7"/>
        <v>0</v>
      </c>
      <c r="AI40" s="83">
        <f t="shared" si="7"/>
        <v>0</v>
      </c>
      <c r="AJ40" s="83">
        <f t="shared" si="7"/>
        <v>0</v>
      </c>
      <c r="AK40" s="83">
        <f t="shared" si="7"/>
        <v>0</v>
      </c>
      <c r="AL40" s="83">
        <f t="shared" si="7"/>
        <v>0</v>
      </c>
      <c r="AM40" s="84"/>
      <c r="AN40" s="84">
        <f>M37</f>
      </c>
      <c r="AO40" s="84">
        <f>N37</f>
      </c>
    </row>
    <row r="41" spans="1:15" ht="13.5" thickBot="1">
      <c r="A41" s="35"/>
      <c r="B41" s="62"/>
      <c r="C41" s="63" t="str">
        <f>C25</f>
        <v>JPN/CRO</v>
      </c>
      <c r="D41" s="27" t="str">
        <f>G25</f>
        <v>SWE 2</v>
      </c>
      <c r="E41" s="27"/>
      <c r="F41" s="27"/>
      <c r="G41" s="27"/>
      <c r="H41" s="27"/>
      <c r="I41" s="27"/>
      <c r="J41" s="158" t="str">
        <f>IF(M38=3,C25,IF(N38=3,G25,IF(M38=5,IF(N38=5,"tasan",""),"")))</f>
        <v>JPN/CRO</v>
      </c>
      <c r="K41" s="159"/>
      <c r="L41" s="159"/>
      <c r="M41" s="159"/>
      <c r="N41" s="160"/>
      <c r="O41" s="39"/>
    </row>
    <row r="42" spans="1:15" ht="12.75">
      <c r="A42" s="58"/>
      <c r="B42" s="59"/>
      <c r="C42" s="59"/>
      <c r="D42" s="59"/>
      <c r="E42" s="59"/>
      <c r="F42" s="59"/>
      <c r="G42" s="59"/>
      <c r="H42" s="59"/>
      <c r="I42" s="59"/>
      <c r="J42" s="60"/>
      <c r="K42" s="60"/>
      <c r="L42" s="60"/>
      <c r="M42" s="60"/>
      <c r="N42" s="60"/>
      <c r="O42" s="61"/>
    </row>
    <row r="45" spans="1:15" ht="12.75">
      <c r="A45" s="35"/>
      <c r="B45" s="9"/>
      <c r="C45" s="28" t="s">
        <v>29</v>
      </c>
      <c r="D45" s="27"/>
      <c r="E45" s="27"/>
      <c r="F45" s="9"/>
      <c r="G45" s="36" t="s">
        <v>17</v>
      </c>
      <c r="H45" s="37"/>
      <c r="I45" s="38"/>
      <c r="J45" s="170">
        <v>41977</v>
      </c>
      <c r="K45" s="171"/>
      <c r="L45" s="171"/>
      <c r="M45" s="171"/>
      <c r="N45" s="172"/>
      <c r="O45" s="39"/>
    </row>
    <row r="46" spans="1:15" ht="12.75">
      <c r="A46" s="35"/>
      <c r="B46" s="12"/>
      <c r="C46" s="12" t="s">
        <v>75</v>
      </c>
      <c r="D46" s="27"/>
      <c r="E46" s="27"/>
      <c r="F46" s="9"/>
      <c r="G46" s="36" t="s">
        <v>18</v>
      </c>
      <c r="H46" s="37"/>
      <c r="I46" s="38"/>
      <c r="J46" s="173" t="s">
        <v>185</v>
      </c>
      <c r="K46" s="171"/>
      <c r="L46" s="171"/>
      <c r="M46" s="171"/>
      <c r="N46" s="172"/>
      <c r="O46" s="39"/>
    </row>
    <row r="47" spans="1:15" ht="12.75">
      <c r="A47" s="35"/>
      <c r="B47" s="9"/>
      <c r="C47" s="69"/>
      <c r="D47" s="27"/>
      <c r="E47" s="27"/>
      <c r="F47" s="27"/>
      <c r="G47" s="1"/>
      <c r="H47" s="27"/>
      <c r="I47" s="27"/>
      <c r="J47" s="27"/>
      <c r="K47" s="27"/>
      <c r="L47" s="27"/>
      <c r="M47" s="27"/>
      <c r="N47" s="27"/>
      <c r="O47" s="40"/>
    </row>
    <row r="48" spans="1:15" ht="12.75">
      <c r="A48" s="39"/>
      <c r="B48" s="41" t="s">
        <v>19</v>
      </c>
      <c r="C48" s="174" t="s">
        <v>198</v>
      </c>
      <c r="D48" s="175"/>
      <c r="E48" s="42"/>
      <c r="F48" s="41" t="s">
        <v>19</v>
      </c>
      <c r="G48" s="66" t="s">
        <v>49</v>
      </c>
      <c r="H48" s="67"/>
      <c r="I48" s="67"/>
      <c r="J48" s="67"/>
      <c r="K48" s="67"/>
      <c r="L48" s="67"/>
      <c r="M48" s="67"/>
      <c r="N48" s="68"/>
      <c r="O48" s="39"/>
    </row>
    <row r="49" spans="1:15" ht="12.75">
      <c r="A49" s="39"/>
      <c r="B49" s="43" t="s">
        <v>0</v>
      </c>
      <c r="C49" s="161" t="s">
        <v>199</v>
      </c>
      <c r="D49" s="162"/>
      <c r="E49" s="11"/>
      <c r="F49" s="44" t="s">
        <v>1</v>
      </c>
      <c r="G49" s="176" t="s">
        <v>200</v>
      </c>
      <c r="H49" s="177"/>
      <c r="I49" s="177"/>
      <c r="J49" s="177"/>
      <c r="K49" s="177"/>
      <c r="L49" s="177"/>
      <c r="M49" s="177"/>
      <c r="N49" s="128"/>
      <c r="O49" s="39"/>
    </row>
    <row r="50" spans="1:15" ht="12.75">
      <c r="A50" s="39"/>
      <c r="B50" s="45" t="s">
        <v>2</v>
      </c>
      <c r="C50" s="161" t="s">
        <v>201</v>
      </c>
      <c r="D50" s="162"/>
      <c r="E50" s="11"/>
      <c r="F50" s="46" t="s">
        <v>3</v>
      </c>
      <c r="G50" s="161" t="s">
        <v>202</v>
      </c>
      <c r="H50" s="163"/>
      <c r="I50" s="163"/>
      <c r="J50" s="163"/>
      <c r="K50" s="163"/>
      <c r="L50" s="163"/>
      <c r="M50" s="163"/>
      <c r="N50" s="164"/>
      <c r="O50" s="39"/>
    </row>
    <row r="51" spans="1:15" ht="12.75">
      <c r="A51" s="35"/>
      <c r="B51" s="47" t="s">
        <v>20</v>
      </c>
      <c r="C51" s="48"/>
      <c r="D51" s="49"/>
      <c r="E51" s="50"/>
      <c r="F51" s="47" t="s">
        <v>20</v>
      </c>
      <c r="G51" s="48"/>
      <c r="H51" s="51"/>
      <c r="I51" s="51"/>
      <c r="J51" s="51"/>
      <c r="K51" s="51"/>
      <c r="L51" s="51"/>
      <c r="M51" s="51"/>
      <c r="N51" s="51"/>
      <c r="O51" s="40"/>
    </row>
    <row r="52" spans="1:15" ht="12.75">
      <c r="A52" s="39"/>
      <c r="B52" s="19"/>
      <c r="C52" s="150" t="s">
        <v>203</v>
      </c>
      <c r="D52" s="150" t="s">
        <v>204</v>
      </c>
      <c r="E52" s="11"/>
      <c r="F52" s="20"/>
      <c r="G52" s="176" t="s">
        <v>200</v>
      </c>
      <c r="H52" s="177"/>
      <c r="I52" s="177"/>
      <c r="J52" s="177"/>
      <c r="K52" s="177"/>
      <c r="L52" s="177"/>
      <c r="M52" s="177"/>
      <c r="N52" s="128"/>
      <c r="O52" s="39"/>
    </row>
    <row r="53" spans="1:15" ht="12.75">
      <c r="A53" s="39"/>
      <c r="B53" s="17"/>
      <c r="C53" s="161" t="s">
        <v>201</v>
      </c>
      <c r="D53" s="162"/>
      <c r="E53" s="11"/>
      <c r="F53" s="18"/>
      <c r="G53" s="161" t="s">
        <v>202</v>
      </c>
      <c r="H53" s="163"/>
      <c r="I53" s="163"/>
      <c r="J53" s="163"/>
      <c r="K53" s="163"/>
      <c r="L53" s="163"/>
      <c r="M53" s="163"/>
      <c r="N53" s="164"/>
      <c r="O53" s="39"/>
    </row>
    <row r="54" spans="1:15" ht="12.75">
      <c r="A54" s="35"/>
      <c r="B54" s="27"/>
      <c r="C54" s="27"/>
      <c r="D54" s="27"/>
      <c r="E54" s="27"/>
      <c r="F54" s="1" t="s">
        <v>24</v>
      </c>
      <c r="G54" s="1"/>
      <c r="H54" s="1"/>
      <c r="I54" s="1"/>
      <c r="J54" s="27"/>
      <c r="K54" s="27"/>
      <c r="L54" s="27"/>
      <c r="M54" s="52"/>
      <c r="N54" s="9"/>
      <c r="O54" s="40"/>
    </row>
    <row r="55" spans="1:15" ht="12.75">
      <c r="A55" s="35"/>
      <c r="B55" s="12" t="s">
        <v>23</v>
      </c>
      <c r="C55" s="27"/>
      <c r="D55" s="27"/>
      <c r="E55" s="27"/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68" t="s">
        <v>21</v>
      </c>
      <c r="L55" s="169"/>
      <c r="M55" s="2" t="s">
        <v>22</v>
      </c>
      <c r="N55" s="3" t="s">
        <v>16</v>
      </c>
      <c r="O55" s="39"/>
    </row>
    <row r="56" spans="1:41" ht="15.75">
      <c r="A56" s="39"/>
      <c r="B56" s="53" t="s">
        <v>7</v>
      </c>
      <c r="C56" s="22" t="str">
        <f>IF(C49&gt;"",C49,"")</f>
        <v>Remzi Sibel</v>
      </c>
      <c r="D56" s="22" t="str">
        <f>IF(G49&gt;"",G49,"")</f>
        <v>Shadrina Daria</v>
      </c>
      <c r="E56" s="22">
        <f>IF(E49&gt;"",E49&amp;" - "&amp;I49,"")</f>
      </c>
      <c r="F56" s="4">
        <v>7</v>
      </c>
      <c r="G56" s="4">
        <v>4</v>
      </c>
      <c r="H56" s="10">
        <v>3</v>
      </c>
      <c r="I56" s="4"/>
      <c r="J56" s="4"/>
      <c r="K56" s="13">
        <f>IF(ISBLANK(F56),"",COUNTIF(F56:J56,"&gt;=0"))</f>
        <v>3</v>
      </c>
      <c r="L56" s="14">
        <f>IF(ISBLANK(F56),"",(IF(LEFT(F56,1)="-",1,0)+IF(LEFT(G56,1)="-",1,0)+IF(LEFT(H56,1)="-",1,0)+IF(LEFT(I56,1)="-",1,0)+IF(LEFT(J56,1)="-",1,0)))</f>
        <v>0</v>
      </c>
      <c r="M56" s="16">
        <f aca="true" t="shared" si="8" ref="M56:N60">IF(K56=3,1,"")</f>
        <v>1</v>
      </c>
      <c r="N56" s="15">
        <f t="shared" si="8"/>
      </c>
      <c r="O56" s="39"/>
      <c r="AE56" s="74">
        <v>139</v>
      </c>
      <c r="AF56" s="75"/>
      <c r="AG56" s="74" t="s">
        <v>33</v>
      </c>
      <c r="AH56" s="76" t="str">
        <f>J46</f>
        <v>Women</v>
      </c>
      <c r="AI56" s="77" t="s">
        <v>34</v>
      </c>
      <c r="AJ56" s="78">
        <f>J45</f>
        <v>41977</v>
      </c>
      <c r="AK56" s="79" t="s">
        <v>35</v>
      </c>
      <c r="AL56" s="80"/>
      <c r="AM56" s="79" t="s">
        <v>36</v>
      </c>
      <c r="AN56" s="76">
        <f>SUM(AN58:AN63)</f>
        <v>3</v>
      </c>
      <c r="AO56" s="76">
        <f>SUM(AO58:AO63)</f>
        <v>0</v>
      </c>
    </row>
    <row r="57" spans="1:41" ht="15.75">
      <c r="A57" s="39"/>
      <c r="B57" s="53" t="s">
        <v>8</v>
      </c>
      <c r="C57" s="22" t="str">
        <f>IF(C50&gt;"",C50,"")</f>
        <v>Kulakceken Simay</v>
      </c>
      <c r="D57" s="22" t="str">
        <f>IF(G50&gt;"",G50,"")</f>
        <v>Volkova  Uliana</v>
      </c>
      <c r="E57" s="22">
        <f>IF(E50&gt;"",E50&amp;" - "&amp;I50,"")</f>
      </c>
      <c r="F57" s="4">
        <v>6</v>
      </c>
      <c r="G57" s="4">
        <v>9</v>
      </c>
      <c r="H57" s="4">
        <v>-12</v>
      </c>
      <c r="I57" s="4">
        <v>10</v>
      </c>
      <c r="J57" s="4"/>
      <c r="K57" s="13">
        <f>IF(ISBLANK(F57),"",COUNTIF(F57:J57,"&gt;=0"))</f>
        <v>3</v>
      </c>
      <c r="L57" s="14">
        <f>IF(ISBLANK(F57),"",(IF(LEFT(F57,1)="-",1,0)+IF(LEFT(G57,1)="-",1,0)+IF(LEFT(H57,1)="-",1,0)+IF(LEFT(I57,1)="-",1,0)+IF(LEFT(J57,1)="-",1,0)))</f>
        <v>1</v>
      </c>
      <c r="M57" s="16">
        <f t="shared" si="8"/>
        <v>1</v>
      </c>
      <c r="N57" s="15">
        <f t="shared" si="8"/>
      </c>
      <c r="O57" s="39"/>
      <c r="AE57" s="81" t="s">
        <v>37</v>
      </c>
      <c r="AF57" s="82" t="str">
        <f>C48</f>
        <v>TUR 1</v>
      </c>
      <c r="AG57" s="82" t="str">
        <f>G48</f>
        <v>RUS 5</v>
      </c>
      <c r="AH57" s="81" t="s">
        <v>38</v>
      </c>
      <c r="AI57" s="81" t="s">
        <v>39</v>
      </c>
      <c r="AJ57" s="81" t="s">
        <v>40</v>
      </c>
      <c r="AK57" s="81" t="s">
        <v>41</v>
      </c>
      <c r="AL57" s="81" t="s">
        <v>42</v>
      </c>
      <c r="AM57" s="81" t="s">
        <v>43</v>
      </c>
      <c r="AN57" s="81" t="s">
        <v>44</v>
      </c>
      <c r="AO57" s="81" t="s">
        <v>45</v>
      </c>
    </row>
    <row r="58" spans="1:41" ht="15">
      <c r="A58" s="39"/>
      <c r="B58" s="54" t="s">
        <v>25</v>
      </c>
      <c r="C58" s="22" t="str">
        <f>IF(C52&gt;"",C52&amp;" / "&amp;C53,"")</f>
        <v>Ozkaya / Kulakceken Simay</v>
      </c>
      <c r="D58" s="22" t="str">
        <f>IF(G52&gt;"",G52&amp;" / "&amp;G53,"")</f>
        <v>Shadrina Daria / Volkova  Uliana</v>
      </c>
      <c r="E58" s="23"/>
      <c r="F58" s="8">
        <v>10</v>
      </c>
      <c r="G58" s="4">
        <v>-7</v>
      </c>
      <c r="H58" s="4">
        <v>10</v>
      </c>
      <c r="I58" s="7">
        <v>2</v>
      </c>
      <c r="J58" s="7"/>
      <c r="K58" s="13">
        <f>IF(ISBLANK(F58),"",COUNTIF(F58:J58,"&gt;=0"))</f>
        <v>3</v>
      </c>
      <c r="L58" s="14">
        <f>IF(ISBLANK(F58),"",(IF(LEFT(F58,1)="-",1,0)+IF(LEFT(G58,1)="-",1,0)+IF(LEFT(H58,1)="-",1,0)+IF(LEFT(I58,1)="-",1,0)+IF(LEFT(J58,1)="-",1,0)))</f>
        <v>1</v>
      </c>
      <c r="M58" s="16">
        <f t="shared" si="8"/>
        <v>1</v>
      </c>
      <c r="N58" s="15">
        <f t="shared" si="8"/>
      </c>
      <c r="O58" s="39"/>
      <c r="AE58" s="79" t="s">
        <v>7</v>
      </c>
      <c r="AF58" s="79" t="str">
        <f>C49</f>
        <v>Remzi Sibel</v>
      </c>
      <c r="AG58" s="79" t="str">
        <f>G49</f>
        <v>Shadrina Daria</v>
      </c>
      <c r="AH58" s="83">
        <f aca="true" t="shared" si="9" ref="AH58:AL60">F56</f>
        <v>7</v>
      </c>
      <c r="AI58" s="83">
        <f t="shared" si="9"/>
        <v>4</v>
      </c>
      <c r="AJ58" s="83">
        <f t="shared" si="9"/>
        <v>3</v>
      </c>
      <c r="AK58" s="83">
        <f t="shared" si="9"/>
        <v>0</v>
      </c>
      <c r="AL58" s="83">
        <f t="shared" si="9"/>
        <v>0</v>
      </c>
      <c r="AM58" s="84"/>
      <c r="AN58" s="84">
        <f aca="true" t="shared" si="10" ref="AN58:AO60">M56</f>
        <v>1</v>
      </c>
      <c r="AO58" s="84">
        <f t="shared" si="10"/>
      </c>
    </row>
    <row r="59" spans="1:41" ht="15">
      <c r="A59" s="39"/>
      <c r="B59" s="53" t="s">
        <v>9</v>
      </c>
      <c r="C59" s="22" t="str">
        <f>IF(C49&gt;"",C49,"")</f>
        <v>Remzi Sibel</v>
      </c>
      <c r="D59" s="22" t="str">
        <f>IF(G50&gt;"",G50,"")</f>
        <v>Volkova  Uliana</v>
      </c>
      <c r="E59" s="24"/>
      <c r="F59" s="5"/>
      <c r="G59" s="6"/>
      <c r="H59" s="7"/>
      <c r="I59" s="4"/>
      <c r="J59" s="4"/>
      <c r="K59" s="13">
        <f>IF(ISBLANK(F59),"",COUNTIF(F59:J59,"&gt;=0"))</f>
      </c>
      <c r="L59" s="14">
        <f>IF(ISBLANK(F59),"",(IF(LEFT(F59,1)="-",1,0)+IF(LEFT(G59,1)="-",1,0)+IF(LEFT(H59,1)="-",1,0)+IF(LEFT(I59,1)="-",1,0)+IF(LEFT(J59,1)="-",1,0)))</f>
      </c>
      <c r="M59" s="16">
        <f t="shared" si="8"/>
      </c>
      <c r="N59" s="15">
        <f t="shared" si="8"/>
      </c>
      <c r="O59" s="39"/>
      <c r="AE59" s="79" t="s">
        <v>8</v>
      </c>
      <c r="AF59" s="79" t="str">
        <f>C50</f>
        <v>Kulakceken Simay</v>
      </c>
      <c r="AG59" s="85" t="str">
        <f>G50</f>
        <v>Volkova  Uliana</v>
      </c>
      <c r="AH59" s="83">
        <f t="shared" si="9"/>
        <v>6</v>
      </c>
      <c r="AI59" s="83">
        <f t="shared" si="9"/>
        <v>9</v>
      </c>
      <c r="AJ59" s="83">
        <f t="shared" si="9"/>
        <v>-12</v>
      </c>
      <c r="AK59" s="83">
        <f t="shared" si="9"/>
        <v>10</v>
      </c>
      <c r="AL59" s="83">
        <f t="shared" si="9"/>
        <v>0</v>
      </c>
      <c r="AM59" s="84"/>
      <c r="AN59" s="84">
        <f t="shared" si="10"/>
        <v>1</v>
      </c>
      <c r="AO59" s="84">
        <f t="shared" si="10"/>
      </c>
    </row>
    <row r="60" spans="1:41" ht="15.75" thickBot="1">
      <c r="A60" s="39"/>
      <c r="B60" s="53" t="s">
        <v>10</v>
      </c>
      <c r="C60" s="22" t="str">
        <f>IF(C50&gt;"",C50,"")</f>
        <v>Kulakceken Simay</v>
      </c>
      <c r="D60" s="22" t="str">
        <f>IF(G49&gt;"",G49,"")</f>
        <v>Shadrina Daria</v>
      </c>
      <c r="E60" s="24"/>
      <c r="F60" s="8"/>
      <c r="G60" s="4"/>
      <c r="H60" s="4"/>
      <c r="I60" s="4"/>
      <c r="J60" s="4"/>
      <c r="K60" s="13">
        <f>IF(ISBLANK(F60),"",COUNTIF(F60:J60,"&gt;=0"))</f>
      </c>
      <c r="L60" s="14">
        <f>IF(ISBLANK(F60),"",(IF(LEFT(F60,1)="-",1,0)+IF(LEFT(G60,1)="-",1,0)+IF(LEFT(H60,1)="-",1,0)+IF(LEFT(I60,1)="-",1,0)+IF(LEFT(J60,1)="-",1,0)))</f>
      </c>
      <c r="M60" s="16">
        <f t="shared" si="8"/>
      </c>
      <c r="N60" s="15">
        <f t="shared" si="8"/>
      </c>
      <c r="O60" s="39"/>
      <c r="AE60" s="79" t="s">
        <v>46</v>
      </c>
      <c r="AF60" s="79" t="str">
        <f>C52</f>
        <v>Ozkaya</v>
      </c>
      <c r="AG60" s="85" t="str">
        <f>G52</f>
        <v>Shadrina Daria</v>
      </c>
      <c r="AH60" s="83">
        <f t="shared" si="9"/>
        <v>10</v>
      </c>
      <c r="AI60" s="83">
        <f t="shared" si="9"/>
        <v>-7</v>
      </c>
      <c r="AJ60" s="83">
        <f t="shared" si="9"/>
        <v>10</v>
      </c>
      <c r="AK60" s="83">
        <f t="shared" si="9"/>
        <v>2</v>
      </c>
      <c r="AL60" s="83">
        <f t="shared" si="9"/>
        <v>0</v>
      </c>
      <c r="AM60" s="84"/>
      <c r="AN60" s="84">
        <f t="shared" si="10"/>
        <v>1</v>
      </c>
      <c r="AO60" s="84">
        <f t="shared" si="10"/>
      </c>
    </row>
    <row r="61" spans="1:41" ht="15.75" thickBot="1">
      <c r="A61" s="35"/>
      <c r="B61" s="27"/>
      <c r="C61" s="27"/>
      <c r="D61" s="27"/>
      <c r="E61" s="27"/>
      <c r="F61" s="27"/>
      <c r="G61" s="27"/>
      <c r="H61" s="27"/>
      <c r="I61" s="21" t="s">
        <v>28</v>
      </c>
      <c r="J61" s="55"/>
      <c r="K61" s="25">
        <f>IF(ISBLANK(C49),"",SUM(K56:K60))</f>
        <v>9</v>
      </c>
      <c r="L61" s="26">
        <f>IF(ISBLANK(G49),"",SUM(L56:L60))</f>
        <v>2</v>
      </c>
      <c r="M61" s="56">
        <f>IF(ISBLANK(F56),"",SUM(M56:M60))</f>
        <v>3</v>
      </c>
      <c r="N61" s="57">
        <f>IF(ISBLANK(F56),"",SUM(N56:N60))</f>
        <v>0</v>
      </c>
      <c r="O61" s="39"/>
      <c r="AE61" s="122" t="s">
        <v>47</v>
      </c>
      <c r="AF61" s="122" t="str">
        <f>C53</f>
        <v>Kulakceken Simay</v>
      </c>
      <c r="AG61" s="123" t="str">
        <f>G53</f>
        <v>Volkova  Uliana</v>
      </c>
      <c r="AH61" s="86" t="s">
        <v>48</v>
      </c>
      <c r="AI61" s="86" t="s">
        <v>48</v>
      </c>
      <c r="AJ61" s="86" t="s">
        <v>48</v>
      </c>
      <c r="AK61" s="86" t="s">
        <v>48</v>
      </c>
      <c r="AL61" s="86" t="s">
        <v>48</v>
      </c>
      <c r="AM61" s="86"/>
      <c r="AN61" s="84"/>
      <c r="AO61" s="84">
        <f>N59</f>
      </c>
    </row>
    <row r="62" spans="1:41" ht="15">
      <c r="A62" s="35"/>
      <c r="B62" s="27" t="s">
        <v>26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40"/>
      <c r="AE62" s="79" t="s">
        <v>9</v>
      </c>
      <c r="AF62" s="79" t="str">
        <f>C49</f>
        <v>Remzi Sibel</v>
      </c>
      <c r="AG62" s="85" t="str">
        <f>G50</f>
        <v>Volkova  Uliana</v>
      </c>
      <c r="AH62" s="83">
        <f aca="true" t="shared" si="11" ref="AH62:AL63">F59</f>
        <v>0</v>
      </c>
      <c r="AI62" s="83">
        <f t="shared" si="11"/>
        <v>0</v>
      </c>
      <c r="AJ62" s="83">
        <f t="shared" si="11"/>
        <v>0</v>
      </c>
      <c r="AK62" s="83">
        <f t="shared" si="11"/>
        <v>0</v>
      </c>
      <c r="AL62" s="83">
        <f t="shared" si="11"/>
        <v>0</v>
      </c>
      <c r="AM62" s="84"/>
      <c r="AN62" s="84">
        <f>M59</f>
      </c>
      <c r="AO62" s="84">
        <f>N59</f>
      </c>
    </row>
    <row r="63" spans="1:41" ht="15">
      <c r="A63" s="35"/>
      <c r="C63" s="27" t="s">
        <v>4</v>
      </c>
      <c r="D63" s="27" t="s">
        <v>5</v>
      </c>
      <c r="E63" s="9"/>
      <c r="F63" s="27"/>
      <c r="G63" s="27" t="s">
        <v>6</v>
      </c>
      <c r="H63" s="9"/>
      <c r="I63" s="27"/>
      <c r="J63" s="9" t="s">
        <v>27</v>
      </c>
      <c r="K63" s="9"/>
      <c r="L63" s="27"/>
      <c r="M63" s="27"/>
      <c r="N63" s="27"/>
      <c r="O63" s="40"/>
      <c r="AE63" s="79" t="s">
        <v>10</v>
      </c>
      <c r="AF63" s="79" t="str">
        <f>C50</f>
        <v>Kulakceken Simay</v>
      </c>
      <c r="AG63" s="79" t="str">
        <f>G49</f>
        <v>Shadrina Daria</v>
      </c>
      <c r="AH63" s="83">
        <f t="shared" si="11"/>
        <v>0</v>
      </c>
      <c r="AI63" s="83">
        <f t="shared" si="11"/>
        <v>0</v>
      </c>
      <c r="AJ63" s="83">
        <f t="shared" si="11"/>
        <v>0</v>
      </c>
      <c r="AK63" s="83">
        <f t="shared" si="11"/>
        <v>0</v>
      </c>
      <c r="AL63" s="83">
        <f t="shared" si="11"/>
        <v>0</v>
      </c>
      <c r="AM63" s="84"/>
      <c r="AN63" s="84">
        <f>M60</f>
      </c>
      <c r="AO63" s="84">
        <f>N60</f>
      </c>
    </row>
    <row r="64" spans="1:15" ht="13.5" thickBot="1">
      <c r="A64" s="35"/>
      <c r="B64" s="62"/>
      <c r="C64" s="63" t="str">
        <f>C48</f>
        <v>TUR 1</v>
      </c>
      <c r="D64" s="27" t="str">
        <f>G48</f>
        <v>RUS 5</v>
      </c>
      <c r="E64" s="27"/>
      <c r="F64" s="27"/>
      <c r="G64" s="27"/>
      <c r="H64" s="27"/>
      <c r="I64" s="27"/>
      <c r="J64" s="158" t="str">
        <f>IF(M61=3,C48,IF(N61=3,G48,IF(M61=5,IF(N61=5,"tasan",""),"")))</f>
        <v>TUR 1</v>
      </c>
      <c r="K64" s="159"/>
      <c r="L64" s="159"/>
      <c r="M64" s="159"/>
      <c r="N64" s="160"/>
      <c r="O64" s="39"/>
    </row>
    <row r="65" spans="1:15" ht="12.75">
      <c r="A65" s="58"/>
      <c r="B65" s="59"/>
      <c r="C65" s="59"/>
      <c r="D65" s="59"/>
      <c r="E65" s="59"/>
      <c r="F65" s="59"/>
      <c r="G65" s="59"/>
      <c r="H65" s="59"/>
      <c r="I65" s="59"/>
      <c r="J65" s="60"/>
      <c r="K65" s="60"/>
      <c r="L65" s="60"/>
      <c r="M65" s="60"/>
      <c r="N65" s="60"/>
      <c r="O65" s="61"/>
    </row>
    <row r="68" spans="1:15" ht="12.75">
      <c r="A68" s="35"/>
      <c r="B68" s="9"/>
      <c r="C68" s="28" t="s">
        <v>29</v>
      </c>
      <c r="D68" s="27"/>
      <c r="E68" s="27"/>
      <c r="F68" s="9"/>
      <c r="G68" s="36" t="s">
        <v>17</v>
      </c>
      <c r="H68" s="37"/>
      <c r="I68" s="38"/>
      <c r="J68" s="119">
        <v>41977</v>
      </c>
      <c r="K68" s="170"/>
      <c r="L68" s="170"/>
      <c r="M68" s="170"/>
      <c r="N68" s="136"/>
      <c r="O68" s="39"/>
    </row>
    <row r="69" spans="1:15" ht="12.75">
      <c r="A69" s="35"/>
      <c r="B69" s="12"/>
      <c r="C69" s="12" t="s">
        <v>75</v>
      </c>
      <c r="D69" s="27"/>
      <c r="E69" s="27"/>
      <c r="F69" s="9"/>
      <c r="G69" s="36" t="s">
        <v>18</v>
      </c>
      <c r="H69" s="37"/>
      <c r="I69" s="38"/>
      <c r="J69" s="121" t="s">
        <v>185</v>
      </c>
      <c r="K69" s="173"/>
      <c r="L69" s="173"/>
      <c r="M69" s="173"/>
      <c r="N69" s="138"/>
      <c r="O69" s="39"/>
    </row>
    <row r="70" spans="1:15" ht="12.75">
      <c r="A70" s="35"/>
      <c r="B70" s="9"/>
      <c r="C70" s="69"/>
      <c r="D70" s="27"/>
      <c r="E70" s="27"/>
      <c r="F70" s="27"/>
      <c r="G70" s="1"/>
      <c r="H70" s="27"/>
      <c r="I70" s="27"/>
      <c r="J70" s="27"/>
      <c r="K70" s="27"/>
      <c r="L70" s="27"/>
      <c r="M70" s="27"/>
      <c r="N70" s="27"/>
      <c r="O70" s="40"/>
    </row>
    <row r="71" spans="1:15" ht="12.75">
      <c r="A71" s="39"/>
      <c r="B71" s="41" t="s">
        <v>19</v>
      </c>
      <c r="C71" s="174" t="s">
        <v>205</v>
      </c>
      <c r="D71" s="139"/>
      <c r="E71" s="42"/>
      <c r="F71" s="41" t="s">
        <v>19</v>
      </c>
      <c r="G71" s="66" t="s">
        <v>82</v>
      </c>
      <c r="H71" s="67"/>
      <c r="I71" s="67"/>
      <c r="J71" s="67"/>
      <c r="K71" s="67"/>
      <c r="L71" s="67"/>
      <c r="M71" s="67"/>
      <c r="N71" s="68"/>
      <c r="O71" s="39"/>
    </row>
    <row r="72" spans="1:15" ht="12.75">
      <c r="A72" s="39"/>
      <c r="B72" s="43" t="s">
        <v>0</v>
      </c>
      <c r="C72" s="161" t="s">
        <v>206</v>
      </c>
      <c r="D72" s="162"/>
      <c r="E72" s="11"/>
      <c r="F72" s="44" t="s">
        <v>1</v>
      </c>
      <c r="G72" s="165" t="s">
        <v>207</v>
      </c>
      <c r="H72" s="132"/>
      <c r="I72" s="132"/>
      <c r="J72" s="132"/>
      <c r="K72" s="132"/>
      <c r="L72" s="132"/>
      <c r="M72" s="132"/>
      <c r="N72" s="133"/>
      <c r="O72" s="39"/>
    </row>
    <row r="73" spans="1:15" ht="12.75">
      <c r="A73" s="39"/>
      <c r="B73" s="45" t="s">
        <v>2</v>
      </c>
      <c r="C73" s="140" t="s">
        <v>208</v>
      </c>
      <c r="D73" s="141"/>
      <c r="E73" s="11"/>
      <c r="F73" s="46" t="s">
        <v>3</v>
      </c>
      <c r="G73" s="140" t="s">
        <v>209</v>
      </c>
      <c r="H73" s="142"/>
      <c r="I73" s="142"/>
      <c r="J73" s="142"/>
      <c r="K73" s="142"/>
      <c r="L73" s="142"/>
      <c r="M73" s="142"/>
      <c r="N73" s="143"/>
      <c r="O73" s="39"/>
    </row>
    <row r="74" spans="1:15" ht="12.75">
      <c r="A74" s="35"/>
      <c r="B74" s="47" t="s">
        <v>20</v>
      </c>
      <c r="C74" s="48"/>
      <c r="D74" s="49"/>
      <c r="E74" s="50"/>
      <c r="F74" s="47" t="s">
        <v>20</v>
      </c>
      <c r="G74" s="48"/>
      <c r="H74" s="51"/>
      <c r="I74" s="51"/>
      <c r="J74" s="51"/>
      <c r="K74" s="51"/>
      <c r="L74" s="51"/>
      <c r="M74" s="51"/>
      <c r="N74" s="51"/>
      <c r="O74" s="40"/>
    </row>
    <row r="75" spans="1:15" ht="12.75">
      <c r="A75" s="39"/>
      <c r="B75" s="19"/>
      <c r="C75" s="144" t="s">
        <v>206</v>
      </c>
      <c r="D75" s="120"/>
      <c r="E75" s="11"/>
      <c r="F75" s="20"/>
      <c r="G75" s="129" t="s">
        <v>207</v>
      </c>
      <c r="H75" s="130"/>
      <c r="I75" s="130"/>
      <c r="J75" s="130"/>
      <c r="K75" s="130"/>
      <c r="L75" s="130"/>
      <c r="M75" s="130"/>
      <c r="N75" s="131"/>
      <c r="O75" s="39"/>
    </row>
    <row r="76" spans="1:15" ht="12.75">
      <c r="A76" s="39"/>
      <c r="B76" s="17"/>
      <c r="C76" s="161" t="s">
        <v>208</v>
      </c>
      <c r="D76" s="162"/>
      <c r="E76" s="11"/>
      <c r="F76" s="18"/>
      <c r="G76" s="161" t="s">
        <v>209</v>
      </c>
      <c r="H76" s="163"/>
      <c r="I76" s="163"/>
      <c r="J76" s="163"/>
      <c r="K76" s="163"/>
      <c r="L76" s="163"/>
      <c r="M76" s="163"/>
      <c r="N76" s="164"/>
      <c r="O76" s="39"/>
    </row>
    <row r="77" spans="1:15" ht="12.75">
      <c r="A77" s="35"/>
      <c r="B77" s="27"/>
      <c r="C77" s="27"/>
      <c r="D77" s="27"/>
      <c r="E77" s="27"/>
      <c r="F77" s="1" t="s">
        <v>24</v>
      </c>
      <c r="G77" s="1"/>
      <c r="H77" s="1"/>
      <c r="I77" s="1"/>
      <c r="J77" s="27"/>
      <c r="K77" s="27"/>
      <c r="L77" s="27"/>
      <c r="M77" s="52"/>
      <c r="N77" s="9"/>
      <c r="O77" s="40"/>
    </row>
    <row r="78" spans="1:15" ht="12.75">
      <c r="A78" s="35"/>
      <c r="B78" s="12" t="s">
        <v>23</v>
      </c>
      <c r="C78" s="27"/>
      <c r="D78" s="27"/>
      <c r="E78" s="27"/>
      <c r="F78" s="2" t="s">
        <v>11</v>
      </c>
      <c r="G78" s="2" t="s">
        <v>12</v>
      </c>
      <c r="H78" s="2" t="s">
        <v>13</v>
      </c>
      <c r="I78" s="2" t="s">
        <v>14</v>
      </c>
      <c r="J78" s="2" t="s">
        <v>15</v>
      </c>
      <c r="K78" s="168" t="s">
        <v>21</v>
      </c>
      <c r="L78" s="146"/>
      <c r="M78" s="2" t="s">
        <v>22</v>
      </c>
      <c r="N78" s="3" t="s">
        <v>16</v>
      </c>
      <c r="O78" s="39"/>
    </row>
    <row r="79" spans="1:41" ht="15.75">
      <c r="A79" s="39"/>
      <c r="B79" s="53" t="s">
        <v>7</v>
      </c>
      <c r="C79" s="22" t="str">
        <f>IF(C72&gt;"",C72,"")</f>
        <v>de Nutte Sarah</v>
      </c>
      <c r="D79" s="22" t="str">
        <f>IF(G72&gt;"",G72,"")</f>
        <v>Odono  Yui</v>
      </c>
      <c r="E79" s="22">
        <f>IF(E72&gt;"",E72&amp;" - "&amp;I72,"")</f>
      </c>
      <c r="F79" s="4">
        <v>11</v>
      </c>
      <c r="G79" s="4">
        <v>-9</v>
      </c>
      <c r="H79" s="10">
        <v>9</v>
      </c>
      <c r="I79" s="4">
        <v>-8</v>
      </c>
      <c r="J79" s="4">
        <v>-9</v>
      </c>
      <c r="K79" s="13">
        <f>IF(ISBLANK(F79),"",COUNTIF(F79:J79,"&gt;=0"))</f>
        <v>2</v>
      </c>
      <c r="L79" s="14">
        <f>IF(ISBLANK(F79),"",(IF(LEFT(F79,1)="-",1,0)+IF(LEFT(G79,1)="-",1,0)+IF(LEFT(H79,1)="-",1,0)+IF(LEFT(I79,1)="-",1,0)+IF(LEFT(J79,1)="-",1,0)))</f>
        <v>3</v>
      </c>
      <c r="M79" s="16">
        <f aca="true" t="shared" si="12" ref="M79:N83">IF(K79=3,1,"")</f>
      </c>
      <c r="N79" s="15">
        <f t="shared" si="12"/>
        <v>1</v>
      </c>
      <c r="O79" s="39"/>
      <c r="AE79" s="74">
        <v>139</v>
      </c>
      <c r="AF79" s="75"/>
      <c r="AG79" s="74" t="s">
        <v>33</v>
      </c>
      <c r="AH79" s="76" t="str">
        <f>J69</f>
        <v>Women</v>
      </c>
      <c r="AI79" s="77" t="s">
        <v>34</v>
      </c>
      <c r="AJ79" s="78">
        <f>J68</f>
        <v>41977</v>
      </c>
      <c r="AK79" s="79" t="s">
        <v>35</v>
      </c>
      <c r="AL79" s="80"/>
      <c r="AM79" s="79" t="s">
        <v>36</v>
      </c>
      <c r="AN79" s="76">
        <f>SUM(AN81:AN86)</f>
        <v>0</v>
      </c>
      <c r="AO79" s="76">
        <f>SUM(AO81:AO86)</f>
        <v>3</v>
      </c>
    </row>
    <row r="80" spans="1:41" ht="15.75">
      <c r="A80" s="39"/>
      <c r="B80" s="53" t="s">
        <v>8</v>
      </c>
      <c r="C80" s="22" t="str">
        <f>IF(C73&gt;"",C73,"")</f>
        <v>Konsbruck Danielle</v>
      </c>
      <c r="D80" s="22" t="str">
        <f>IF(G73&gt;"",G73,"")</f>
        <v>Takahashi Mariko</v>
      </c>
      <c r="E80" s="22">
        <f>IF(E73&gt;"",E73&amp;" - "&amp;I73,"")</f>
      </c>
      <c r="F80" s="4">
        <v>-8</v>
      </c>
      <c r="G80" s="4">
        <v>-9</v>
      </c>
      <c r="H80" s="4">
        <v>9</v>
      </c>
      <c r="I80" s="4">
        <v>-9</v>
      </c>
      <c r="J80" s="4"/>
      <c r="K80" s="13">
        <f>IF(ISBLANK(F80),"",COUNTIF(F80:J80,"&gt;=0"))</f>
        <v>1</v>
      </c>
      <c r="L80" s="14">
        <f>IF(ISBLANK(F80),"",(IF(LEFT(F80,1)="-",1,0)+IF(LEFT(G80,1)="-",1,0)+IF(LEFT(H80,1)="-",1,0)+IF(LEFT(I80,1)="-",1,0)+IF(LEFT(J80,1)="-",1,0)))</f>
        <v>3</v>
      </c>
      <c r="M80" s="16">
        <f t="shared" si="12"/>
      </c>
      <c r="N80" s="15">
        <f t="shared" si="12"/>
        <v>1</v>
      </c>
      <c r="O80" s="39"/>
      <c r="AE80" s="81" t="s">
        <v>37</v>
      </c>
      <c r="AF80" s="82" t="str">
        <f>C71</f>
        <v>LUX</v>
      </c>
      <c r="AG80" s="82" t="str">
        <f>G71</f>
        <v>JPN 2</v>
      </c>
      <c r="AH80" s="81" t="s">
        <v>38</v>
      </c>
      <c r="AI80" s="81" t="s">
        <v>39</v>
      </c>
      <c r="AJ80" s="81" t="s">
        <v>40</v>
      </c>
      <c r="AK80" s="81" t="s">
        <v>41</v>
      </c>
      <c r="AL80" s="81" t="s">
        <v>42</v>
      </c>
      <c r="AM80" s="81" t="s">
        <v>43</v>
      </c>
      <c r="AN80" s="81" t="s">
        <v>44</v>
      </c>
      <c r="AO80" s="81" t="s">
        <v>45</v>
      </c>
    </row>
    <row r="81" spans="1:41" ht="15">
      <c r="A81" s="39"/>
      <c r="B81" s="54" t="s">
        <v>25</v>
      </c>
      <c r="C81" s="22" t="str">
        <f>IF(C75&gt;"",C75&amp;" / "&amp;C76,"")</f>
        <v>de Nutte Sarah / Konsbruck Danielle</v>
      </c>
      <c r="D81" s="22" t="str">
        <f>IF(G75&gt;"",G75&amp;" / "&amp;G76,"")</f>
        <v>Odono  Yui / Takahashi Mariko</v>
      </c>
      <c r="E81" s="23"/>
      <c r="F81" s="8">
        <v>-6</v>
      </c>
      <c r="G81" s="4">
        <v>-5</v>
      </c>
      <c r="H81" s="4">
        <v>-6</v>
      </c>
      <c r="I81" s="7"/>
      <c r="J81" s="7"/>
      <c r="K81" s="13">
        <f>IF(ISBLANK(F81),"",COUNTIF(F81:J81,"&gt;=0"))</f>
        <v>0</v>
      </c>
      <c r="L81" s="14">
        <f>IF(ISBLANK(F81),"",(IF(LEFT(F81,1)="-",1,0)+IF(LEFT(G81,1)="-",1,0)+IF(LEFT(H81,1)="-",1,0)+IF(LEFT(I81,1)="-",1,0)+IF(LEFT(J81,1)="-",1,0)))</f>
        <v>3</v>
      </c>
      <c r="M81" s="16">
        <f t="shared" si="12"/>
      </c>
      <c r="N81" s="15">
        <f t="shared" si="12"/>
        <v>1</v>
      </c>
      <c r="O81" s="39"/>
      <c r="AE81" s="79" t="s">
        <v>7</v>
      </c>
      <c r="AF81" s="79" t="str">
        <f>C72</f>
        <v>de Nutte Sarah</v>
      </c>
      <c r="AG81" s="79" t="str">
        <f>G72</f>
        <v>Odono  Yui</v>
      </c>
      <c r="AH81" s="83">
        <f aca="true" t="shared" si="13" ref="AH81:AL83">F79</f>
        <v>11</v>
      </c>
      <c r="AI81" s="83">
        <f t="shared" si="13"/>
        <v>-9</v>
      </c>
      <c r="AJ81" s="83">
        <f t="shared" si="13"/>
        <v>9</v>
      </c>
      <c r="AK81" s="83">
        <f t="shared" si="13"/>
        <v>-8</v>
      </c>
      <c r="AL81" s="83">
        <f t="shared" si="13"/>
        <v>-9</v>
      </c>
      <c r="AM81" s="84"/>
      <c r="AN81" s="84">
        <f aca="true" t="shared" si="14" ref="AN81:AO83">M79</f>
      </c>
      <c r="AO81" s="84">
        <f t="shared" si="14"/>
        <v>1</v>
      </c>
    </row>
    <row r="82" spans="1:41" ht="15">
      <c r="A82" s="39"/>
      <c r="B82" s="53" t="s">
        <v>9</v>
      </c>
      <c r="C82" s="22" t="str">
        <f>IF(C72&gt;"",C72,"")</f>
        <v>de Nutte Sarah</v>
      </c>
      <c r="D82" s="22" t="str">
        <f>IF(G73&gt;"",G73,"")</f>
        <v>Takahashi Mariko</v>
      </c>
      <c r="E82" s="24"/>
      <c r="F82" s="5"/>
      <c r="G82" s="6"/>
      <c r="H82" s="7"/>
      <c r="I82" s="4"/>
      <c r="J82" s="4"/>
      <c r="K82" s="13">
        <f>IF(ISBLANK(F82),"",COUNTIF(F82:J82,"&gt;=0"))</f>
      </c>
      <c r="L82" s="14">
        <f>IF(ISBLANK(F82),"",(IF(LEFT(F82,1)="-",1,0)+IF(LEFT(G82,1)="-",1,0)+IF(LEFT(H82,1)="-",1,0)+IF(LEFT(I82,1)="-",1,0)+IF(LEFT(J82,1)="-",1,0)))</f>
      </c>
      <c r="M82" s="16">
        <f t="shared" si="12"/>
      </c>
      <c r="N82" s="15">
        <f t="shared" si="12"/>
      </c>
      <c r="O82" s="39"/>
      <c r="AE82" s="79" t="s">
        <v>8</v>
      </c>
      <c r="AF82" s="79" t="str">
        <f>C73</f>
        <v>Konsbruck Danielle</v>
      </c>
      <c r="AG82" s="85" t="str">
        <f>G73</f>
        <v>Takahashi Mariko</v>
      </c>
      <c r="AH82" s="83">
        <f t="shared" si="13"/>
        <v>-8</v>
      </c>
      <c r="AI82" s="83">
        <f t="shared" si="13"/>
        <v>-9</v>
      </c>
      <c r="AJ82" s="83">
        <f t="shared" si="13"/>
        <v>9</v>
      </c>
      <c r="AK82" s="83">
        <f t="shared" si="13"/>
        <v>-9</v>
      </c>
      <c r="AL82" s="83">
        <f t="shared" si="13"/>
        <v>0</v>
      </c>
      <c r="AM82" s="84"/>
      <c r="AN82" s="84">
        <f t="shared" si="14"/>
      </c>
      <c r="AO82" s="84">
        <f t="shared" si="14"/>
        <v>1</v>
      </c>
    </row>
    <row r="83" spans="1:41" ht="15.75" thickBot="1">
      <c r="A83" s="39"/>
      <c r="B83" s="53" t="s">
        <v>10</v>
      </c>
      <c r="C83" s="22" t="str">
        <f>IF(C73&gt;"",C73,"")</f>
        <v>Konsbruck Danielle</v>
      </c>
      <c r="D83" s="22" t="str">
        <f>IF(G72&gt;"",G72,"")</f>
        <v>Odono  Yui</v>
      </c>
      <c r="E83" s="24"/>
      <c r="F83" s="8"/>
      <c r="G83" s="4"/>
      <c r="H83" s="4"/>
      <c r="I83" s="4"/>
      <c r="J83" s="4"/>
      <c r="K83" s="13">
        <f>IF(ISBLANK(F83),"",COUNTIF(F83:J83,"&gt;=0"))</f>
      </c>
      <c r="L83" s="14">
        <f>IF(ISBLANK(F83),"",(IF(LEFT(F83,1)="-",1,0)+IF(LEFT(G83,1)="-",1,0)+IF(LEFT(H83,1)="-",1,0)+IF(LEFT(I83,1)="-",1,0)+IF(LEFT(J83,1)="-",1,0)))</f>
      </c>
      <c r="M83" s="16">
        <f t="shared" si="12"/>
      </c>
      <c r="N83" s="15">
        <f t="shared" si="12"/>
      </c>
      <c r="O83" s="39"/>
      <c r="AE83" s="79" t="s">
        <v>46</v>
      </c>
      <c r="AF83" s="79" t="str">
        <f>C75</f>
        <v>de Nutte Sarah</v>
      </c>
      <c r="AG83" s="85" t="str">
        <f>G75</f>
        <v>Odono  Yui</v>
      </c>
      <c r="AH83" s="83">
        <f t="shared" si="13"/>
        <v>-6</v>
      </c>
      <c r="AI83" s="83">
        <f t="shared" si="13"/>
        <v>-5</v>
      </c>
      <c r="AJ83" s="83">
        <f t="shared" si="13"/>
        <v>-6</v>
      </c>
      <c r="AK83" s="83">
        <f t="shared" si="13"/>
        <v>0</v>
      </c>
      <c r="AL83" s="83">
        <f t="shared" si="13"/>
        <v>0</v>
      </c>
      <c r="AM83" s="84"/>
      <c r="AN83" s="84">
        <f t="shared" si="14"/>
      </c>
      <c r="AO83" s="84">
        <f t="shared" si="14"/>
        <v>1</v>
      </c>
    </row>
    <row r="84" spans="1:41" ht="15.75" customHeight="1" thickBot="1">
      <c r="A84" s="35"/>
      <c r="B84" s="27"/>
      <c r="C84" s="27"/>
      <c r="D84" s="27"/>
      <c r="E84" s="27"/>
      <c r="F84" s="27"/>
      <c r="G84" s="27"/>
      <c r="H84" s="27"/>
      <c r="I84" s="21" t="s">
        <v>28</v>
      </c>
      <c r="J84" s="55"/>
      <c r="K84" s="25">
        <f>IF(ISBLANK(C72),"",SUM(K79:K83))</f>
        <v>3</v>
      </c>
      <c r="L84" s="26">
        <f>IF(ISBLANK(G72),"",SUM(L79:L83))</f>
        <v>9</v>
      </c>
      <c r="M84" s="56">
        <f>IF(ISBLANK(F79),"",SUM(M79:M83))</f>
        <v>0</v>
      </c>
      <c r="N84" s="57">
        <f>IF(ISBLANK(F79),"",SUM(N79:N83))</f>
        <v>3</v>
      </c>
      <c r="O84" s="39"/>
      <c r="AE84" s="122" t="s">
        <v>47</v>
      </c>
      <c r="AF84" s="122" t="str">
        <f>C76</f>
        <v>Konsbruck Danielle</v>
      </c>
      <c r="AG84" s="123" t="str">
        <f>G76</f>
        <v>Takahashi Mariko</v>
      </c>
      <c r="AH84" s="86" t="s">
        <v>48</v>
      </c>
      <c r="AI84" s="86" t="s">
        <v>48</v>
      </c>
      <c r="AJ84" s="86" t="s">
        <v>48</v>
      </c>
      <c r="AK84" s="86" t="s">
        <v>48</v>
      </c>
      <c r="AL84" s="86" t="s">
        <v>48</v>
      </c>
      <c r="AM84" s="86"/>
      <c r="AN84" s="84"/>
      <c r="AO84" s="84">
        <f>N82</f>
      </c>
    </row>
    <row r="85" spans="1:41" ht="15">
      <c r="A85" s="35"/>
      <c r="B85" s="27" t="s">
        <v>26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40"/>
      <c r="AE85" s="79" t="s">
        <v>9</v>
      </c>
      <c r="AF85" s="79" t="str">
        <f>C72</f>
        <v>de Nutte Sarah</v>
      </c>
      <c r="AG85" s="85" t="str">
        <f>G73</f>
        <v>Takahashi Mariko</v>
      </c>
      <c r="AH85" s="83">
        <f aca="true" t="shared" si="15" ref="AH85:AL86">F82</f>
        <v>0</v>
      </c>
      <c r="AI85" s="83">
        <f t="shared" si="15"/>
        <v>0</v>
      </c>
      <c r="AJ85" s="83">
        <f t="shared" si="15"/>
        <v>0</v>
      </c>
      <c r="AK85" s="83">
        <f t="shared" si="15"/>
        <v>0</v>
      </c>
      <c r="AL85" s="83">
        <f t="shared" si="15"/>
        <v>0</v>
      </c>
      <c r="AM85" s="84"/>
      <c r="AN85" s="84">
        <f>M82</f>
      </c>
      <c r="AO85" s="84">
        <f>N82</f>
      </c>
    </row>
    <row r="86" spans="1:41" ht="15">
      <c r="A86" s="35"/>
      <c r="C86" s="27" t="s">
        <v>4</v>
      </c>
      <c r="D86" s="27" t="s">
        <v>5</v>
      </c>
      <c r="E86" s="9"/>
      <c r="F86" s="27"/>
      <c r="G86" s="27" t="s">
        <v>6</v>
      </c>
      <c r="H86" s="9"/>
      <c r="I86" s="27"/>
      <c r="J86" s="9" t="s">
        <v>27</v>
      </c>
      <c r="K86" s="9"/>
      <c r="L86" s="27"/>
      <c r="M86" s="27"/>
      <c r="N86" s="27"/>
      <c r="O86" s="40"/>
      <c r="AE86" s="79" t="s">
        <v>10</v>
      </c>
      <c r="AF86" s="79" t="str">
        <f>C73</f>
        <v>Konsbruck Danielle</v>
      </c>
      <c r="AG86" s="79" t="str">
        <f>G72</f>
        <v>Odono  Yui</v>
      </c>
      <c r="AH86" s="83">
        <f t="shared" si="15"/>
        <v>0</v>
      </c>
      <c r="AI86" s="83">
        <f t="shared" si="15"/>
        <v>0</v>
      </c>
      <c r="AJ86" s="83">
        <f t="shared" si="15"/>
        <v>0</v>
      </c>
      <c r="AK86" s="83">
        <f t="shared" si="15"/>
        <v>0</v>
      </c>
      <c r="AL86" s="83">
        <f t="shared" si="15"/>
        <v>0</v>
      </c>
      <c r="AM86" s="84"/>
      <c r="AN86" s="84">
        <f>M83</f>
      </c>
      <c r="AO86" s="84">
        <f>N83</f>
      </c>
    </row>
    <row r="87" spans="1:15" ht="13.5" thickBot="1">
      <c r="A87" s="35"/>
      <c r="B87" s="62"/>
      <c r="C87" s="63" t="str">
        <f>C71</f>
        <v>LUX</v>
      </c>
      <c r="D87" s="27" t="str">
        <f>G71</f>
        <v>JPN 2</v>
      </c>
      <c r="E87" s="27"/>
      <c r="F87" s="27"/>
      <c r="G87" s="27"/>
      <c r="H87" s="27"/>
      <c r="I87" s="27"/>
      <c r="J87" s="158" t="str">
        <f>IF(M84=3,C71,IF(N84=3,G71,IF(M84=5,IF(N84=5,"tasan",""),"")))</f>
        <v>JPN 2</v>
      </c>
      <c r="K87" s="158"/>
      <c r="L87" s="158"/>
      <c r="M87" s="158"/>
      <c r="N87" s="147"/>
      <c r="O87" s="39"/>
    </row>
    <row r="88" spans="1:15" ht="12.75">
      <c r="A88" s="58"/>
      <c r="B88" s="59"/>
      <c r="C88" s="59"/>
      <c r="D88" s="59"/>
      <c r="E88" s="59"/>
      <c r="F88" s="59"/>
      <c r="G88" s="59"/>
      <c r="H88" s="59"/>
      <c r="I88" s="59"/>
      <c r="J88" s="60"/>
      <c r="K88" s="60"/>
      <c r="L88" s="60"/>
      <c r="M88" s="60"/>
      <c r="N88" s="60"/>
      <c r="O88" s="61"/>
    </row>
    <row r="91" spans="1:15" ht="12.75">
      <c r="A91" s="35"/>
      <c r="B91" s="9"/>
      <c r="C91" s="28" t="s">
        <v>29</v>
      </c>
      <c r="D91" s="27"/>
      <c r="E91" s="27"/>
      <c r="F91" s="9"/>
      <c r="G91" s="36" t="s">
        <v>17</v>
      </c>
      <c r="H91" s="37"/>
      <c r="I91" s="38"/>
      <c r="J91" s="119">
        <v>41977</v>
      </c>
      <c r="K91" s="170"/>
      <c r="L91" s="170"/>
      <c r="M91" s="170"/>
      <c r="N91" s="136"/>
      <c r="O91" s="39"/>
    </row>
    <row r="92" spans="1:15" ht="12.75">
      <c r="A92" s="35"/>
      <c r="B92" s="12"/>
      <c r="C92" s="12" t="s">
        <v>75</v>
      </c>
      <c r="D92" s="27"/>
      <c r="E92" s="27"/>
      <c r="F92" s="9"/>
      <c r="G92" s="36" t="s">
        <v>18</v>
      </c>
      <c r="H92" s="37"/>
      <c r="I92" s="38"/>
      <c r="J92" s="173" t="s">
        <v>185</v>
      </c>
      <c r="K92" s="171"/>
      <c r="L92" s="171"/>
      <c r="M92" s="171"/>
      <c r="N92" s="172"/>
      <c r="O92" s="39"/>
    </row>
    <row r="93" spans="1:15" ht="12.75">
      <c r="A93" s="35"/>
      <c r="B93" s="9"/>
      <c r="C93" s="69"/>
      <c r="D93" s="27"/>
      <c r="E93" s="27"/>
      <c r="F93" s="27"/>
      <c r="G93" s="1"/>
      <c r="H93" s="27"/>
      <c r="I93" s="27"/>
      <c r="J93" s="27"/>
      <c r="K93" s="27"/>
      <c r="L93" s="27"/>
      <c r="M93" s="27"/>
      <c r="N93" s="27"/>
      <c r="O93" s="40"/>
    </row>
    <row r="94" spans="1:15" ht="12.75">
      <c r="A94" s="39"/>
      <c r="B94" s="41" t="s">
        <v>19</v>
      </c>
      <c r="C94" s="174" t="s">
        <v>210</v>
      </c>
      <c r="D94" s="139"/>
      <c r="E94" s="42"/>
      <c r="F94" s="41" t="s">
        <v>19</v>
      </c>
      <c r="G94" s="66" t="s">
        <v>211</v>
      </c>
      <c r="H94" s="67"/>
      <c r="I94" s="67"/>
      <c r="J94" s="67"/>
      <c r="K94" s="67"/>
      <c r="L94" s="67"/>
      <c r="M94" s="67"/>
      <c r="N94" s="68"/>
      <c r="O94" s="39"/>
    </row>
    <row r="95" spans="1:15" ht="12.75">
      <c r="A95" s="39"/>
      <c r="B95" s="43" t="s">
        <v>0</v>
      </c>
      <c r="C95" s="161" t="s">
        <v>212</v>
      </c>
      <c r="D95" s="162"/>
      <c r="E95" s="11"/>
      <c r="F95" s="44" t="s">
        <v>1</v>
      </c>
      <c r="G95" s="165" t="s">
        <v>213</v>
      </c>
      <c r="H95" s="132"/>
      <c r="I95" s="132"/>
      <c r="J95" s="132"/>
      <c r="K95" s="132"/>
      <c r="L95" s="132"/>
      <c r="M95" s="132"/>
      <c r="N95" s="133"/>
      <c r="O95" s="39"/>
    </row>
    <row r="96" spans="1:15" ht="12.75">
      <c r="A96" s="39"/>
      <c r="B96" s="45" t="s">
        <v>2</v>
      </c>
      <c r="C96" s="140" t="s">
        <v>214</v>
      </c>
      <c r="D96" s="141"/>
      <c r="E96" s="11"/>
      <c r="F96" s="46" t="s">
        <v>3</v>
      </c>
      <c r="G96" s="140" t="s">
        <v>215</v>
      </c>
      <c r="H96" s="142"/>
      <c r="I96" s="142"/>
      <c r="J96" s="142"/>
      <c r="K96" s="142"/>
      <c r="L96" s="142"/>
      <c r="M96" s="142"/>
      <c r="N96" s="143"/>
      <c r="O96" s="39"/>
    </row>
    <row r="97" spans="1:15" ht="12.75">
      <c r="A97" s="35"/>
      <c r="B97" s="47" t="s">
        <v>20</v>
      </c>
      <c r="C97" s="48"/>
      <c r="D97" s="49"/>
      <c r="E97" s="50"/>
      <c r="F97" s="47" t="s">
        <v>20</v>
      </c>
      <c r="G97" s="48"/>
      <c r="H97" s="51"/>
      <c r="I97" s="51"/>
      <c r="J97" s="51"/>
      <c r="K97" s="51"/>
      <c r="L97" s="51"/>
      <c r="M97" s="51"/>
      <c r="N97" s="51"/>
      <c r="O97" s="40"/>
    </row>
    <row r="98" spans="1:15" ht="12.75">
      <c r="A98" s="39"/>
      <c r="B98" s="19"/>
      <c r="C98" s="161" t="s">
        <v>212</v>
      </c>
      <c r="D98" s="162"/>
      <c r="E98" s="11"/>
      <c r="F98" s="20"/>
      <c r="G98" s="165" t="s">
        <v>213</v>
      </c>
      <c r="H98" s="132"/>
      <c r="I98" s="132"/>
      <c r="J98" s="132"/>
      <c r="K98" s="132"/>
      <c r="L98" s="132"/>
      <c r="M98" s="132"/>
      <c r="N98" s="133"/>
      <c r="O98" s="39"/>
    </row>
    <row r="99" spans="1:15" ht="12.75">
      <c r="A99" s="39"/>
      <c r="B99" s="17"/>
      <c r="C99" s="140" t="s">
        <v>214</v>
      </c>
      <c r="D99" s="141"/>
      <c r="E99" s="11"/>
      <c r="F99" s="18"/>
      <c r="G99" s="140" t="s">
        <v>215</v>
      </c>
      <c r="H99" s="142"/>
      <c r="I99" s="142"/>
      <c r="J99" s="142"/>
      <c r="K99" s="142"/>
      <c r="L99" s="142"/>
      <c r="M99" s="142"/>
      <c r="N99" s="143"/>
      <c r="O99" s="39"/>
    </row>
    <row r="100" spans="1:15" ht="12.75">
      <c r="A100" s="35"/>
      <c r="B100" s="27"/>
      <c r="C100" s="27"/>
      <c r="D100" s="27"/>
      <c r="E100" s="27"/>
      <c r="F100" s="1" t="s">
        <v>24</v>
      </c>
      <c r="G100" s="1"/>
      <c r="H100" s="1"/>
      <c r="I100" s="1"/>
      <c r="J100" s="27"/>
      <c r="K100" s="27"/>
      <c r="L100" s="27"/>
      <c r="M100" s="52"/>
      <c r="N100" s="9"/>
      <c r="O100" s="40"/>
    </row>
    <row r="101" spans="1:15" ht="12.75">
      <c r="A101" s="35"/>
      <c r="B101" s="12" t="s">
        <v>23</v>
      </c>
      <c r="C101" s="27"/>
      <c r="D101" s="27"/>
      <c r="E101" s="27"/>
      <c r="F101" s="2" t="s">
        <v>11</v>
      </c>
      <c r="G101" s="2" t="s">
        <v>12</v>
      </c>
      <c r="H101" s="2" t="s">
        <v>13</v>
      </c>
      <c r="I101" s="2" t="s">
        <v>14</v>
      </c>
      <c r="J101" s="2" t="s">
        <v>15</v>
      </c>
      <c r="K101" s="168" t="s">
        <v>21</v>
      </c>
      <c r="L101" s="146"/>
      <c r="M101" s="2" t="s">
        <v>22</v>
      </c>
      <c r="N101" s="3" t="s">
        <v>16</v>
      </c>
      <c r="O101" s="39"/>
    </row>
    <row r="102" spans="1:41" ht="15.75">
      <c r="A102" s="39"/>
      <c r="B102" s="53" t="s">
        <v>7</v>
      </c>
      <c r="C102" s="22" t="str">
        <f>IF(C95&gt;"",C95,"")</f>
        <v>Muhlbach Kathrin</v>
      </c>
      <c r="D102" s="22" t="str">
        <f>IF(G95&gt;"",G95,"")</f>
        <v>Voloshina Olga</v>
      </c>
      <c r="E102" s="22">
        <f>IF(E95&gt;"",E95&amp;" - "&amp;I95,"")</f>
      </c>
      <c r="F102" s="4">
        <v>-8</v>
      </c>
      <c r="G102" s="4">
        <v>-10</v>
      </c>
      <c r="H102" s="10">
        <v>5</v>
      </c>
      <c r="I102" s="4">
        <v>5</v>
      </c>
      <c r="J102" s="4">
        <v>9</v>
      </c>
      <c r="K102" s="13">
        <f>IF(ISBLANK(F102),"",COUNTIF(F102:J102,"&gt;=0"))</f>
        <v>3</v>
      </c>
      <c r="L102" s="14">
        <f>IF(ISBLANK(F102),"",(IF(LEFT(F102,1)="-",1,0)+IF(LEFT(G102,1)="-",1,0)+IF(LEFT(H102,1)="-",1,0)+IF(LEFT(I102,1)="-",1,0)+IF(LEFT(J102,1)="-",1,0)))</f>
        <v>2</v>
      </c>
      <c r="M102" s="16">
        <f aca="true" t="shared" si="16" ref="M102:N106">IF(K102=3,1,"")</f>
        <v>1</v>
      </c>
      <c r="N102" s="15">
        <f t="shared" si="16"/>
      </c>
      <c r="O102" s="39"/>
      <c r="AE102" s="74">
        <v>139</v>
      </c>
      <c r="AF102" s="75"/>
      <c r="AG102" s="74" t="s">
        <v>33</v>
      </c>
      <c r="AH102" s="76" t="str">
        <f>J92</f>
        <v>Women</v>
      </c>
      <c r="AI102" s="77" t="s">
        <v>34</v>
      </c>
      <c r="AJ102" s="78">
        <f>J91</f>
        <v>41977</v>
      </c>
      <c r="AK102" s="79" t="s">
        <v>35</v>
      </c>
      <c r="AL102" s="80"/>
      <c r="AM102" s="79" t="s">
        <v>36</v>
      </c>
      <c r="AN102" s="76">
        <f>SUM(AN104:AN109)</f>
        <v>3</v>
      </c>
      <c r="AO102" s="76">
        <f>SUM(AO104:AO109)</f>
        <v>0</v>
      </c>
    </row>
    <row r="103" spans="1:41" ht="15.75">
      <c r="A103" s="39"/>
      <c r="B103" s="53" t="s">
        <v>8</v>
      </c>
      <c r="C103" s="22" t="str">
        <f>IF(C96&gt;"",C96,"")</f>
        <v>Vivarelli Debora</v>
      </c>
      <c r="D103" s="22" t="str">
        <f>IF(G96&gt;"",G96,"")</f>
        <v>Voloshina Anna</v>
      </c>
      <c r="E103" s="22">
        <f>IF(E96&gt;"",E96&amp;" - "&amp;I96,"")</f>
      </c>
      <c r="F103" s="4">
        <v>7</v>
      </c>
      <c r="G103" s="4">
        <v>-11</v>
      </c>
      <c r="H103" s="4">
        <v>5</v>
      </c>
      <c r="I103" s="4">
        <v>5</v>
      </c>
      <c r="J103" s="4"/>
      <c r="K103" s="13">
        <f>IF(ISBLANK(F103),"",COUNTIF(F103:J103,"&gt;=0"))</f>
        <v>3</v>
      </c>
      <c r="L103" s="14">
        <f>IF(ISBLANK(F103),"",(IF(LEFT(F103,1)="-",1,0)+IF(LEFT(G103,1)="-",1,0)+IF(LEFT(H103,1)="-",1,0)+IF(LEFT(I103,1)="-",1,0)+IF(LEFT(J103,1)="-",1,0)))</f>
        <v>1</v>
      </c>
      <c r="M103" s="16">
        <f t="shared" si="16"/>
        <v>1</v>
      </c>
      <c r="N103" s="15">
        <f t="shared" si="16"/>
      </c>
      <c r="O103" s="39"/>
      <c r="AE103" s="81" t="s">
        <v>37</v>
      </c>
      <c r="AF103" s="82" t="str">
        <f>C94</f>
        <v>ITA/GER</v>
      </c>
      <c r="AG103" s="82" t="str">
        <f>G94</f>
        <v>RUS 6</v>
      </c>
      <c r="AH103" s="81" t="s">
        <v>38</v>
      </c>
      <c r="AI103" s="81" t="s">
        <v>39</v>
      </c>
      <c r="AJ103" s="81" t="s">
        <v>40</v>
      </c>
      <c r="AK103" s="81" t="s">
        <v>41</v>
      </c>
      <c r="AL103" s="81" t="s">
        <v>42</v>
      </c>
      <c r="AM103" s="81" t="s">
        <v>43</v>
      </c>
      <c r="AN103" s="81" t="s">
        <v>44</v>
      </c>
      <c r="AO103" s="81" t="s">
        <v>45</v>
      </c>
    </row>
    <row r="104" spans="1:41" ht="15">
      <c r="A104" s="39"/>
      <c r="B104" s="54" t="s">
        <v>25</v>
      </c>
      <c r="C104" s="22" t="str">
        <f>IF(C98&gt;"",C98&amp;" / "&amp;C99,"")</f>
        <v>Muhlbach Kathrin / Vivarelli Debora</v>
      </c>
      <c r="D104" s="22" t="str">
        <f>IF(G98&gt;"",G98&amp;" / "&amp;G99,"")</f>
        <v>Voloshina Olga / Voloshina Anna</v>
      </c>
      <c r="E104" s="23"/>
      <c r="F104" s="8">
        <v>5</v>
      </c>
      <c r="G104" s="4">
        <v>3</v>
      </c>
      <c r="H104" s="4">
        <v>10</v>
      </c>
      <c r="I104" s="7"/>
      <c r="J104" s="7"/>
      <c r="K104" s="13">
        <f>IF(ISBLANK(F104),"",COUNTIF(F104:J104,"&gt;=0"))</f>
        <v>3</v>
      </c>
      <c r="L104" s="14">
        <f>IF(ISBLANK(F104),"",(IF(LEFT(F104,1)="-",1,0)+IF(LEFT(G104,1)="-",1,0)+IF(LEFT(H104,1)="-",1,0)+IF(LEFT(I104,1)="-",1,0)+IF(LEFT(J104,1)="-",1,0)))</f>
        <v>0</v>
      </c>
      <c r="M104" s="16">
        <f t="shared" si="16"/>
        <v>1</v>
      </c>
      <c r="N104" s="15">
        <f t="shared" si="16"/>
      </c>
      <c r="O104" s="39"/>
      <c r="AE104" s="79" t="s">
        <v>7</v>
      </c>
      <c r="AF104" s="79" t="str">
        <f>C95</f>
        <v>Muhlbach Kathrin</v>
      </c>
      <c r="AG104" s="79" t="str">
        <f>G95</f>
        <v>Voloshina Olga</v>
      </c>
      <c r="AH104" s="83">
        <f aca="true" t="shared" si="17" ref="AH104:AL106">F102</f>
        <v>-8</v>
      </c>
      <c r="AI104" s="83">
        <f t="shared" si="17"/>
        <v>-10</v>
      </c>
      <c r="AJ104" s="83">
        <f t="shared" si="17"/>
        <v>5</v>
      </c>
      <c r="AK104" s="83">
        <f t="shared" si="17"/>
        <v>5</v>
      </c>
      <c r="AL104" s="83">
        <f t="shared" si="17"/>
        <v>9</v>
      </c>
      <c r="AM104" s="84"/>
      <c r="AN104" s="84">
        <f aca="true" t="shared" si="18" ref="AN104:AO106">M102</f>
        <v>1</v>
      </c>
      <c r="AO104" s="84">
        <f t="shared" si="18"/>
      </c>
    </row>
    <row r="105" spans="1:41" ht="15">
      <c r="A105" s="39"/>
      <c r="B105" s="53" t="s">
        <v>9</v>
      </c>
      <c r="C105" s="22" t="str">
        <f>IF(C95&gt;"",C95,"")</f>
        <v>Muhlbach Kathrin</v>
      </c>
      <c r="D105" s="22" t="str">
        <f>IF(G96&gt;"",G96,"")</f>
        <v>Voloshina Anna</v>
      </c>
      <c r="E105" s="24"/>
      <c r="F105" s="5"/>
      <c r="G105" s="6"/>
      <c r="H105" s="7"/>
      <c r="I105" s="4"/>
      <c r="J105" s="4"/>
      <c r="K105" s="13">
        <f>IF(ISBLANK(F105),"",COUNTIF(F105:J105,"&gt;=0"))</f>
      </c>
      <c r="L105" s="14">
        <f>IF(ISBLANK(F105),"",(IF(LEFT(F105,1)="-",1,0)+IF(LEFT(G105,1)="-",1,0)+IF(LEFT(H105,1)="-",1,0)+IF(LEFT(I105,1)="-",1,0)+IF(LEFT(J105,1)="-",1,0)))</f>
      </c>
      <c r="M105" s="16">
        <f t="shared" si="16"/>
      </c>
      <c r="N105" s="15">
        <f t="shared" si="16"/>
      </c>
      <c r="O105" s="39"/>
      <c r="AE105" s="79" t="s">
        <v>8</v>
      </c>
      <c r="AF105" s="79" t="str">
        <f>C96</f>
        <v>Vivarelli Debora</v>
      </c>
      <c r="AG105" s="85" t="str">
        <f>G96</f>
        <v>Voloshina Anna</v>
      </c>
      <c r="AH105" s="83">
        <f t="shared" si="17"/>
        <v>7</v>
      </c>
      <c r="AI105" s="83">
        <f t="shared" si="17"/>
        <v>-11</v>
      </c>
      <c r="AJ105" s="83">
        <f t="shared" si="17"/>
        <v>5</v>
      </c>
      <c r="AK105" s="83">
        <f t="shared" si="17"/>
        <v>5</v>
      </c>
      <c r="AL105" s="83">
        <f t="shared" si="17"/>
        <v>0</v>
      </c>
      <c r="AM105" s="84"/>
      <c r="AN105" s="84">
        <f t="shared" si="18"/>
        <v>1</v>
      </c>
      <c r="AO105" s="84">
        <f t="shared" si="18"/>
      </c>
    </row>
    <row r="106" spans="1:41" ht="15.75" thickBot="1">
      <c r="A106" s="39"/>
      <c r="B106" s="53" t="s">
        <v>10</v>
      </c>
      <c r="C106" s="22" t="str">
        <f>IF(C96&gt;"",C96,"")</f>
        <v>Vivarelli Debora</v>
      </c>
      <c r="D106" s="22" t="str">
        <f>IF(G95&gt;"",G95,"")</f>
        <v>Voloshina Olga</v>
      </c>
      <c r="E106" s="24"/>
      <c r="F106" s="8"/>
      <c r="G106" s="4"/>
      <c r="H106" s="4"/>
      <c r="I106" s="4"/>
      <c r="J106" s="4"/>
      <c r="K106" s="13">
        <f>IF(ISBLANK(F106),"",COUNTIF(F106:J106,"&gt;=0"))</f>
      </c>
      <c r="L106" s="14">
        <f>IF(ISBLANK(F106),"",(IF(LEFT(F106,1)="-",1,0)+IF(LEFT(G106,1)="-",1,0)+IF(LEFT(H106,1)="-",1,0)+IF(LEFT(I106,1)="-",1,0)+IF(LEFT(J106,1)="-",1,0)))</f>
      </c>
      <c r="M106" s="16">
        <f t="shared" si="16"/>
      </c>
      <c r="N106" s="15">
        <f t="shared" si="16"/>
      </c>
      <c r="O106" s="39"/>
      <c r="AE106" s="79" t="s">
        <v>46</v>
      </c>
      <c r="AF106" s="79" t="str">
        <f>C98</f>
        <v>Muhlbach Kathrin</v>
      </c>
      <c r="AG106" s="85" t="str">
        <f>G98</f>
        <v>Voloshina Olga</v>
      </c>
      <c r="AH106" s="83">
        <f t="shared" si="17"/>
        <v>5</v>
      </c>
      <c r="AI106" s="83">
        <f t="shared" si="17"/>
        <v>3</v>
      </c>
      <c r="AJ106" s="83">
        <f t="shared" si="17"/>
        <v>10</v>
      </c>
      <c r="AK106" s="83">
        <f t="shared" si="17"/>
        <v>0</v>
      </c>
      <c r="AL106" s="83">
        <f t="shared" si="17"/>
        <v>0</v>
      </c>
      <c r="AM106" s="84"/>
      <c r="AN106" s="84">
        <f t="shared" si="18"/>
        <v>1</v>
      </c>
      <c r="AO106" s="84">
        <f t="shared" si="18"/>
      </c>
    </row>
    <row r="107" spans="1:41" ht="15.75" thickBot="1">
      <c r="A107" s="35"/>
      <c r="B107" s="27"/>
      <c r="C107" s="27"/>
      <c r="D107" s="27"/>
      <c r="E107" s="27"/>
      <c r="F107" s="27"/>
      <c r="G107" s="27"/>
      <c r="H107" s="27"/>
      <c r="I107" s="21" t="s">
        <v>28</v>
      </c>
      <c r="J107" s="55"/>
      <c r="K107" s="25">
        <f>IF(ISBLANK(C95),"",SUM(K102:K106))</f>
        <v>9</v>
      </c>
      <c r="L107" s="26">
        <f>IF(ISBLANK(G95),"",SUM(L102:L106))</f>
        <v>3</v>
      </c>
      <c r="M107" s="56">
        <f>IF(ISBLANK(F102),"",SUM(M102:M106))</f>
        <v>3</v>
      </c>
      <c r="N107" s="57">
        <f>IF(ISBLANK(F102),"",SUM(N102:N106))</f>
        <v>0</v>
      </c>
      <c r="O107" s="39"/>
      <c r="AE107" s="122" t="s">
        <v>47</v>
      </c>
      <c r="AF107" s="122" t="str">
        <f>C99</f>
        <v>Vivarelli Debora</v>
      </c>
      <c r="AG107" s="123" t="str">
        <f>G99</f>
        <v>Voloshina Anna</v>
      </c>
      <c r="AH107" s="86" t="s">
        <v>48</v>
      </c>
      <c r="AI107" s="86" t="s">
        <v>48</v>
      </c>
      <c r="AJ107" s="86" t="s">
        <v>48</v>
      </c>
      <c r="AK107" s="86" t="s">
        <v>48</v>
      </c>
      <c r="AL107" s="86" t="s">
        <v>48</v>
      </c>
      <c r="AM107" s="86"/>
      <c r="AN107" s="84"/>
      <c r="AO107" s="84">
        <f>N105</f>
      </c>
    </row>
    <row r="108" spans="1:41" ht="15">
      <c r="A108" s="35"/>
      <c r="B108" s="27" t="s">
        <v>26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40"/>
      <c r="AE108" s="79" t="s">
        <v>9</v>
      </c>
      <c r="AF108" s="79" t="str">
        <f>C95</f>
        <v>Muhlbach Kathrin</v>
      </c>
      <c r="AG108" s="85" t="str">
        <f>G96</f>
        <v>Voloshina Anna</v>
      </c>
      <c r="AH108" s="83">
        <f aca="true" t="shared" si="19" ref="AH108:AL109">F105</f>
        <v>0</v>
      </c>
      <c r="AI108" s="83">
        <f t="shared" si="19"/>
        <v>0</v>
      </c>
      <c r="AJ108" s="83">
        <f t="shared" si="19"/>
        <v>0</v>
      </c>
      <c r="AK108" s="83">
        <f t="shared" si="19"/>
        <v>0</v>
      </c>
      <c r="AL108" s="83">
        <f t="shared" si="19"/>
        <v>0</v>
      </c>
      <c r="AM108" s="84"/>
      <c r="AN108" s="84">
        <f>M105</f>
      </c>
      <c r="AO108" s="84">
        <f>N105</f>
      </c>
    </row>
    <row r="109" spans="1:41" ht="15">
      <c r="A109" s="35"/>
      <c r="C109" s="27" t="s">
        <v>4</v>
      </c>
      <c r="D109" s="27" t="s">
        <v>5</v>
      </c>
      <c r="E109" s="9"/>
      <c r="F109" s="27"/>
      <c r="G109" s="27" t="s">
        <v>6</v>
      </c>
      <c r="H109" s="9"/>
      <c r="I109" s="27"/>
      <c r="J109" s="9" t="s">
        <v>27</v>
      </c>
      <c r="K109" s="9"/>
      <c r="L109" s="27"/>
      <c r="M109" s="27"/>
      <c r="N109" s="27"/>
      <c r="O109" s="40"/>
      <c r="AE109" s="79" t="s">
        <v>10</v>
      </c>
      <c r="AF109" s="79" t="str">
        <f>C96</f>
        <v>Vivarelli Debora</v>
      </c>
      <c r="AG109" s="79" t="str">
        <f>G95</f>
        <v>Voloshina Olga</v>
      </c>
      <c r="AH109" s="83">
        <f t="shared" si="19"/>
        <v>0</v>
      </c>
      <c r="AI109" s="83">
        <f t="shared" si="19"/>
        <v>0</v>
      </c>
      <c r="AJ109" s="83">
        <f t="shared" si="19"/>
        <v>0</v>
      </c>
      <c r="AK109" s="83">
        <f t="shared" si="19"/>
        <v>0</v>
      </c>
      <c r="AL109" s="83">
        <f t="shared" si="19"/>
        <v>0</v>
      </c>
      <c r="AM109" s="84"/>
      <c r="AN109" s="84">
        <f>M106</f>
      </c>
      <c r="AO109" s="84">
        <f>N106</f>
      </c>
    </row>
    <row r="110" spans="1:15" ht="13.5" thickBot="1">
      <c r="A110" s="35"/>
      <c r="B110" s="62"/>
      <c r="C110" s="63" t="str">
        <f>C94</f>
        <v>ITA/GER</v>
      </c>
      <c r="D110" s="27" t="str">
        <f>G94</f>
        <v>RUS 6</v>
      </c>
      <c r="E110" s="27"/>
      <c r="F110" s="27"/>
      <c r="G110" s="27"/>
      <c r="H110" s="27"/>
      <c r="I110" s="27"/>
      <c r="J110" s="158" t="str">
        <f>IF(M107=3,C94,IF(N107=3,G94,IF(M107=5,IF(N107=5,"tasan",""),"")))</f>
        <v>ITA/GER</v>
      </c>
      <c r="K110" s="158"/>
      <c r="L110" s="158"/>
      <c r="M110" s="158"/>
      <c r="N110" s="147"/>
      <c r="O110" s="39"/>
    </row>
    <row r="111" spans="1:15" ht="12.75">
      <c r="A111" s="58"/>
      <c r="B111" s="59"/>
      <c r="C111" s="59"/>
      <c r="D111" s="59"/>
      <c r="E111" s="59"/>
      <c r="F111" s="59"/>
      <c r="G111" s="59"/>
      <c r="H111" s="59"/>
      <c r="I111" s="59"/>
      <c r="J111" s="60"/>
      <c r="K111" s="60"/>
      <c r="L111" s="60"/>
      <c r="M111" s="60"/>
      <c r="N111" s="60"/>
      <c r="O111" s="61"/>
    </row>
    <row r="114" spans="1:15" ht="12.75">
      <c r="A114" s="35"/>
      <c r="B114" s="9"/>
      <c r="C114" s="28" t="s">
        <v>29</v>
      </c>
      <c r="D114" s="27"/>
      <c r="E114" s="27"/>
      <c r="F114" s="9"/>
      <c r="G114" s="36" t="s">
        <v>17</v>
      </c>
      <c r="H114" s="37"/>
      <c r="I114" s="38"/>
      <c r="J114" s="170">
        <v>41977</v>
      </c>
      <c r="K114" s="171"/>
      <c r="L114" s="171"/>
      <c r="M114" s="171"/>
      <c r="N114" s="172"/>
      <c r="O114" s="39"/>
    </row>
    <row r="115" spans="1:15" ht="12.75">
      <c r="A115" s="35"/>
      <c r="B115" s="12"/>
      <c r="C115" s="12" t="s">
        <v>75</v>
      </c>
      <c r="D115" s="27"/>
      <c r="E115" s="27"/>
      <c r="F115" s="9"/>
      <c r="G115" s="36" t="s">
        <v>18</v>
      </c>
      <c r="H115" s="37"/>
      <c r="I115" s="38"/>
      <c r="J115" s="173" t="s">
        <v>185</v>
      </c>
      <c r="K115" s="171"/>
      <c r="L115" s="171"/>
      <c r="M115" s="171"/>
      <c r="N115" s="172"/>
      <c r="O115" s="39"/>
    </row>
    <row r="116" spans="1:15" ht="12.75">
      <c r="A116" s="35"/>
      <c r="B116" s="9"/>
      <c r="C116" s="69"/>
      <c r="D116" s="27"/>
      <c r="E116" s="27"/>
      <c r="F116" s="27"/>
      <c r="G116" s="1"/>
      <c r="H116" s="27"/>
      <c r="I116" s="27"/>
      <c r="J116" s="27"/>
      <c r="K116" s="27"/>
      <c r="L116" s="27"/>
      <c r="M116" s="27"/>
      <c r="N116" s="27"/>
      <c r="O116" s="40"/>
    </row>
    <row r="117" spans="1:15" ht="12.75">
      <c r="A117" s="39"/>
      <c r="B117" s="41" t="s">
        <v>19</v>
      </c>
      <c r="C117" s="174" t="s">
        <v>216</v>
      </c>
      <c r="D117" s="175"/>
      <c r="E117" s="42"/>
      <c r="F117" s="41" t="s">
        <v>19</v>
      </c>
      <c r="G117" s="66" t="s">
        <v>217</v>
      </c>
      <c r="H117" s="67"/>
      <c r="I117" s="67"/>
      <c r="J117" s="67"/>
      <c r="K117" s="67"/>
      <c r="L117" s="67"/>
      <c r="M117" s="67"/>
      <c r="N117" s="68"/>
      <c r="O117" s="39"/>
    </row>
    <row r="118" spans="1:15" ht="12.75">
      <c r="A118" s="39"/>
      <c r="B118" s="43" t="s">
        <v>0</v>
      </c>
      <c r="C118" s="161" t="s">
        <v>218</v>
      </c>
      <c r="D118" s="162"/>
      <c r="E118" s="11"/>
      <c r="F118" s="44" t="s">
        <v>1</v>
      </c>
      <c r="G118" s="176" t="s">
        <v>219</v>
      </c>
      <c r="H118" s="177"/>
      <c r="I118" s="177"/>
      <c r="J118" s="177"/>
      <c r="K118" s="177"/>
      <c r="L118" s="177"/>
      <c r="M118" s="177"/>
      <c r="N118" s="128"/>
      <c r="O118" s="39"/>
    </row>
    <row r="119" spans="1:15" ht="12.75">
      <c r="A119" s="39"/>
      <c r="B119" s="45" t="s">
        <v>2</v>
      </c>
      <c r="C119" s="161" t="s">
        <v>220</v>
      </c>
      <c r="D119" s="162"/>
      <c r="E119" s="11"/>
      <c r="F119" s="46" t="s">
        <v>3</v>
      </c>
      <c r="G119" s="161" t="s">
        <v>221</v>
      </c>
      <c r="H119" s="163"/>
      <c r="I119" s="163"/>
      <c r="J119" s="163"/>
      <c r="K119" s="163"/>
      <c r="L119" s="163"/>
      <c r="M119" s="163"/>
      <c r="N119" s="164"/>
      <c r="O119" s="39"/>
    </row>
    <row r="120" spans="1:15" ht="12.75">
      <c r="A120" s="35"/>
      <c r="B120" s="47" t="s">
        <v>20</v>
      </c>
      <c r="C120" s="48"/>
      <c r="D120" s="49"/>
      <c r="E120" s="50"/>
      <c r="F120" s="47" t="s">
        <v>20</v>
      </c>
      <c r="G120" s="48"/>
      <c r="H120" s="51"/>
      <c r="I120" s="51"/>
      <c r="J120" s="51"/>
      <c r="K120" s="51"/>
      <c r="L120" s="51"/>
      <c r="M120" s="51"/>
      <c r="N120" s="51"/>
      <c r="O120" s="40"/>
    </row>
    <row r="121" spans="1:15" ht="12.75">
      <c r="A121" s="39"/>
      <c r="B121" s="19"/>
      <c r="C121" s="161" t="s">
        <v>218</v>
      </c>
      <c r="D121" s="162"/>
      <c r="E121" s="11"/>
      <c r="F121" s="20"/>
      <c r="G121" s="176" t="s">
        <v>219</v>
      </c>
      <c r="H121" s="177"/>
      <c r="I121" s="177"/>
      <c r="J121" s="177"/>
      <c r="K121" s="177"/>
      <c r="L121" s="177"/>
      <c r="M121" s="177"/>
      <c r="N121" s="128"/>
      <c r="O121" s="39"/>
    </row>
    <row r="122" spans="1:15" ht="12.75">
      <c r="A122" s="39"/>
      <c r="B122" s="17"/>
      <c r="C122" s="161" t="s">
        <v>220</v>
      </c>
      <c r="D122" s="162"/>
      <c r="E122" s="11"/>
      <c r="F122" s="18"/>
      <c r="G122" s="161" t="s">
        <v>221</v>
      </c>
      <c r="H122" s="163"/>
      <c r="I122" s="163"/>
      <c r="J122" s="163"/>
      <c r="K122" s="163"/>
      <c r="L122" s="163"/>
      <c r="M122" s="163"/>
      <c r="N122" s="164"/>
      <c r="O122" s="39"/>
    </row>
    <row r="123" spans="1:15" ht="12.75">
      <c r="A123" s="35"/>
      <c r="B123" s="27"/>
      <c r="C123" s="27"/>
      <c r="D123" s="27"/>
      <c r="E123" s="27"/>
      <c r="F123" s="1" t="s">
        <v>24</v>
      </c>
      <c r="G123" s="1"/>
      <c r="H123" s="1"/>
      <c r="I123" s="1"/>
      <c r="J123" s="27"/>
      <c r="K123" s="27"/>
      <c r="L123" s="27"/>
      <c r="M123" s="52"/>
      <c r="N123" s="9"/>
      <c r="O123" s="40"/>
    </row>
    <row r="124" spans="1:15" ht="12.75">
      <c r="A124" s="35"/>
      <c r="B124" s="12" t="s">
        <v>23</v>
      </c>
      <c r="C124" s="27"/>
      <c r="D124" s="27"/>
      <c r="E124" s="27"/>
      <c r="F124" s="2" t="s">
        <v>11</v>
      </c>
      <c r="G124" s="2" t="s">
        <v>12</v>
      </c>
      <c r="H124" s="2" t="s">
        <v>13</v>
      </c>
      <c r="I124" s="2" t="s">
        <v>14</v>
      </c>
      <c r="J124" s="2" t="s">
        <v>15</v>
      </c>
      <c r="K124" s="168" t="s">
        <v>21</v>
      </c>
      <c r="L124" s="169"/>
      <c r="M124" s="2" t="s">
        <v>22</v>
      </c>
      <c r="N124" s="3" t="s">
        <v>16</v>
      </c>
      <c r="O124" s="39"/>
    </row>
    <row r="125" spans="1:41" ht="15.75">
      <c r="A125" s="39"/>
      <c r="B125" s="53" t="s">
        <v>7</v>
      </c>
      <c r="C125" s="22" t="str">
        <f>IF(C118&gt;"",C118,"")</f>
        <v>Le Fevre Karina</v>
      </c>
      <c r="D125" s="22" t="str">
        <f>IF(G118&gt;"",G118,"")</f>
        <v>Wabik Sandra</v>
      </c>
      <c r="E125" s="22">
        <f>IF(E118&gt;"",E118&amp;" - "&amp;I118,"")</f>
      </c>
      <c r="F125" s="4">
        <v>-10</v>
      </c>
      <c r="G125" s="4">
        <v>-8</v>
      </c>
      <c r="H125" s="10">
        <v>-7</v>
      </c>
      <c r="I125" s="4"/>
      <c r="J125" s="4"/>
      <c r="K125" s="13">
        <f>IF(ISBLANK(F125),"",COUNTIF(F125:J125,"&gt;=0"))</f>
        <v>0</v>
      </c>
      <c r="L125" s="14">
        <f>IF(ISBLANK(F125),"",(IF(LEFT(F125,1)="-",1,0)+IF(LEFT(G125,1)="-",1,0)+IF(LEFT(H125,1)="-",1,0)+IF(LEFT(I125,1)="-",1,0)+IF(LEFT(J125,1)="-",1,0)))</f>
        <v>3</v>
      </c>
      <c r="M125" s="16">
        <f aca="true" t="shared" si="20" ref="M125:N129">IF(K125=3,1,"")</f>
      </c>
      <c r="N125" s="15">
        <f t="shared" si="20"/>
        <v>1</v>
      </c>
      <c r="O125" s="39"/>
      <c r="AE125" s="74">
        <v>139</v>
      </c>
      <c r="AF125" s="75"/>
      <c r="AG125" s="74" t="s">
        <v>33</v>
      </c>
      <c r="AH125" s="76" t="str">
        <f>J115</f>
        <v>Women</v>
      </c>
      <c r="AI125" s="77" t="s">
        <v>34</v>
      </c>
      <c r="AJ125" s="78">
        <f>J114</f>
        <v>41977</v>
      </c>
      <c r="AK125" s="79" t="s">
        <v>35</v>
      </c>
      <c r="AL125" s="80"/>
      <c r="AM125" s="79" t="s">
        <v>36</v>
      </c>
      <c r="AN125" s="76">
        <f>SUM(AN127:AN132)</f>
        <v>0</v>
      </c>
      <c r="AO125" s="76">
        <f>SUM(AO127:AO132)</f>
        <v>3</v>
      </c>
    </row>
    <row r="126" spans="1:41" ht="15.75">
      <c r="A126" s="39"/>
      <c r="B126" s="53" t="s">
        <v>8</v>
      </c>
      <c r="C126" s="22" t="str">
        <f>IF(C119&gt;"",C119,"")</f>
        <v>Tsaptsinos Maria</v>
      </c>
      <c r="D126" s="22" t="str">
        <f>IF(G119&gt;"",G119,"")</f>
        <v>Sikorska Magdalena</v>
      </c>
      <c r="E126" s="22">
        <f>IF(E119&gt;"",E119&amp;" - "&amp;I119,"")</f>
      </c>
      <c r="F126" s="4">
        <v>-6</v>
      </c>
      <c r="G126" s="4">
        <v>12</v>
      </c>
      <c r="H126" s="4">
        <v>-8</v>
      </c>
      <c r="I126" s="4">
        <v>-5</v>
      </c>
      <c r="J126" s="4"/>
      <c r="K126" s="13">
        <f>IF(ISBLANK(F126),"",COUNTIF(F126:J126,"&gt;=0"))</f>
        <v>1</v>
      </c>
      <c r="L126" s="14">
        <f>IF(ISBLANK(F126),"",(IF(LEFT(F126,1)="-",1,0)+IF(LEFT(G126,1)="-",1,0)+IF(LEFT(H126,1)="-",1,0)+IF(LEFT(I126,1)="-",1,0)+IF(LEFT(J126,1)="-",1,0)))</f>
        <v>3</v>
      </c>
      <c r="M126" s="16">
        <f t="shared" si="20"/>
      </c>
      <c r="N126" s="15">
        <f t="shared" si="20"/>
        <v>1</v>
      </c>
      <c r="O126" s="39"/>
      <c r="AE126" s="81" t="s">
        <v>37</v>
      </c>
      <c r="AF126" s="82" t="str">
        <f>C117</f>
        <v>ENG</v>
      </c>
      <c r="AG126" s="82" t="str">
        <f>G117</f>
        <v>POL 1</v>
      </c>
      <c r="AH126" s="81" t="s">
        <v>38</v>
      </c>
      <c r="AI126" s="81" t="s">
        <v>39</v>
      </c>
      <c r="AJ126" s="81" t="s">
        <v>40</v>
      </c>
      <c r="AK126" s="81" t="s">
        <v>41</v>
      </c>
      <c r="AL126" s="81" t="s">
        <v>42</v>
      </c>
      <c r="AM126" s="81" t="s">
        <v>43</v>
      </c>
      <c r="AN126" s="81" t="s">
        <v>44</v>
      </c>
      <c r="AO126" s="81" t="s">
        <v>45</v>
      </c>
    </row>
    <row r="127" spans="1:41" ht="15">
      <c r="A127" s="39"/>
      <c r="B127" s="54" t="s">
        <v>25</v>
      </c>
      <c r="C127" s="22" t="str">
        <f>IF(C121&gt;"",C121&amp;" / "&amp;C122,"")</f>
        <v>Le Fevre Karina / Tsaptsinos Maria</v>
      </c>
      <c r="D127" s="22" t="str">
        <f>IF(G121&gt;"",G121&amp;" / "&amp;G122,"")</f>
        <v>Wabik Sandra / Sikorska Magdalena</v>
      </c>
      <c r="E127" s="23"/>
      <c r="F127" s="8">
        <v>-10</v>
      </c>
      <c r="G127" s="4">
        <v>-9</v>
      </c>
      <c r="H127" s="4">
        <v>-4</v>
      </c>
      <c r="I127" s="7"/>
      <c r="J127" s="7"/>
      <c r="K127" s="13">
        <f>IF(ISBLANK(F127),"",COUNTIF(F127:J127,"&gt;=0"))</f>
        <v>0</v>
      </c>
      <c r="L127" s="14">
        <f>IF(ISBLANK(F127),"",(IF(LEFT(F127,1)="-",1,0)+IF(LEFT(G127,1)="-",1,0)+IF(LEFT(H127,1)="-",1,0)+IF(LEFT(I127,1)="-",1,0)+IF(LEFT(J127,1)="-",1,0)))</f>
        <v>3</v>
      </c>
      <c r="M127" s="16">
        <f t="shared" si="20"/>
      </c>
      <c r="N127" s="15">
        <f t="shared" si="20"/>
        <v>1</v>
      </c>
      <c r="O127" s="39"/>
      <c r="AE127" s="79" t="s">
        <v>7</v>
      </c>
      <c r="AF127" s="79" t="str">
        <f>C118</f>
        <v>Le Fevre Karina</v>
      </c>
      <c r="AG127" s="79" t="str">
        <f>G118</f>
        <v>Wabik Sandra</v>
      </c>
      <c r="AH127" s="83">
        <f aca="true" t="shared" si="21" ref="AH127:AL129">F125</f>
        <v>-10</v>
      </c>
      <c r="AI127" s="83">
        <f t="shared" si="21"/>
        <v>-8</v>
      </c>
      <c r="AJ127" s="83">
        <f t="shared" si="21"/>
        <v>-7</v>
      </c>
      <c r="AK127" s="83">
        <f t="shared" si="21"/>
        <v>0</v>
      </c>
      <c r="AL127" s="83">
        <f t="shared" si="21"/>
        <v>0</v>
      </c>
      <c r="AM127" s="84"/>
      <c r="AN127" s="84">
        <f aca="true" t="shared" si="22" ref="AN127:AO129">M125</f>
      </c>
      <c r="AO127" s="84">
        <f t="shared" si="22"/>
        <v>1</v>
      </c>
    </row>
    <row r="128" spans="1:41" ht="15">
      <c r="A128" s="39"/>
      <c r="B128" s="53" t="s">
        <v>9</v>
      </c>
      <c r="C128" s="22"/>
      <c r="D128" s="22"/>
      <c r="E128" s="24"/>
      <c r="F128" s="5"/>
      <c r="G128" s="6"/>
      <c r="H128" s="7"/>
      <c r="I128" s="4"/>
      <c r="J128" s="4"/>
      <c r="K128" s="13">
        <f>IF(ISBLANK(F128),"",COUNTIF(F128:J128,"&gt;=0"))</f>
      </c>
      <c r="L128" s="14">
        <f>IF(ISBLANK(F128),"",(IF(LEFT(F128,1)="-",1,0)+IF(LEFT(G128,1)="-",1,0)+IF(LEFT(H128,1)="-",1,0)+IF(LEFT(I128,1)="-",1,0)+IF(LEFT(J128,1)="-",1,0)))</f>
      </c>
      <c r="M128" s="16">
        <f t="shared" si="20"/>
      </c>
      <c r="N128" s="15">
        <f t="shared" si="20"/>
      </c>
      <c r="O128" s="39"/>
      <c r="AE128" s="79" t="s">
        <v>8</v>
      </c>
      <c r="AF128" s="79" t="str">
        <f>C119</f>
        <v>Tsaptsinos Maria</v>
      </c>
      <c r="AG128" s="85" t="str">
        <f>G119</f>
        <v>Sikorska Magdalena</v>
      </c>
      <c r="AH128" s="83">
        <f t="shared" si="21"/>
        <v>-6</v>
      </c>
      <c r="AI128" s="83">
        <f t="shared" si="21"/>
        <v>12</v>
      </c>
      <c r="AJ128" s="83">
        <f t="shared" si="21"/>
        <v>-8</v>
      </c>
      <c r="AK128" s="83">
        <f t="shared" si="21"/>
        <v>-5</v>
      </c>
      <c r="AL128" s="83">
        <f t="shared" si="21"/>
        <v>0</v>
      </c>
      <c r="AM128" s="84"/>
      <c r="AN128" s="84">
        <f t="shared" si="22"/>
      </c>
      <c r="AO128" s="84">
        <f t="shared" si="22"/>
        <v>1</v>
      </c>
    </row>
    <row r="129" spans="1:41" ht="15.75" thickBot="1">
      <c r="A129" s="39"/>
      <c r="B129" s="53" t="s">
        <v>10</v>
      </c>
      <c r="C129" s="22"/>
      <c r="D129" s="22"/>
      <c r="E129" s="24"/>
      <c r="F129" s="8"/>
      <c r="G129" s="4"/>
      <c r="H129" s="4"/>
      <c r="I129" s="4"/>
      <c r="J129" s="4"/>
      <c r="K129" s="13">
        <f>IF(ISBLANK(F129),"",COUNTIF(F129:J129,"&gt;=0"))</f>
      </c>
      <c r="L129" s="14">
        <f>IF(ISBLANK(F129),"",(IF(LEFT(F129,1)="-",1,0)+IF(LEFT(G129,1)="-",1,0)+IF(LEFT(H129,1)="-",1,0)+IF(LEFT(I129,1)="-",1,0)+IF(LEFT(J129,1)="-",1,0)))</f>
      </c>
      <c r="M129" s="16">
        <f t="shared" si="20"/>
      </c>
      <c r="N129" s="15">
        <f t="shared" si="20"/>
      </c>
      <c r="O129" s="39"/>
      <c r="AE129" s="79" t="s">
        <v>46</v>
      </c>
      <c r="AF129" s="79" t="str">
        <f>C121</f>
        <v>Le Fevre Karina</v>
      </c>
      <c r="AG129" s="85" t="str">
        <f>G121</f>
        <v>Wabik Sandra</v>
      </c>
      <c r="AH129" s="83">
        <f t="shared" si="21"/>
        <v>-10</v>
      </c>
      <c r="AI129" s="83">
        <f t="shared" si="21"/>
        <v>-9</v>
      </c>
      <c r="AJ129" s="83">
        <f t="shared" si="21"/>
        <v>-4</v>
      </c>
      <c r="AK129" s="83">
        <f t="shared" si="21"/>
        <v>0</v>
      </c>
      <c r="AL129" s="83">
        <f t="shared" si="21"/>
        <v>0</v>
      </c>
      <c r="AM129" s="84"/>
      <c r="AN129" s="84">
        <f t="shared" si="22"/>
      </c>
      <c r="AO129" s="84">
        <f t="shared" si="22"/>
        <v>1</v>
      </c>
    </row>
    <row r="130" spans="1:41" ht="15.75" thickBot="1">
      <c r="A130" s="35"/>
      <c r="B130" s="27"/>
      <c r="C130" s="27"/>
      <c r="D130" s="27"/>
      <c r="E130" s="27"/>
      <c r="F130" s="27"/>
      <c r="G130" s="27"/>
      <c r="H130" s="27"/>
      <c r="I130" s="21" t="s">
        <v>28</v>
      </c>
      <c r="J130" s="55"/>
      <c r="K130" s="25">
        <f>IF(ISBLANK(C118),"",SUM(K125:K129))</f>
        <v>1</v>
      </c>
      <c r="L130" s="26">
        <f>IF(ISBLANK(G118),"",SUM(L125:L129))</f>
        <v>9</v>
      </c>
      <c r="M130" s="56">
        <f>IF(ISBLANK(F125),"",SUM(M125:M129))</f>
        <v>0</v>
      </c>
      <c r="N130" s="57">
        <f>IF(ISBLANK(F125),"",SUM(N125:N129))</f>
        <v>3</v>
      </c>
      <c r="O130" s="39"/>
      <c r="AE130" s="122" t="s">
        <v>47</v>
      </c>
      <c r="AF130" s="122" t="str">
        <f>C122</f>
        <v>Tsaptsinos Maria</v>
      </c>
      <c r="AG130" s="123" t="str">
        <f>G122</f>
        <v>Sikorska Magdalena</v>
      </c>
      <c r="AH130" s="86" t="s">
        <v>48</v>
      </c>
      <c r="AI130" s="86" t="s">
        <v>48</v>
      </c>
      <c r="AJ130" s="86" t="s">
        <v>48</v>
      </c>
      <c r="AK130" s="86" t="s">
        <v>48</v>
      </c>
      <c r="AL130" s="86" t="s">
        <v>48</v>
      </c>
      <c r="AM130" s="86"/>
      <c r="AN130" s="84"/>
      <c r="AO130" s="84">
        <f>N128</f>
      </c>
    </row>
    <row r="131" spans="1:41" ht="15">
      <c r="A131" s="35"/>
      <c r="B131" s="27" t="s">
        <v>26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40"/>
      <c r="AE131" s="79" t="s">
        <v>9</v>
      </c>
      <c r="AF131" s="79" t="str">
        <f>C118</f>
        <v>Le Fevre Karina</v>
      </c>
      <c r="AG131" s="85" t="str">
        <f>G119</f>
        <v>Sikorska Magdalena</v>
      </c>
      <c r="AH131" s="83">
        <f aca="true" t="shared" si="23" ref="AH131:AL132">F128</f>
        <v>0</v>
      </c>
      <c r="AI131" s="83">
        <f t="shared" si="23"/>
        <v>0</v>
      </c>
      <c r="AJ131" s="83">
        <f t="shared" si="23"/>
        <v>0</v>
      </c>
      <c r="AK131" s="83">
        <f t="shared" si="23"/>
        <v>0</v>
      </c>
      <c r="AL131" s="83">
        <f t="shared" si="23"/>
        <v>0</v>
      </c>
      <c r="AM131" s="84"/>
      <c r="AN131" s="84">
        <f>M128</f>
      </c>
      <c r="AO131" s="84">
        <f>N128</f>
      </c>
    </row>
    <row r="132" spans="1:41" ht="15">
      <c r="A132" s="35"/>
      <c r="C132" s="27" t="s">
        <v>4</v>
      </c>
      <c r="D132" s="27" t="s">
        <v>5</v>
      </c>
      <c r="E132" s="9"/>
      <c r="F132" s="27"/>
      <c r="G132" s="27" t="s">
        <v>6</v>
      </c>
      <c r="H132" s="9"/>
      <c r="I132" s="27"/>
      <c r="J132" s="9" t="s">
        <v>27</v>
      </c>
      <c r="K132" s="9"/>
      <c r="L132" s="27"/>
      <c r="M132" s="27"/>
      <c r="N132" s="27"/>
      <c r="O132" s="40"/>
      <c r="AE132" s="79" t="s">
        <v>10</v>
      </c>
      <c r="AF132" s="79" t="str">
        <f>C119</f>
        <v>Tsaptsinos Maria</v>
      </c>
      <c r="AG132" s="79" t="str">
        <f>G118</f>
        <v>Wabik Sandra</v>
      </c>
      <c r="AH132" s="83">
        <f t="shared" si="23"/>
        <v>0</v>
      </c>
      <c r="AI132" s="83">
        <f t="shared" si="23"/>
        <v>0</v>
      </c>
      <c r="AJ132" s="83">
        <f t="shared" si="23"/>
        <v>0</v>
      </c>
      <c r="AK132" s="83">
        <f t="shared" si="23"/>
        <v>0</v>
      </c>
      <c r="AL132" s="83">
        <f t="shared" si="23"/>
        <v>0</v>
      </c>
      <c r="AM132" s="84"/>
      <c r="AN132" s="84">
        <f>M129</f>
      </c>
      <c r="AO132" s="84">
        <f>N129</f>
      </c>
    </row>
    <row r="133" spans="1:15" ht="13.5" thickBot="1">
      <c r="A133" s="35"/>
      <c r="B133" s="62"/>
      <c r="C133" s="63" t="str">
        <f>C117</f>
        <v>ENG</v>
      </c>
      <c r="D133" s="27" t="str">
        <f>G117</f>
        <v>POL 1</v>
      </c>
      <c r="E133" s="27"/>
      <c r="F133" s="27"/>
      <c r="G133" s="27"/>
      <c r="H133" s="27"/>
      <c r="I133" s="27"/>
      <c r="J133" s="158" t="str">
        <f>IF(M130=3,C117,IF(N130=3,G117,IF(M130=5,IF(N130=5,"tasan",""),"")))</f>
        <v>POL 1</v>
      </c>
      <c r="K133" s="159"/>
      <c r="L133" s="159"/>
      <c r="M133" s="159"/>
      <c r="N133" s="160"/>
      <c r="O133" s="39"/>
    </row>
    <row r="134" spans="1:15" ht="12.75">
      <c r="A134" s="58"/>
      <c r="B134" s="59"/>
      <c r="C134" s="59"/>
      <c r="D134" s="59"/>
      <c r="E134" s="59"/>
      <c r="F134" s="59"/>
      <c r="G134" s="59"/>
      <c r="H134" s="59"/>
      <c r="I134" s="59"/>
      <c r="J134" s="60"/>
      <c r="K134" s="60"/>
      <c r="L134" s="60"/>
      <c r="M134" s="60"/>
      <c r="N134" s="60"/>
      <c r="O134" s="61"/>
    </row>
    <row r="137" spans="1:15" ht="12.75">
      <c r="A137" s="35"/>
      <c r="B137" s="9"/>
      <c r="C137" s="28" t="s">
        <v>29</v>
      </c>
      <c r="D137" s="27"/>
      <c r="E137" s="27"/>
      <c r="F137" s="9"/>
      <c r="G137" s="36" t="s">
        <v>17</v>
      </c>
      <c r="H137" s="37"/>
      <c r="I137" s="38"/>
      <c r="J137" s="170">
        <v>41977</v>
      </c>
      <c r="K137" s="171"/>
      <c r="L137" s="171"/>
      <c r="M137" s="171"/>
      <c r="N137" s="172"/>
      <c r="O137" s="39"/>
    </row>
    <row r="138" spans="1:15" ht="12.75">
      <c r="A138" s="35"/>
      <c r="B138" s="12"/>
      <c r="C138" s="12" t="s">
        <v>75</v>
      </c>
      <c r="D138" s="27"/>
      <c r="E138" s="27"/>
      <c r="F138" s="9"/>
      <c r="G138" s="36" t="s">
        <v>18</v>
      </c>
      <c r="H138" s="37"/>
      <c r="I138" s="38"/>
      <c r="J138" s="173" t="s">
        <v>185</v>
      </c>
      <c r="K138" s="171"/>
      <c r="L138" s="171"/>
      <c r="M138" s="171"/>
      <c r="N138" s="172"/>
      <c r="O138" s="39"/>
    </row>
    <row r="139" spans="1:15" ht="12.75">
      <c r="A139" s="35"/>
      <c r="B139" s="9"/>
      <c r="C139" s="69"/>
      <c r="D139" s="27"/>
      <c r="E139" s="27"/>
      <c r="F139" s="27"/>
      <c r="G139" s="1"/>
      <c r="H139" s="27"/>
      <c r="I139" s="27"/>
      <c r="J139" s="27"/>
      <c r="K139" s="27"/>
      <c r="L139" s="27"/>
      <c r="M139" s="27"/>
      <c r="N139" s="27"/>
      <c r="O139" s="40"/>
    </row>
    <row r="140" spans="1:15" ht="12.75">
      <c r="A140" s="39"/>
      <c r="B140" s="41" t="s">
        <v>19</v>
      </c>
      <c r="C140" s="174" t="s">
        <v>71</v>
      </c>
      <c r="D140" s="175"/>
      <c r="E140" s="42"/>
      <c r="F140" s="41" t="s">
        <v>19</v>
      </c>
      <c r="G140" s="66" t="s">
        <v>70</v>
      </c>
      <c r="H140" s="67"/>
      <c r="I140" s="67"/>
      <c r="J140" s="67"/>
      <c r="K140" s="67"/>
      <c r="L140" s="67"/>
      <c r="M140" s="67"/>
      <c r="N140" s="68"/>
      <c r="O140" s="39"/>
    </row>
    <row r="141" spans="1:15" ht="12.75">
      <c r="A141" s="39"/>
      <c r="B141" s="43" t="s">
        <v>0</v>
      </c>
      <c r="C141" s="161" t="s">
        <v>222</v>
      </c>
      <c r="D141" s="162"/>
      <c r="E141" s="11"/>
      <c r="F141" s="44" t="s">
        <v>1</v>
      </c>
      <c r="G141" s="176" t="s">
        <v>223</v>
      </c>
      <c r="H141" s="177"/>
      <c r="I141" s="177"/>
      <c r="J141" s="177"/>
      <c r="K141" s="177"/>
      <c r="L141" s="177"/>
      <c r="M141" s="177"/>
      <c r="N141" s="128"/>
      <c r="O141" s="39"/>
    </row>
    <row r="142" spans="1:15" ht="12.75">
      <c r="A142" s="39"/>
      <c r="B142" s="45" t="s">
        <v>2</v>
      </c>
      <c r="C142" s="161" t="s">
        <v>224</v>
      </c>
      <c r="D142" s="162"/>
      <c r="E142" s="11"/>
      <c r="F142" s="46" t="s">
        <v>3</v>
      </c>
      <c r="G142" s="161" t="s">
        <v>225</v>
      </c>
      <c r="H142" s="163"/>
      <c r="I142" s="163"/>
      <c r="J142" s="163"/>
      <c r="K142" s="163"/>
      <c r="L142" s="163"/>
      <c r="M142" s="163"/>
      <c r="N142" s="164"/>
      <c r="O142" s="39"/>
    </row>
    <row r="143" spans="1:15" ht="12.75">
      <c r="A143" s="35"/>
      <c r="B143" s="47" t="s">
        <v>20</v>
      </c>
      <c r="C143" s="48"/>
      <c r="D143" s="49"/>
      <c r="E143" s="50"/>
      <c r="F143" s="47" t="s">
        <v>20</v>
      </c>
      <c r="G143" s="48"/>
      <c r="H143" s="51"/>
      <c r="I143" s="51"/>
      <c r="J143" s="51"/>
      <c r="K143" s="51"/>
      <c r="L143" s="51"/>
      <c r="M143" s="51"/>
      <c r="N143" s="51"/>
      <c r="O143" s="40"/>
    </row>
    <row r="144" spans="1:15" ht="12.75">
      <c r="A144" s="39"/>
      <c r="B144" s="19"/>
      <c r="C144" s="161" t="s">
        <v>222</v>
      </c>
      <c r="D144" s="162"/>
      <c r="E144" s="11"/>
      <c r="F144" s="20"/>
      <c r="G144" s="176" t="s">
        <v>223</v>
      </c>
      <c r="H144" s="177"/>
      <c r="I144" s="177"/>
      <c r="J144" s="177"/>
      <c r="K144" s="177"/>
      <c r="L144" s="177"/>
      <c r="M144" s="177"/>
      <c r="N144" s="128"/>
      <c r="O144" s="39"/>
    </row>
    <row r="145" spans="1:15" ht="12.75">
      <c r="A145" s="39"/>
      <c r="B145" s="17"/>
      <c r="C145" s="161" t="s">
        <v>224</v>
      </c>
      <c r="D145" s="162"/>
      <c r="E145" s="11"/>
      <c r="F145" s="18"/>
      <c r="G145" s="161" t="s">
        <v>225</v>
      </c>
      <c r="H145" s="163"/>
      <c r="I145" s="163"/>
      <c r="J145" s="163"/>
      <c r="K145" s="163"/>
      <c r="L145" s="163"/>
      <c r="M145" s="163"/>
      <c r="N145" s="164"/>
      <c r="O145" s="39"/>
    </row>
    <row r="146" spans="1:15" ht="12.75">
      <c r="A146" s="35"/>
      <c r="B146" s="27"/>
      <c r="C146" s="27"/>
      <c r="D146" s="27"/>
      <c r="E146" s="27"/>
      <c r="F146" s="1" t="s">
        <v>24</v>
      </c>
      <c r="G146" s="1"/>
      <c r="H146" s="1"/>
      <c r="I146" s="1"/>
      <c r="J146" s="27"/>
      <c r="K146" s="27"/>
      <c r="L146" s="27"/>
      <c r="M146" s="52"/>
      <c r="N146" s="9"/>
      <c r="O146" s="40"/>
    </row>
    <row r="147" spans="1:15" ht="12.75">
      <c r="A147" s="35"/>
      <c r="B147" s="12" t="s">
        <v>23</v>
      </c>
      <c r="C147" s="27"/>
      <c r="D147" s="27"/>
      <c r="E147" s="27"/>
      <c r="F147" s="2" t="s">
        <v>11</v>
      </c>
      <c r="G147" s="2" t="s">
        <v>12</v>
      </c>
      <c r="H147" s="2" t="s">
        <v>13</v>
      </c>
      <c r="I147" s="2" t="s">
        <v>14</v>
      </c>
      <c r="J147" s="2" t="s">
        <v>15</v>
      </c>
      <c r="K147" s="168" t="s">
        <v>21</v>
      </c>
      <c r="L147" s="169"/>
      <c r="M147" s="2" t="s">
        <v>22</v>
      </c>
      <c r="N147" s="3" t="s">
        <v>16</v>
      </c>
      <c r="O147" s="39"/>
    </row>
    <row r="148" spans="1:41" ht="15.75">
      <c r="A148" s="39"/>
      <c r="B148" s="53" t="s">
        <v>7</v>
      </c>
      <c r="C148" s="22" t="str">
        <f>IF(C141&gt;"",C141,"")</f>
        <v>Kolish Anastasiia</v>
      </c>
      <c r="D148" s="22" t="str">
        <f>IF(G141&gt;"",G141,"")</f>
        <v>Eriksson Pihla</v>
      </c>
      <c r="E148" s="22">
        <f>IF(E141&gt;"",E141&amp;" - "&amp;I141,"")</f>
      </c>
      <c r="F148" s="4">
        <v>8</v>
      </c>
      <c r="G148" s="4">
        <v>4</v>
      </c>
      <c r="H148" s="10">
        <v>1</v>
      </c>
      <c r="I148" s="4"/>
      <c r="J148" s="4"/>
      <c r="K148" s="13">
        <f>IF(ISBLANK(F148),"",COUNTIF(F148:J148,"&gt;=0"))</f>
        <v>3</v>
      </c>
      <c r="L148" s="14">
        <f>IF(ISBLANK(F148),"",(IF(LEFT(F148,1)="-",1,0)+IF(LEFT(G148,1)="-",1,0)+IF(LEFT(H148,1)="-",1,0)+IF(LEFT(I148,1)="-",1,0)+IF(LEFT(J148,1)="-",1,0)))</f>
        <v>0</v>
      </c>
      <c r="M148" s="16">
        <f aca="true" t="shared" si="24" ref="M148:N152">IF(K148=3,1,"")</f>
        <v>1</v>
      </c>
      <c r="N148" s="15">
        <f t="shared" si="24"/>
      </c>
      <c r="O148" s="39"/>
      <c r="AE148" s="74">
        <v>139</v>
      </c>
      <c r="AF148" s="75"/>
      <c r="AG148" s="74" t="s">
        <v>33</v>
      </c>
      <c r="AH148" s="76" t="str">
        <f>J138</f>
        <v>Women</v>
      </c>
      <c r="AI148" s="77" t="s">
        <v>34</v>
      </c>
      <c r="AJ148" s="78">
        <f>J137</f>
        <v>41977</v>
      </c>
      <c r="AK148" s="79" t="s">
        <v>35</v>
      </c>
      <c r="AL148" s="80"/>
      <c r="AM148" s="79" t="s">
        <v>36</v>
      </c>
      <c r="AN148" s="76">
        <f>SUM(AN150:AN155)</f>
        <v>3</v>
      </c>
      <c r="AO148" s="76">
        <f>SUM(AO150:AO155)</f>
        <v>2</v>
      </c>
    </row>
    <row r="149" spans="1:41" ht="15.75">
      <c r="A149" s="39"/>
      <c r="B149" s="53" t="s">
        <v>8</v>
      </c>
      <c r="C149" s="22" t="str">
        <f>IF(C142&gt;"",C142,"")</f>
        <v>Komova Anastasiia</v>
      </c>
      <c r="D149" s="22" t="str">
        <f>IF(G142&gt;"",G142,"")</f>
        <v>Lundström Annika</v>
      </c>
      <c r="E149" s="22">
        <f>IF(E142&gt;"",E142&amp;" - "&amp;I142,"")</f>
      </c>
      <c r="F149" s="4">
        <v>10</v>
      </c>
      <c r="G149" s="4">
        <v>-8</v>
      </c>
      <c r="H149" s="4">
        <v>-6</v>
      </c>
      <c r="I149" s="4">
        <v>-13</v>
      </c>
      <c r="J149" s="4"/>
      <c r="K149" s="13">
        <f>IF(ISBLANK(F149),"",COUNTIF(F149:J149,"&gt;=0"))</f>
        <v>1</v>
      </c>
      <c r="L149" s="14">
        <f>IF(ISBLANK(F149),"",(IF(LEFT(F149,1)="-",1,0)+IF(LEFT(G149,1)="-",1,0)+IF(LEFT(H149,1)="-",1,0)+IF(LEFT(I149,1)="-",1,0)+IF(LEFT(J149,1)="-",1,0)))</f>
        <v>3</v>
      </c>
      <c r="M149" s="16">
        <f t="shared" si="24"/>
      </c>
      <c r="N149" s="15">
        <f t="shared" si="24"/>
        <v>1</v>
      </c>
      <c r="O149" s="39"/>
      <c r="AE149" s="81" t="s">
        <v>37</v>
      </c>
      <c r="AF149" s="82" t="str">
        <f>C140</f>
        <v>RUS 4</v>
      </c>
      <c r="AG149" s="82" t="str">
        <f>G140</f>
        <v>FIN 2</v>
      </c>
      <c r="AH149" s="81" t="s">
        <v>38</v>
      </c>
      <c r="AI149" s="81" t="s">
        <v>39</v>
      </c>
      <c r="AJ149" s="81" t="s">
        <v>40</v>
      </c>
      <c r="AK149" s="81" t="s">
        <v>41</v>
      </c>
      <c r="AL149" s="81" t="s">
        <v>42</v>
      </c>
      <c r="AM149" s="81" t="s">
        <v>43</v>
      </c>
      <c r="AN149" s="81" t="s">
        <v>44</v>
      </c>
      <c r="AO149" s="81" t="s">
        <v>45</v>
      </c>
    </row>
    <row r="150" spans="1:41" ht="15">
      <c r="A150" s="39"/>
      <c r="B150" s="54" t="s">
        <v>25</v>
      </c>
      <c r="C150" s="22" t="str">
        <f>IF(C144&gt;"",C144&amp;" / "&amp;C145,"")</f>
        <v>Kolish Anastasiia / Komova Anastasiia</v>
      </c>
      <c r="D150" s="22" t="str">
        <f>IF(G144&gt;"",G144&amp;" / "&amp;G145,"")</f>
        <v>Eriksson Pihla / Lundström Annika</v>
      </c>
      <c r="E150" s="23"/>
      <c r="F150" s="8">
        <v>7</v>
      </c>
      <c r="G150" s="4">
        <v>-7</v>
      </c>
      <c r="H150" s="4">
        <v>9</v>
      </c>
      <c r="I150" s="7">
        <v>7</v>
      </c>
      <c r="J150" s="7"/>
      <c r="K150" s="13">
        <f>IF(ISBLANK(F150),"",COUNTIF(F150:J150,"&gt;=0"))</f>
        <v>3</v>
      </c>
      <c r="L150" s="14">
        <f>IF(ISBLANK(F150),"",(IF(LEFT(F150,1)="-",1,0)+IF(LEFT(G150,1)="-",1,0)+IF(LEFT(H150,1)="-",1,0)+IF(LEFT(I150,1)="-",1,0)+IF(LEFT(J150,1)="-",1,0)))</f>
        <v>1</v>
      </c>
      <c r="M150" s="16">
        <f t="shared" si="24"/>
        <v>1</v>
      </c>
      <c r="N150" s="15">
        <f t="shared" si="24"/>
      </c>
      <c r="O150" s="39"/>
      <c r="AE150" s="79" t="s">
        <v>7</v>
      </c>
      <c r="AF150" s="79" t="str">
        <f>C141</f>
        <v>Kolish Anastasiia</v>
      </c>
      <c r="AG150" s="79" t="str">
        <f>G141</f>
        <v>Eriksson Pihla</v>
      </c>
      <c r="AH150" s="83">
        <f aca="true" t="shared" si="25" ref="AH150:AL152">F148</f>
        <v>8</v>
      </c>
      <c r="AI150" s="83">
        <f t="shared" si="25"/>
        <v>4</v>
      </c>
      <c r="AJ150" s="83">
        <f t="shared" si="25"/>
        <v>1</v>
      </c>
      <c r="AK150" s="83">
        <f t="shared" si="25"/>
        <v>0</v>
      </c>
      <c r="AL150" s="83">
        <f t="shared" si="25"/>
        <v>0</v>
      </c>
      <c r="AM150" s="84"/>
      <c r="AN150" s="84">
        <f aca="true" t="shared" si="26" ref="AN150:AO152">M148</f>
        <v>1</v>
      </c>
      <c r="AO150" s="84">
        <f t="shared" si="26"/>
      </c>
    </row>
    <row r="151" spans="1:41" ht="15">
      <c r="A151" s="39"/>
      <c r="B151" s="53" t="s">
        <v>9</v>
      </c>
      <c r="C151" s="22" t="str">
        <f>IF(C141&gt;"",C141,"")</f>
        <v>Kolish Anastasiia</v>
      </c>
      <c r="D151" s="22" t="str">
        <f>IF(G142&gt;"",G142,"")</f>
        <v>Lundström Annika</v>
      </c>
      <c r="E151" s="24"/>
      <c r="F151" s="5">
        <v>-13</v>
      </c>
      <c r="G151" s="6">
        <v>7</v>
      </c>
      <c r="H151" s="7">
        <v>9</v>
      </c>
      <c r="I151" s="4">
        <v>-7</v>
      </c>
      <c r="J151" s="4">
        <v>-5</v>
      </c>
      <c r="K151" s="13">
        <f>IF(ISBLANK(F151),"",COUNTIF(F151:J151,"&gt;=0"))</f>
        <v>2</v>
      </c>
      <c r="L151" s="14">
        <f>IF(ISBLANK(F151),"",(IF(LEFT(F151,1)="-",1,0)+IF(LEFT(G151,1)="-",1,0)+IF(LEFT(H151,1)="-",1,0)+IF(LEFT(I151,1)="-",1,0)+IF(LEFT(J151,1)="-",1,0)))</f>
        <v>3</v>
      </c>
      <c r="M151" s="16">
        <f t="shared" si="24"/>
      </c>
      <c r="N151" s="15">
        <f t="shared" si="24"/>
        <v>1</v>
      </c>
      <c r="O151" s="39"/>
      <c r="AE151" s="79" t="s">
        <v>8</v>
      </c>
      <c r="AF151" s="79" t="str">
        <f>C142</f>
        <v>Komova Anastasiia</v>
      </c>
      <c r="AG151" s="85" t="str">
        <f>G142</f>
        <v>Lundström Annika</v>
      </c>
      <c r="AH151" s="83">
        <f t="shared" si="25"/>
        <v>10</v>
      </c>
      <c r="AI151" s="83">
        <f t="shared" si="25"/>
        <v>-8</v>
      </c>
      <c r="AJ151" s="83">
        <f t="shared" si="25"/>
        <v>-6</v>
      </c>
      <c r="AK151" s="83">
        <f t="shared" si="25"/>
        <v>-13</v>
      </c>
      <c r="AL151" s="83">
        <f t="shared" si="25"/>
        <v>0</v>
      </c>
      <c r="AM151" s="84"/>
      <c r="AN151" s="84">
        <f t="shared" si="26"/>
      </c>
      <c r="AO151" s="84">
        <f t="shared" si="26"/>
        <v>1</v>
      </c>
    </row>
    <row r="152" spans="1:41" ht="15.75" thickBot="1">
      <c r="A152" s="39"/>
      <c r="B152" s="53" t="s">
        <v>10</v>
      </c>
      <c r="C152" s="22" t="str">
        <f>IF(C142&gt;"",C142,"")</f>
        <v>Komova Anastasiia</v>
      </c>
      <c r="D152" s="22" t="str">
        <f>IF(G141&gt;"",G141,"")</f>
        <v>Eriksson Pihla</v>
      </c>
      <c r="E152" s="24"/>
      <c r="F152" s="8">
        <v>-4</v>
      </c>
      <c r="G152" s="4">
        <v>3</v>
      </c>
      <c r="H152" s="4">
        <v>9</v>
      </c>
      <c r="I152" s="4">
        <v>2</v>
      </c>
      <c r="J152" s="4"/>
      <c r="K152" s="13">
        <f>IF(ISBLANK(F152),"",COUNTIF(F152:J152,"&gt;=0"))</f>
        <v>3</v>
      </c>
      <c r="L152" s="14">
        <f>IF(ISBLANK(F152),"",(IF(LEFT(F152,1)="-",1,0)+IF(LEFT(G152,1)="-",1,0)+IF(LEFT(H152,1)="-",1,0)+IF(LEFT(I152,1)="-",1,0)+IF(LEFT(J152,1)="-",1,0)))</f>
        <v>1</v>
      </c>
      <c r="M152" s="16">
        <f t="shared" si="24"/>
        <v>1</v>
      </c>
      <c r="N152" s="15">
        <f t="shared" si="24"/>
      </c>
      <c r="O152" s="39"/>
      <c r="AE152" s="79" t="s">
        <v>46</v>
      </c>
      <c r="AF152" s="79" t="str">
        <f>C144</f>
        <v>Kolish Anastasiia</v>
      </c>
      <c r="AG152" s="85" t="str">
        <f>G144</f>
        <v>Eriksson Pihla</v>
      </c>
      <c r="AH152" s="83">
        <f t="shared" si="25"/>
        <v>7</v>
      </c>
      <c r="AI152" s="83">
        <f t="shared" si="25"/>
        <v>-7</v>
      </c>
      <c r="AJ152" s="83">
        <f t="shared" si="25"/>
        <v>9</v>
      </c>
      <c r="AK152" s="83">
        <f t="shared" si="25"/>
        <v>7</v>
      </c>
      <c r="AL152" s="83">
        <f t="shared" si="25"/>
        <v>0</v>
      </c>
      <c r="AM152" s="84"/>
      <c r="AN152" s="84">
        <f t="shared" si="26"/>
        <v>1</v>
      </c>
      <c r="AO152" s="84">
        <f t="shared" si="26"/>
      </c>
    </row>
    <row r="153" spans="1:41" ht="15.75" thickBot="1">
      <c r="A153" s="35"/>
      <c r="B153" s="27"/>
      <c r="C153" s="27"/>
      <c r="D153" s="27"/>
      <c r="E153" s="27"/>
      <c r="F153" s="27"/>
      <c r="G153" s="27"/>
      <c r="H153" s="27"/>
      <c r="I153" s="21" t="s">
        <v>28</v>
      </c>
      <c r="J153" s="55"/>
      <c r="K153" s="25">
        <f>IF(ISBLANK(C141),"",SUM(K148:K152))</f>
        <v>12</v>
      </c>
      <c r="L153" s="26">
        <f>IF(ISBLANK(G141),"",SUM(L148:L152))</f>
        <v>8</v>
      </c>
      <c r="M153" s="56">
        <f>IF(ISBLANK(F148),"",SUM(M148:M152))</f>
        <v>3</v>
      </c>
      <c r="N153" s="57">
        <f>IF(ISBLANK(F148),"",SUM(N148:N152))</f>
        <v>2</v>
      </c>
      <c r="O153" s="39"/>
      <c r="AE153" s="122" t="s">
        <v>47</v>
      </c>
      <c r="AF153" s="122" t="str">
        <f>C145</f>
        <v>Komova Anastasiia</v>
      </c>
      <c r="AG153" s="123" t="str">
        <f>G145</f>
        <v>Lundström Annika</v>
      </c>
      <c r="AH153" s="86" t="s">
        <v>48</v>
      </c>
      <c r="AI153" s="86" t="s">
        <v>48</v>
      </c>
      <c r="AJ153" s="86" t="s">
        <v>48</v>
      </c>
      <c r="AK153" s="86" t="s">
        <v>48</v>
      </c>
      <c r="AL153" s="86" t="s">
        <v>48</v>
      </c>
      <c r="AM153" s="86"/>
      <c r="AN153" s="84"/>
      <c r="AO153" s="84"/>
    </row>
    <row r="154" spans="1:41" ht="15">
      <c r="A154" s="35"/>
      <c r="B154" s="27" t="s">
        <v>26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40"/>
      <c r="AE154" s="79" t="s">
        <v>9</v>
      </c>
      <c r="AF154" s="79" t="str">
        <f>C141</f>
        <v>Kolish Anastasiia</v>
      </c>
      <c r="AG154" s="85" t="str">
        <f>G142</f>
        <v>Lundström Annika</v>
      </c>
      <c r="AH154" s="83">
        <f aca="true" t="shared" si="27" ref="AH154:AL155">F151</f>
        <v>-13</v>
      </c>
      <c r="AI154" s="83">
        <f t="shared" si="27"/>
        <v>7</v>
      </c>
      <c r="AJ154" s="83">
        <f t="shared" si="27"/>
        <v>9</v>
      </c>
      <c r="AK154" s="83">
        <f t="shared" si="27"/>
        <v>-7</v>
      </c>
      <c r="AL154" s="83">
        <f t="shared" si="27"/>
        <v>-5</v>
      </c>
      <c r="AM154" s="84"/>
      <c r="AN154" s="84">
        <f>M151</f>
      </c>
      <c r="AO154" s="84">
        <f>N151</f>
        <v>1</v>
      </c>
    </row>
    <row r="155" spans="1:41" ht="15">
      <c r="A155" s="35"/>
      <c r="C155" s="27" t="s">
        <v>4</v>
      </c>
      <c r="D155" s="27" t="s">
        <v>5</v>
      </c>
      <c r="E155" s="9"/>
      <c r="F155" s="27"/>
      <c r="G155" s="27" t="s">
        <v>6</v>
      </c>
      <c r="H155" s="9"/>
      <c r="I155" s="27"/>
      <c r="J155" s="9" t="s">
        <v>27</v>
      </c>
      <c r="K155" s="9"/>
      <c r="L155" s="27"/>
      <c r="M155" s="27"/>
      <c r="N155" s="27"/>
      <c r="O155" s="40"/>
      <c r="AE155" s="79" t="s">
        <v>10</v>
      </c>
      <c r="AF155" s="79" t="str">
        <f>C142</f>
        <v>Komova Anastasiia</v>
      </c>
      <c r="AG155" s="79" t="str">
        <f>G141</f>
        <v>Eriksson Pihla</v>
      </c>
      <c r="AH155" s="83">
        <f t="shared" si="27"/>
        <v>-4</v>
      </c>
      <c r="AI155" s="83">
        <f t="shared" si="27"/>
        <v>3</v>
      </c>
      <c r="AJ155" s="83">
        <f t="shared" si="27"/>
        <v>9</v>
      </c>
      <c r="AK155" s="83">
        <f t="shared" si="27"/>
        <v>2</v>
      </c>
      <c r="AL155" s="83">
        <f t="shared" si="27"/>
        <v>0</v>
      </c>
      <c r="AM155" s="84"/>
      <c r="AN155" s="84">
        <f>M152</f>
        <v>1</v>
      </c>
      <c r="AO155" s="84">
        <f>N152</f>
      </c>
    </row>
    <row r="156" spans="1:15" ht="13.5" thickBot="1">
      <c r="A156" s="35"/>
      <c r="B156" s="62"/>
      <c r="C156" s="63" t="str">
        <f>C140</f>
        <v>RUS 4</v>
      </c>
      <c r="D156" s="27" t="str">
        <f>G140</f>
        <v>FIN 2</v>
      </c>
      <c r="E156" s="27"/>
      <c r="F156" s="27"/>
      <c r="G156" s="27"/>
      <c r="H156" s="27"/>
      <c r="I156" s="27"/>
      <c r="J156" s="158" t="str">
        <f>IF(M153=3,C140,IF(N153=3,G140,IF(M153=5,IF(N153=5,"tasan",""),"")))</f>
        <v>RUS 4</v>
      </c>
      <c r="K156" s="159"/>
      <c r="L156" s="159"/>
      <c r="M156" s="159"/>
      <c r="N156" s="160"/>
      <c r="O156" s="39"/>
    </row>
    <row r="157" spans="1:15" ht="12.75">
      <c r="A157" s="58"/>
      <c r="B157" s="59"/>
      <c r="C157" s="59"/>
      <c r="D157" s="59"/>
      <c r="E157" s="59"/>
      <c r="F157" s="59"/>
      <c r="G157" s="59"/>
      <c r="H157" s="59"/>
      <c r="I157" s="59"/>
      <c r="J157" s="60"/>
      <c r="K157" s="60"/>
      <c r="L157" s="60"/>
      <c r="M157" s="60"/>
      <c r="N157" s="60"/>
      <c r="O157" s="61"/>
    </row>
    <row r="160" spans="1:15" ht="12.75">
      <c r="A160" s="35"/>
      <c r="B160" s="9"/>
      <c r="C160" s="28" t="s">
        <v>29</v>
      </c>
      <c r="D160" s="27"/>
      <c r="E160" s="27"/>
      <c r="F160" s="9"/>
      <c r="G160" s="36" t="s">
        <v>17</v>
      </c>
      <c r="H160" s="37"/>
      <c r="I160" s="38"/>
      <c r="J160" s="170">
        <v>41977</v>
      </c>
      <c r="K160" s="171"/>
      <c r="L160" s="171"/>
      <c r="M160" s="171"/>
      <c r="N160" s="172"/>
      <c r="O160" s="39"/>
    </row>
    <row r="161" spans="1:15" ht="12.75">
      <c r="A161" s="35"/>
      <c r="B161" s="12"/>
      <c r="C161" s="12" t="s">
        <v>75</v>
      </c>
      <c r="D161" s="27"/>
      <c r="E161" s="27"/>
      <c r="F161" s="9"/>
      <c r="G161" s="36" t="s">
        <v>18</v>
      </c>
      <c r="H161" s="37"/>
      <c r="I161" s="38"/>
      <c r="J161" s="173" t="s">
        <v>185</v>
      </c>
      <c r="K161" s="171"/>
      <c r="L161" s="171"/>
      <c r="M161" s="171"/>
      <c r="N161" s="172"/>
      <c r="O161" s="39"/>
    </row>
    <row r="162" spans="1:15" ht="12.75">
      <c r="A162" s="35"/>
      <c r="B162" s="9"/>
      <c r="C162" s="69"/>
      <c r="D162" s="27"/>
      <c r="E162" s="27"/>
      <c r="F162" s="27"/>
      <c r="G162" s="1"/>
      <c r="H162" s="27"/>
      <c r="I162" s="27"/>
      <c r="J162" s="27"/>
      <c r="K162" s="27"/>
      <c r="L162" s="27"/>
      <c r="M162" s="27"/>
      <c r="N162" s="27"/>
      <c r="O162" s="40"/>
    </row>
    <row r="163" spans="1:15" ht="12.75">
      <c r="A163" s="39"/>
      <c r="B163" s="41" t="s">
        <v>19</v>
      </c>
      <c r="C163" s="174" t="s">
        <v>226</v>
      </c>
      <c r="D163" s="175"/>
      <c r="E163" s="42"/>
      <c r="F163" s="41" t="s">
        <v>19</v>
      </c>
      <c r="G163" s="66" t="s">
        <v>227</v>
      </c>
      <c r="H163" s="67"/>
      <c r="I163" s="67"/>
      <c r="J163" s="67"/>
      <c r="K163" s="67"/>
      <c r="L163" s="67"/>
      <c r="M163" s="67"/>
      <c r="N163" s="68"/>
      <c r="O163" s="39"/>
    </row>
    <row r="164" spans="1:15" ht="12.75">
      <c r="A164" s="39"/>
      <c r="B164" s="43" t="s">
        <v>0</v>
      </c>
      <c r="C164" s="161" t="s">
        <v>228</v>
      </c>
      <c r="D164" s="162"/>
      <c r="E164" s="11"/>
      <c r="F164" s="44" t="s">
        <v>1</v>
      </c>
      <c r="G164" s="176" t="s">
        <v>229</v>
      </c>
      <c r="H164" s="177"/>
      <c r="I164" s="177"/>
      <c r="J164" s="177"/>
      <c r="K164" s="177"/>
      <c r="L164" s="177"/>
      <c r="M164" s="177"/>
      <c r="N164" s="128"/>
      <c r="O164" s="39"/>
    </row>
    <row r="165" spans="1:15" ht="12.75">
      <c r="A165" s="39"/>
      <c r="B165" s="45" t="s">
        <v>2</v>
      </c>
      <c r="C165" s="161" t="s">
        <v>230</v>
      </c>
      <c r="D165" s="162"/>
      <c r="E165" s="11"/>
      <c r="F165" s="46" t="s">
        <v>3</v>
      </c>
      <c r="G165" s="161" t="s">
        <v>231</v>
      </c>
      <c r="H165" s="163"/>
      <c r="I165" s="163"/>
      <c r="J165" s="163"/>
      <c r="K165" s="163"/>
      <c r="L165" s="163"/>
      <c r="M165" s="163"/>
      <c r="N165" s="164"/>
      <c r="O165" s="39"/>
    </row>
    <row r="166" spans="1:15" ht="12.75">
      <c r="A166" s="35"/>
      <c r="B166" s="47" t="s">
        <v>20</v>
      </c>
      <c r="C166" s="48"/>
      <c r="D166" s="49"/>
      <c r="E166" s="50"/>
      <c r="F166" s="47" t="s">
        <v>20</v>
      </c>
      <c r="G166" s="48"/>
      <c r="H166" s="51"/>
      <c r="I166" s="51"/>
      <c r="J166" s="51"/>
      <c r="K166" s="51"/>
      <c r="L166" s="51"/>
      <c r="M166" s="51"/>
      <c r="N166" s="51"/>
      <c r="O166" s="40"/>
    </row>
    <row r="167" spans="1:15" ht="12.75">
      <c r="A167" s="39"/>
      <c r="B167" s="19"/>
      <c r="C167" s="161" t="s">
        <v>228</v>
      </c>
      <c r="D167" s="162"/>
      <c r="E167" s="11"/>
      <c r="F167" s="20"/>
      <c r="G167" s="176" t="s">
        <v>229</v>
      </c>
      <c r="H167" s="177"/>
      <c r="I167" s="177"/>
      <c r="J167" s="177"/>
      <c r="K167" s="177"/>
      <c r="L167" s="177"/>
      <c r="M167" s="177"/>
      <c r="N167" s="128"/>
      <c r="O167" s="39"/>
    </row>
    <row r="168" spans="1:15" ht="12.75">
      <c r="A168" s="39"/>
      <c r="B168" s="17"/>
      <c r="C168" s="161" t="s">
        <v>230</v>
      </c>
      <c r="D168" s="162"/>
      <c r="E168" s="11"/>
      <c r="F168" s="18"/>
      <c r="G168" s="161" t="s">
        <v>231</v>
      </c>
      <c r="H168" s="163"/>
      <c r="I168" s="163"/>
      <c r="J168" s="163"/>
      <c r="K168" s="163"/>
      <c r="L168" s="163"/>
      <c r="M168" s="163"/>
      <c r="N168" s="164"/>
      <c r="O168" s="39"/>
    </row>
    <row r="169" spans="1:15" ht="12.75">
      <c r="A169" s="35"/>
      <c r="B169" s="27"/>
      <c r="C169" s="27"/>
      <c r="D169" s="27"/>
      <c r="E169" s="27"/>
      <c r="F169" s="1" t="s">
        <v>24</v>
      </c>
      <c r="G169" s="1"/>
      <c r="H169" s="1"/>
      <c r="I169" s="1"/>
      <c r="J169" s="27"/>
      <c r="K169" s="27"/>
      <c r="L169" s="27"/>
      <c r="M169" s="52"/>
      <c r="N169" s="9"/>
      <c r="O169" s="40"/>
    </row>
    <row r="170" spans="1:15" ht="12.75">
      <c r="A170" s="35"/>
      <c r="B170" s="12" t="s">
        <v>23</v>
      </c>
      <c r="C170" s="27"/>
      <c r="D170" s="27"/>
      <c r="E170" s="27"/>
      <c r="F170" s="2" t="s">
        <v>11</v>
      </c>
      <c r="G170" s="2" t="s">
        <v>12</v>
      </c>
      <c r="H170" s="2" t="s">
        <v>13</v>
      </c>
      <c r="I170" s="2" t="s">
        <v>14</v>
      </c>
      <c r="J170" s="2" t="s">
        <v>15</v>
      </c>
      <c r="K170" s="168" t="s">
        <v>21</v>
      </c>
      <c r="L170" s="169"/>
      <c r="M170" s="2" t="s">
        <v>22</v>
      </c>
      <c r="N170" s="3" t="s">
        <v>16</v>
      </c>
      <c r="O170" s="39"/>
    </row>
    <row r="171" spans="1:41" ht="15.75">
      <c r="A171" s="39"/>
      <c r="B171" s="53" t="s">
        <v>7</v>
      </c>
      <c r="C171" s="22" t="str">
        <f>IF(C164&gt;"",C164,"")</f>
        <v>Kämmerer Janina</v>
      </c>
      <c r="D171" s="22" t="str">
        <f>IF(G164&gt;"",G164,"")</f>
        <v>Petrova Valeria</v>
      </c>
      <c r="E171" s="22">
        <f>IF(E164&gt;"",E164&amp;" - "&amp;I164,"")</f>
      </c>
      <c r="F171" s="4">
        <v>-5</v>
      </c>
      <c r="G171" s="4">
        <v>-7</v>
      </c>
      <c r="H171" s="10">
        <v>4</v>
      </c>
      <c r="I171" s="4">
        <v>7</v>
      </c>
      <c r="J171" s="4">
        <v>-11</v>
      </c>
      <c r="K171" s="13">
        <f>IF(ISBLANK(F171),"",COUNTIF(F171:J171,"&gt;=0"))</f>
        <v>2</v>
      </c>
      <c r="L171" s="14">
        <f>IF(ISBLANK(F171),"",(IF(LEFT(F171,1)="-",1,0)+IF(LEFT(G171,1)="-",1,0)+IF(LEFT(H171,1)="-",1,0)+IF(LEFT(I171,1)="-",1,0)+IF(LEFT(J171,1)="-",1,0)))</f>
        <v>3</v>
      </c>
      <c r="M171" s="16">
        <f aca="true" t="shared" si="28" ref="M171:N175">IF(K171=3,1,"")</f>
      </c>
      <c r="N171" s="15">
        <f t="shared" si="28"/>
        <v>1</v>
      </c>
      <c r="O171" s="39"/>
      <c r="AE171" s="74">
        <v>139</v>
      </c>
      <c r="AF171" s="75"/>
      <c r="AG171" s="74" t="s">
        <v>33</v>
      </c>
      <c r="AH171" s="76" t="str">
        <f>J161</f>
        <v>Women</v>
      </c>
      <c r="AI171" s="77" t="s">
        <v>34</v>
      </c>
      <c r="AJ171" s="78">
        <f>J160</f>
        <v>41977</v>
      </c>
      <c r="AK171" s="79" t="s">
        <v>35</v>
      </c>
      <c r="AL171" s="80"/>
      <c r="AM171" s="79" t="s">
        <v>36</v>
      </c>
      <c r="AN171" s="76">
        <f>SUM(AN173:AN178)</f>
        <v>1</v>
      </c>
      <c r="AO171" s="76">
        <f>SUM(AO173:AO178)</f>
        <v>3</v>
      </c>
    </row>
    <row r="172" spans="1:41" ht="15.75">
      <c r="A172" s="39"/>
      <c r="B172" s="53" t="s">
        <v>8</v>
      </c>
      <c r="C172" s="22" t="str">
        <f>IF(C165&gt;"",C165,"")</f>
        <v>Bundesmann Anne</v>
      </c>
      <c r="D172" s="22" t="str">
        <f>IF(G165&gt;"",G165,"")</f>
        <v>Latt Kätlin</v>
      </c>
      <c r="E172" s="22">
        <f>IF(E165&gt;"",E165&amp;" - "&amp;I165,"")</f>
      </c>
      <c r="F172" s="4">
        <v>-8</v>
      </c>
      <c r="G172" s="4">
        <v>-8</v>
      </c>
      <c r="H172" s="4">
        <v>-5</v>
      </c>
      <c r="I172" s="4"/>
      <c r="J172" s="4"/>
      <c r="K172" s="13">
        <f>IF(ISBLANK(F172),"",COUNTIF(F172:J172,"&gt;=0"))</f>
        <v>0</v>
      </c>
      <c r="L172" s="14">
        <f>IF(ISBLANK(F172),"",(IF(LEFT(F172,1)="-",1,0)+IF(LEFT(G172,1)="-",1,0)+IF(LEFT(H172,1)="-",1,0)+IF(LEFT(I172,1)="-",1,0)+IF(LEFT(J172,1)="-",1,0)))</f>
        <v>3</v>
      </c>
      <c r="M172" s="16">
        <f t="shared" si="28"/>
      </c>
      <c r="N172" s="15">
        <f t="shared" si="28"/>
        <v>1</v>
      </c>
      <c r="O172" s="39"/>
      <c r="AE172" s="81" t="s">
        <v>37</v>
      </c>
      <c r="AF172" s="82" t="str">
        <f>C163</f>
        <v>GER 1</v>
      </c>
      <c r="AG172" s="82" t="str">
        <f>G163</f>
        <v>EST 1</v>
      </c>
      <c r="AH172" s="81" t="s">
        <v>38</v>
      </c>
      <c r="AI172" s="81" t="s">
        <v>39</v>
      </c>
      <c r="AJ172" s="81" t="s">
        <v>40</v>
      </c>
      <c r="AK172" s="81" t="s">
        <v>41</v>
      </c>
      <c r="AL172" s="81" t="s">
        <v>42</v>
      </c>
      <c r="AM172" s="81" t="s">
        <v>43</v>
      </c>
      <c r="AN172" s="81" t="s">
        <v>44</v>
      </c>
      <c r="AO172" s="81" t="s">
        <v>45</v>
      </c>
    </row>
    <row r="173" spans="1:41" ht="15">
      <c r="A173" s="39"/>
      <c r="B173" s="54" t="s">
        <v>25</v>
      </c>
      <c r="C173" s="22" t="str">
        <f>IF(C167&gt;"",C167&amp;" / "&amp;C168,"")</f>
        <v>Kämmerer Janina / Bundesmann Anne</v>
      </c>
      <c r="D173" s="22" t="str">
        <f>IF(G167&gt;"",G167&amp;" / "&amp;G168,"")</f>
        <v>Petrova Valeria / Latt Kätlin</v>
      </c>
      <c r="E173" s="23"/>
      <c r="F173" s="8">
        <v>11</v>
      </c>
      <c r="G173" s="4">
        <v>9</v>
      </c>
      <c r="H173" s="4">
        <v>9</v>
      </c>
      <c r="I173" s="7"/>
      <c r="J173" s="7"/>
      <c r="K173" s="13">
        <f>IF(ISBLANK(F173),"",COUNTIF(F173:J173,"&gt;=0"))</f>
        <v>3</v>
      </c>
      <c r="L173" s="14">
        <f>IF(ISBLANK(F173),"",(IF(LEFT(F173,1)="-",1,0)+IF(LEFT(G173,1)="-",1,0)+IF(LEFT(H173,1)="-",1,0)+IF(LEFT(I173,1)="-",1,0)+IF(LEFT(J173,1)="-",1,0)))</f>
        <v>0</v>
      </c>
      <c r="M173" s="16">
        <f t="shared" si="28"/>
        <v>1</v>
      </c>
      <c r="N173" s="15">
        <f t="shared" si="28"/>
      </c>
      <c r="O173" s="39"/>
      <c r="AE173" s="79" t="s">
        <v>7</v>
      </c>
      <c r="AF173" s="79" t="str">
        <f>C164</f>
        <v>Kämmerer Janina</v>
      </c>
      <c r="AG173" s="79" t="str">
        <f>G164</f>
        <v>Petrova Valeria</v>
      </c>
      <c r="AH173" s="83">
        <f aca="true" t="shared" si="29" ref="AH173:AL175">F171</f>
        <v>-5</v>
      </c>
      <c r="AI173" s="83">
        <f t="shared" si="29"/>
        <v>-7</v>
      </c>
      <c r="AJ173" s="83">
        <f t="shared" si="29"/>
        <v>4</v>
      </c>
      <c r="AK173" s="83">
        <f t="shared" si="29"/>
        <v>7</v>
      </c>
      <c r="AL173" s="83">
        <f t="shared" si="29"/>
        <v>-11</v>
      </c>
      <c r="AM173" s="84"/>
      <c r="AN173" s="84">
        <f aca="true" t="shared" si="30" ref="AN173:AO175">M171</f>
      </c>
      <c r="AO173" s="84">
        <f t="shared" si="30"/>
        <v>1</v>
      </c>
    </row>
    <row r="174" spans="1:41" ht="15">
      <c r="A174" s="39"/>
      <c r="B174" s="53" t="s">
        <v>9</v>
      </c>
      <c r="C174" s="22" t="str">
        <f>IF(C164&gt;"",C164,"")</f>
        <v>Kämmerer Janina</v>
      </c>
      <c r="D174" s="22" t="str">
        <f>IF(G165&gt;"",G165,"")</f>
        <v>Latt Kätlin</v>
      </c>
      <c r="E174" s="24"/>
      <c r="F174" s="5">
        <v>-7</v>
      </c>
      <c r="G174" s="6">
        <v>9</v>
      </c>
      <c r="H174" s="7">
        <v>-7</v>
      </c>
      <c r="I174" s="4">
        <v>-8</v>
      </c>
      <c r="J174" s="4"/>
      <c r="K174" s="13">
        <f>IF(ISBLANK(F174),"",COUNTIF(F174:J174,"&gt;=0"))</f>
        <v>1</v>
      </c>
      <c r="L174" s="14">
        <f>IF(ISBLANK(F174),"",(IF(LEFT(F174,1)="-",1,0)+IF(LEFT(G174,1)="-",1,0)+IF(LEFT(H174,1)="-",1,0)+IF(LEFT(I174,1)="-",1,0)+IF(LEFT(J174,1)="-",1,0)))</f>
        <v>3</v>
      </c>
      <c r="M174" s="16">
        <f t="shared" si="28"/>
      </c>
      <c r="N174" s="15">
        <f t="shared" si="28"/>
        <v>1</v>
      </c>
      <c r="O174" s="39"/>
      <c r="AE174" s="79" t="s">
        <v>8</v>
      </c>
      <c r="AF174" s="79" t="str">
        <f>C165</f>
        <v>Bundesmann Anne</v>
      </c>
      <c r="AG174" s="85" t="str">
        <f>G165</f>
        <v>Latt Kätlin</v>
      </c>
      <c r="AH174" s="83">
        <f t="shared" si="29"/>
        <v>-8</v>
      </c>
      <c r="AI174" s="83">
        <f t="shared" si="29"/>
        <v>-8</v>
      </c>
      <c r="AJ174" s="83">
        <f t="shared" si="29"/>
        <v>-5</v>
      </c>
      <c r="AK174" s="83">
        <f t="shared" si="29"/>
        <v>0</v>
      </c>
      <c r="AL174" s="83">
        <f t="shared" si="29"/>
        <v>0</v>
      </c>
      <c r="AM174" s="84"/>
      <c r="AN174" s="84">
        <f t="shared" si="30"/>
      </c>
      <c r="AO174" s="84">
        <f t="shared" si="30"/>
        <v>1</v>
      </c>
    </row>
    <row r="175" spans="1:41" ht="15.75" thickBot="1">
      <c r="A175" s="39"/>
      <c r="B175" s="53" t="s">
        <v>10</v>
      </c>
      <c r="C175" s="22" t="str">
        <f>IF(C165&gt;"",C165,"")</f>
        <v>Bundesmann Anne</v>
      </c>
      <c r="D175" s="22" t="str">
        <f>IF(G164&gt;"",G164,"")</f>
        <v>Petrova Valeria</v>
      </c>
      <c r="E175" s="24"/>
      <c r="F175" s="8"/>
      <c r="G175" s="4"/>
      <c r="H175" s="4"/>
      <c r="I175" s="4"/>
      <c r="J175" s="4"/>
      <c r="K175" s="13">
        <f>IF(ISBLANK(F175),"",COUNTIF(F175:J175,"&gt;=0"))</f>
      </c>
      <c r="L175" s="14">
        <f>IF(ISBLANK(F175),"",(IF(LEFT(F175,1)="-",1,0)+IF(LEFT(G175,1)="-",1,0)+IF(LEFT(H175,1)="-",1,0)+IF(LEFT(I175,1)="-",1,0)+IF(LEFT(J175,1)="-",1,0)))</f>
      </c>
      <c r="M175" s="16">
        <f t="shared" si="28"/>
      </c>
      <c r="N175" s="15">
        <f t="shared" si="28"/>
      </c>
      <c r="O175" s="39"/>
      <c r="AE175" s="79" t="s">
        <v>46</v>
      </c>
      <c r="AF175" s="79" t="str">
        <f>C167</f>
        <v>Kämmerer Janina</v>
      </c>
      <c r="AG175" s="85" t="str">
        <f>G167</f>
        <v>Petrova Valeria</v>
      </c>
      <c r="AH175" s="83">
        <f t="shared" si="29"/>
        <v>11</v>
      </c>
      <c r="AI175" s="83">
        <f t="shared" si="29"/>
        <v>9</v>
      </c>
      <c r="AJ175" s="83">
        <f t="shared" si="29"/>
        <v>9</v>
      </c>
      <c r="AK175" s="83">
        <f t="shared" si="29"/>
        <v>0</v>
      </c>
      <c r="AL175" s="83">
        <f t="shared" si="29"/>
        <v>0</v>
      </c>
      <c r="AM175" s="84"/>
      <c r="AN175" s="84">
        <f t="shared" si="30"/>
        <v>1</v>
      </c>
      <c r="AO175" s="84">
        <f t="shared" si="30"/>
      </c>
    </row>
    <row r="176" spans="1:41" ht="15.75" thickBot="1">
      <c r="A176" s="35"/>
      <c r="B176" s="27"/>
      <c r="C176" s="27"/>
      <c r="D176" s="27"/>
      <c r="E176" s="27"/>
      <c r="F176" s="27"/>
      <c r="G176" s="27"/>
      <c r="H176" s="27"/>
      <c r="I176" s="21" t="s">
        <v>28</v>
      </c>
      <c r="J176" s="55"/>
      <c r="K176" s="25">
        <f>IF(ISBLANK(C164),"",SUM(K171:K175))</f>
        <v>6</v>
      </c>
      <c r="L176" s="26">
        <f>IF(ISBLANK(G164),"",SUM(L171:L175))</f>
        <v>9</v>
      </c>
      <c r="M176" s="56">
        <f>IF(ISBLANK(F171),"",SUM(M171:M175))</f>
        <v>1</v>
      </c>
      <c r="N176" s="57">
        <f>IF(ISBLANK(F171),"",SUM(N171:N175))</f>
        <v>3</v>
      </c>
      <c r="O176" s="39"/>
      <c r="AE176" s="122" t="s">
        <v>47</v>
      </c>
      <c r="AF176" s="122" t="str">
        <f>C168</f>
        <v>Bundesmann Anne</v>
      </c>
      <c r="AG176" s="123" t="str">
        <f>G168</f>
        <v>Latt Kätlin</v>
      </c>
      <c r="AH176" s="86" t="s">
        <v>48</v>
      </c>
      <c r="AI176" s="86" t="s">
        <v>48</v>
      </c>
      <c r="AJ176" s="86" t="s">
        <v>48</v>
      </c>
      <c r="AK176" s="86" t="s">
        <v>48</v>
      </c>
      <c r="AL176" s="86" t="s">
        <v>48</v>
      </c>
      <c r="AM176" s="86"/>
      <c r="AN176" s="84"/>
      <c r="AO176" s="84"/>
    </row>
    <row r="177" spans="1:41" ht="15">
      <c r="A177" s="35"/>
      <c r="B177" s="27" t="s">
        <v>26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40"/>
      <c r="AE177" s="79" t="s">
        <v>9</v>
      </c>
      <c r="AF177" s="79" t="str">
        <f>C164</f>
        <v>Kämmerer Janina</v>
      </c>
      <c r="AG177" s="85" t="str">
        <f>G165</f>
        <v>Latt Kätlin</v>
      </c>
      <c r="AH177" s="83">
        <f aca="true" t="shared" si="31" ref="AH177:AL178">F174</f>
        <v>-7</v>
      </c>
      <c r="AI177" s="83">
        <f t="shared" si="31"/>
        <v>9</v>
      </c>
      <c r="AJ177" s="83">
        <f t="shared" si="31"/>
        <v>-7</v>
      </c>
      <c r="AK177" s="83">
        <f t="shared" si="31"/>
        <v>-8</v>
      </c>
      <c r="AL177" s="83">
        <f t="shared" si="31"/>
        <v>0</v>
      </c>
      <c r="AM177" s="84"/>
      <c r="AN177" s="84">
        <f>M174</f>
      </c>
      <c r="AO177" s="84">
        <f>N174</f>
        <v>1</v>
      </c>
    </row>
    <row r="178" spans="1:41" ht="15">
      <c r="A178" s="35"/>
      <c r="C178" s="27" t="s">
        <v>4</v>
      </c>
      <c r="D178" s="27" t="s">
        <v>5</v>
      </c>
      <c r="E178" s="9"/>
      <c r="F178" s="27"/>
      <c r="G178" s="27" t="s">
        <v>6</v>
      </c>
      <c r="H178" s="9"/>
      <c r="I178" s="27"/>
      <c r="J178" s="9" t="s">
        <v>27</v>
      </c>
      <c r="K178" s="9"/>
      <c r="L178" s="27"/>
      <c r="M178" s="27"/>
      <c r="N178" s="27"/>
      <c r="O178" s="40"/>
      <c r="AE178" s="79" t="s">
        <v>10</v>
      </c>
      <c r="AF178" s="79" t="str">
        <f>C165</f>
        <v>Bundesmann Anne</v>
      </c>
      <c r="AG178" s="79" t="str">
        <f>G164</f>
        <v>Petrova Valeria</v>
      </c>
      <c r="AH178" s="83">
        <f t="shared" si="31"/>
        <v>0</v>
      </c>
      <c r="AI178" s="83">
        <f t="shared" si="31"/>
        <v>0</v>
      </c>
      <c r="AJ178" s="83">
        <f t="shared" si="31"/>
        <v>0</v>
      </c>
      <c r="AK178" s="83">
        <f t="shared" si="31"/>
        <v>0</v>
      </c>
      <c r="AL178" s="83">
        <f t="shared" si="31"/>
        <v>0</v>
      </c>
      <c r="AM178" s="84"/>
      <c r="AN178" s="84">
        <f>M175</f>
      </c>
      <c r="AO178" s="84">
        <f>N175</f>
      </c>
    </row>
    <row r="179" spans="1:15" ht="13.5" thickBot="1">
      <c r="A179" s="35"/>
      <c r="B179" s="62"/>
      <c r="C179" s="63" t="str">
        <f>C163</f>
        <v>GER 1</v>
      </c>
      <c r="D179" s="27" t="str">
        <f>G163</f>
        <v>EST 1</v>
      </c>
      <c r="E179" s="27"/>
      <c r="F179" s="27"/>
      <c r="G179" s="27"/>
      <c r="H179" s="27"/>
      <c r="I179" s="27"/>
      <c r="J179" s="158" t="str">
        <f>IF(M176=3,C163,IF(N176=3,G163,IF(M176=5,IF(N176=5,"tasan",""),"")))</f>
        <v>EST 1</v>
      </c>
      <c r="K179" s="159"/>
      <c r="L179" s="159"/>
      <c r="M179" s="159"/>
      <c r="N179" s="160"/>
      <c r="O179" s="39"/>
    </row>
    <row r="180" spans="1:15" ht="12.75">
      <c r="A180" s="58"/>
      <c r="B180" s="59"/>
      <c r="C180" s="59"/>
      <c r="D180" s="59"/>
      <c r="E180" s="59"/>
      <c r="F180" s="59"/>
      <c r="G180" s="59"/>
      <c r="H180" s="59"/>
      <c r="I180" s="59"/>
      <c r="J180" s="60"/>
      <c r="K180" s="60"/>
      <c r="L180" s="60"/>
      <c r="M180" s="60"/>
      <c r="N180" s="60"/>
      <c r="O180" s="61"/>
    </row>
    <row r="183" spans="1:15" ht="12.75">
      <c r="A183" s="35"/>
      <c r="B183" s="9"/>
      <c r="C183" s="28" t="s">
        <v>29</v>
      </c>
      <c r="D183" s="27"/>
      <c r="E183" s="27"/>
      <c r="F183" s="9"/>
      <c r="G183" s="36" t="s">
        <v>17</v>
      </c>
      <c r="H183" s="37"/>
      <c r="I183" s="38"/>
      <c r="J183" s="170">
        <v>41977</v>
      </c>
      <c r="K183" s="171"/>
      <c r="L183" s="171"/>
      <c r="M183" s="171"/>
      <c r="N183" s="172"/>
      <c r="O183" s="39"/>
    </row>
    <row r="184" spans="1:15" ht="12.75">
      <c r="A184" s="35"/>
      <c r="B184" s="12"/>
      <c r="C184" s="12" t="s">
        <v>75</v>
      </c>
      <c r="D184" s="27"/>
      <c r="E184" s="27"/>
      <c r="F184" s="9"/>
      <c r="G184" s="36" t="s">
        <v>18</v>
      </c>
      <c r="H184" s="37"/>
      <c r="I184" s="38"/>
      <c r="J184" s="173" t="s">
        <v>185</v>
      </c>
      <c r="K184" s="171"/>
      <c r="L184" s="171"/>
      <c r="M184" s="171"/>
      <c r="N184" s="172"/>
      <c r="O184" s="39"/>
    </row>
    <row r="185" spans="1:15" ht="12.75">
      <c r="A185" s="35"/>
      <c r="B185" s="9"/>
      <c r="C185" s="69"/>
      <c r="D185" s="27"/>
      <c r="E185" s="27"/>
      <c r="F185" s="27"/>
      <c r="G185" s="1"/>
      <c r="H185" s="27"/>
      <c r="I185" s="27"/>
      <c r="J185" s="27"/>
      <c r="K185" s="27"/>
      <c r="L185" s="27"/>
      <c r="M185" s="27"/>
      <c r="N185" s="27"/>
      <c r="O185" s="40"/>
    </row>
    <row r="186" spans="1:15" ht="12.75">
      <c r="A186" s="39"/>
      <c r="B186" s="41" t="s">
        <v>19</v>
      </c>
      <c r="C186" s="174" t="s">
        <v>54</v>
      </c>
      <c r="D186" s="175"/>
      <c r="E186" s="42"/>
      <c r="F186" s="41" t="s">
        <v>19</v>
      </c>
      <c r="G186" s="66" t="s">
        <v>52</v>
      </c>
      <c r="H186" s="67"/>
      <c r="I186" s="67"/>
      <c r="J186" s="67"/>
      <c r="K186" s="67"/>
      <c r="L186" s="67"/>
      <c r="M186" s="67"/>
      <c r="N186" s="68"/>
      <c r="O186" s="39"/>
    </row>
    <row r="187" spans="1:15" ht="12.75">
      <c r="A187" s="39"/>
      <c r="B187" s="43" t="s">
        <v>0</v>
      </c>
      <c r="C187" s="161" t="s">
        <v>232</v>
      </c>
      <c r="D187" s="162"/>
      <c r="E187" s="11"/>
      <c r="F187" s="44" t="s">
        <v>1</v>
      </c>
      <c r="G187" s="176" t="s">
        <v>233</v>
      </c>
      <c r="H187" s="177"/>
      <c r="I187" s="177"/>
      <c r="J187" s="177"/>
      <c r="K187" s="177"/>
      <c r="L187" s="177"/>
      <c r="M187" s="177"/>
      <c r="N187" s="128"/>
      <c r="O187" s="39"/>
    </row>
    <row r="188" spans="1:15" ht="12.75">
      <c r="A188" s="39"/>
      <c r="B188" s="45" t="s">
        <v>2</v>
      </c>
      <c r="C188" s="161" t="s">
        <v>234</v>
      </c>
      <c r="D188" s="162"/>
      <c r="E188" s="11"/>
      <c r="F188" s="46" t="s">
        <v>3</v>
      </c>
      <c r="G188" s="161" t="s">
        <v>235</v>
      </c>
      <c r="H188" s="163"/>
      <c r="I188" s="163"/>
      <c r="J188" s="163"/>
      <c r="K188" s="163"/>
      <c r="L188" s="163"/>
      <c r="M188" s="163"/>
      <c r="N188" s="164"/>
      <c r="O188" s="39"/>
    </row>
    <row r="189" spans="1:15" ht="12.75">
      <c r="A189" s="35"/>
      <c r="B189" s="47" t="s">
        <v>20</v>
      </c>
      <c r="C189" s="48"/>
      <c r="D189" s="49"/>
      <c r="E189" s="50"/>
      <c r="F189" s="47" t="s">
        <v>20</v>
      </c>
      <c r="G189" s="48"/>
      <c r="H189" s="51"/>
      <c r="I189" s="51"/>
      <c r="J189" s="51"/>
      <c r="K189" s="51"/>
      <c r="L189" s="51"/>
      <c r="M189" s="51"/>
      <c r="N189" s="51"/>
      <c r="O189" s="40"/>
    </row>
    <row r="190" spans="1:15" ht="12.75">
      <c r="A190" s="39"/>
      <c r="B190" s="19"/>
      <c r="C190" s="161" t="s">
        <v>232</v>
      </c>
      <c r="D190" s="162"/>
      <c r="E190" s="11"/>
      <c r="F190" s="20"/>
      <c r="G190" s="176" t="s">
        <v>233</v>
      </c>
      <c r="H190" s="177"/>
      <c r="I190" s="177"/>
      <c r="J190" s="177"/>
      <c r="K190" s="177"/>
      <c r="L190" s="177"/>
      <c r="M190" s="177"/>
      <c r="N190" s="128"/>
      <c r="O190" s="39"/>
    </row>
    <row r="191" spans="1:15" ht="12.75">
      <c r="A191" s="39"/>
      <c r="B191" s="17"/>
      <c r="C191" s="161" t="s">
        <v>234</v>
      </c>
      <c r="D191" s="162"/>
      <c r="E191" s="11"/>
      <c r="F191" s="18"/>
      <c r="G191" s="161" t="s">
        <v>235</v>
      </c>
      <c r="H191" s="163"/>
      <c r="I191" s="163"/>
      <c r="J191" s="163"/>
      <c r="K191" s="163"/>
      <c r="L191" s="163"/>
      <c r="M191" s="163"/>
      <c r="N191" s="164"/>
      <c r="O191" s="39"/>
    </row>
    <row r="192" spans="1:15" ht="12.75">
      <c r="A192" s="35"/>
      <c r="B192" s="27"/>
      <c r="C192" s="27"/>
      <c r="D192" s="27"/>
      <c r="E192" s="27"/>
      <c r="F192" s="1" t="s">
        <v>24</v>
      </c>
      <c r="G192" s="1"/>
      <c r="H192" s="1"/>
      <c r="I192" s="1"/>
      <c r="J192" s="27"/>
      <c r="K192" s="27"/>
      <c r="L192" s="27"/>
      <c r="M192" s="52"/>
      <c r="N192" s="9"/>
      <c r="O192" s="40"/>
    </row>
    <row r="193" spans="1:15" ht="12.75">
      <c r="A193" s="35"/>
      <c r="B193" s="12" t="s">
        <v>23</v>
      </c>
      <c r="C193" s="27"/>
      <c r="D193" s="27"/>
      <c r="E193" s="27"/>
      <c r="F193" s="2" t="s">
        <v>11</v>
      </c>
      <c r="G193" s="2" t="s">
        <v>12</v>
      </c>
      <c r="H193" s="2" t="s">
        <v>13</v>
      </c>
      <c r="I193" s="2" t="s">
        <v>14</v>
      </c>
      <c r="J193" s="2" t="s">
        <v>15</v>
      </c>
      <c r="K193" s="168" t="s">
        <v>21</v>
      </c>
      <c r="L193" s="169"/>
      <c r="M193" s="2" t="s">
        <v>22</v>
      </c>
      <c r="N193" s="3" t="s">
        <v>16</v>
      </c>
      <c r="O193" s="39"/>
    </row>
    <row r="194" spans="1:41" ht="15.75">
      <c r="A194" s="39"/>
      <c r="B194" s="53" t="s">
        <v>7</v>
      </c>
      <c r="C194" s="22" t="str">
        <f>IF(C187&gt;"",C187,"")</f>
        <v>Lopez Elena</v>
      </c>
      <c r="D194" s="22" t="str">
        <f>IF(G187&gt;"",G187,"")</f>
        <v>Blazhko Anna</v>
      </c>
      <c r="E194" s="22">
        <f>IF(E187&gt;"",E187&amp;" - "&amp;I187,"")</f>
      </c>
      <c r="F194" s="4">
        <v>-6</v>
      </c>
      <c r="G194" s="4">
        <v>-7</v>
      </c>
      <c r="H194" s="10">
        <v>-5</v>
      </c>
      <c r="I194" s="4"/>
      <c r="J194" s="4"/>
      <c r="K194" s="13">
        <f>IF(ISBLANK(F194),"",COUNTIF(F194:J194,"&gt;=0"))</f>
        <v>0</v>
      </c>
      <c r="L194" s="14">
        <f>IF(ISBLANK(F194),"",(IF(LEFT(F194,1)="-",1,0)+IF(LEFT(G194,1)="-",1,0)+IF(LEFT(H194,1)="-",1,0)+IF(LEFT(I194,1)="-",1,0)+IF(LEFT(J194,1)="-",1,0)))</f>
        <v>3</v>
      </c>
      <c r="M194" s="16">
        <f aca="true" t="shared" si="32" ref="M194:N198">IF(K194=3,1,"")</f>
      </c>
      <c r="N194" s="15">
        <f t="shared" si="32"/>
        <v>1</v>
      </c>
      <c r="O194" s="39"/>
      <c r="AE194" s="74">
        <v>139</v>
      </c>
      <c r="AF194" s="75"/>
      <c r="AG194" s="74" t="s">
        <v>33</v>
      </c>
      <c r="AH194" s="76" t="str">
        <f>J184</f>
        <v>Women</v>
      </c>
      <c r="AI194" s="77" t="s">
        <v>34</v>
      </c>
      <c r="AJ194" s="78">
        <f>J183</f>
        <v>41977</v>
      </c>
      <c r="AK194" s="79" t="s">
        <v>35</v>
      </c>
      <c r="AL194" s="80"/>
      <c r="AM194" s="79" t="s">
        <v>36</v>
      </c>
      <c r="AN194" s="76">
        <f>SUM(AN196:AN201)</f>
        <v>0</v>
      </c>
      <c r="AO194" s="76">
        <f>SUM(AO196:AO201)</f>
        <v>3</v>
      </c>
    </row>
    <row r="195" spans="1:41" ht="15.75">
      <c r="A195" s="39"/>
      <c r="B195" s="53" t="s">
        <v>8</v>
      </c>
      <c r="C195" s="22" t="str">
        <f>IF(C188&gt;"",C188,"")</f>
        <v>Perez Maria</v>
      </c>
      <c r="D195" s="22" t="str">
        <f>IF(G188&gt;"",G188,"")</f>
        <v>Khlyzova Elizaveta</v>
      </c>
      <c r="E195" s="22">
        <f>IF(E188&gt;"",E188&amp;" - "&amp;I188,"")</f>
      </c>
      <c r="F195" s="4">
        <v>-1</v>
      </c>
      <c r="G195" s="4">
        <v>-7</v>
      </c>
      <c r="H195" s="4">
        <v>13</v>
      </c>
      <c r="I195" s="4">
        <v>8</v>
      </c>
      <c r="J195" s="4">
        <v>-3</v>
      </c>
      <c r="K195" s="13">
        <f>IF(ISBLANK(F195),"",COUNTIF(F195:J195,"&gt;=0"))</f>
        <v>2</v>
      </c>
      <c r="L195" s="14">
        <f>IF(ISBLANK(F195),"",(IF(LEFT(F195,1)="-",1,0)+IF(LEFT(G195,1)="-",1,0)+IF(LEFT(H195,1)="-",1,0)+IF(LEFT(I195,1)="-",1,0)+IF(LEFT(J195,1)="-",1,0)))</f>
        <v>3</v>
      </c>
      <c r="M195" s="16">
        <f t="shared" si="32"/>
      </c>
      <c r="N195" s="15">
        <f t="shared" si="32"/>
        <v>1</v>
      </c>
      <c r="O195" s="39"/>
      <c r="AE195" s="81" t="s">
        <v>37</v>
      </c>
      <c r="AF195" s="82" t="str">
        <f>C186</f>
        <v>ESP 2</v>
      </c>
      <c r="AG195" s="82" t="str">
        <f>G186</f>
        <v>RUS 1</v>
      </c>
      <c r="AH195" s="81" t="s">
        <v>38</v>
      </c>
      <c r="AI195" s="81" t="s">
        <v>39</v>
      </c>
      <c r="AJ195" s="81" t="s">
        <v>40</v>
      </c>
      <c r="AK195" s="81" t="s">
        <v>41</v>
      </c>
      <c r="AL195" s="81" t="s">
        <v>42</v>
      </c>
      <c r="AM195" s="81" t="s">
        <v>43</v>
      </c>
      <c r="AN195" s="81" t="s">
        <v>44</v>
      </c>
      <c r="AO195" s="81" t="s">
        <v>45</v>
      </c>
    </row>
    <row r="196" spans="1:41" ht="15">
      <c r="A196" s="39"/>
      <c r="B196" s="54" t="s">
        <v>25</v>
      </c>
      <c r="C196" s="22" t="str">
        <f>IF(C190&gt;"",C190&amp;" / "&amp;C191,"")</f>
        <v>Lopez Elena / Perez Maria</v>
      </c>
      <c r="D196" s="22" t="str">
        <f>IF(G190&gt;"",G190&amp;" / "&amp;G191,"")</f>
        <v>Blazhko Anna / Khlyzova Elizaveta</v>
      </c>
      <c r="E196" s="23"/>
      <c r="F196" s="8">
        <v>-1</v>
      </c>
      <c r="G196" s="4">
        <v>-3</v>
      </c>
      <c r="H196" s="4">
        <v>-4</v>
      </c>
      <c r="I196" s="7"/>
      <c r="J196" s="7"/>
      <c r="K196" s="13">
        <f>IF(ISBLANK(F196),"",COUNTIF(F196:J196,"&gt;=0"))</f>
        <v>0</v>
      </c>
      <c r="L196" s="14">
        <f>IF(ISBLANK(F196),"",(IF(LEFT(F196,1)="-",1,0)+IF(LEFT(G196,1)="-",1,0)+IF(LEFT(H196,1)="-",1,0)+IF(LEFT(I196,1)="-",1,0)+IF(LEFT(J196,1)="-",1,0)))</f>
        <v>3</v>
      </c>
      <c r="M196" s="16">
        <f t="shared" si="32"/>
      </c>
      <c r="N196" s="15">
        <f t="shared" si="32"/>
        <v>1</v>
      </c>
      <c r="O196" s="39"/>
      <c r="AE196" s="79" t="s">
        <v>7</v>
      </c>
      <c r="AF196" s="79" t="str">
        <f>C187</f>
        <v>Lopez Elena</v>
      </c>
      <c r="AG196" s="79" t="str">
        <f>G187</f>
        <v>Blazhko Anna</v>
      </c>
      <c r="AH196" s="83">
        <f aca="true" t="shared" si="33" ref="AH196:AL198">F194</f>
        <v>-6</v>
      </c>
      <c r="AI196" s="83">
        <f t="shared" si="33"/>
        <v>-7</v>
      </c>
      <c r="AJ196" s="83">
        <f t="shared" si="33"/>
        <v>-5</v>
      </c>
      <c r="AK196" s="83">
        <f t="shared" si="33"/>
        <v>0</v>
      </c>
      <c r="AL196" s="83">
        <f t="shared" si="33"/>
        <v>0</v>
      </c>
      <c r="AM196" s="84"/>
      <c r="AN196" s="84">
        <f aca="true" t="shared" si="34" ref="AN196:AO198">M194</f>
      </c>
      <c r="AO196" s="84">
        <f t="shared" si="34"/>
        <v>1</v>
      </c>
    </row>
    <row r="197" spans="1:41" ht="15">
      <c r="A197" s="39"/>
      <c r="B197" s="53" t="s">
        <v>9</v>
      </c>
      <c r="C197" s="22" t="str">
        <f>IF(C187&gt;"",C187,"")</f>
        <v>Lopez Elena</v>
      </c>
      <c r="D197" s="22" t="str">
        <f>IF(G188&gt;"",G188,"")</f>
        <v>Khlyzova Elizaveta</v>
      </c>
      <c r="E197" s="24"/>
      <c r="F197" s="5"/>
      <c r="G197" s="6"/>
      <c r="H197" s="7"/>
      <c r="I197" s="4"/>
      <c r="J197" s="4"/>
      <c r="K197" s="13">
        <f>IF(ISBLANK(F197),"",COUNTIF(F197:J197,"&gt;=0"))</f>
      </c>
      <c r="L197" s="14">
        <f>IF(ISBLANK(F197),"",(IF(LEFT(F197,1)="-",1,0)+IF(LEFT(G197,1)="-",1,0)+IF(LEFT(H197,1)="-",1,0)+IF(LEFT(I197,1)="-",1,0)+IF(LEFT(J197,1)="-",1,0)))</f>
      </c>
      <c r="M197" s="16">
        <f t="shared" si="32"/>
      </c>
      <c r="N197" s="15">
        <f t="shared" si="32"/>
      </c>
      <c r="O197" s="39"/>
      <c r="AE197" s="79" t="s">
        <v>8</v>
      </c>
      <c r="AF197" s="79" t="str">
        <f>C188</f>
        <v>Perez Maria</v>
      </c>
      <c r="AG197" s="85" t="str">
        <f>G188</f>
        <v>Khlyzova Elizaveta</v>
      </c>
      <c r="AH197" s="83">
        <f t="shared" si="33"/>
        <v>-1</v>
      </c>
      <c r="AI197" s="83">
        <f t="shared" si="33"/>
        <v>-7</v>
      </c>
      <c r="AJ197" s="83">
        <f t="shared" si="33"/>
        <v>13</v>
      </c>
      <c r="AK197" s="83">
        <f t="shared" si="33"/>
        <v>8</v>
      </c>
      <c r="AL197" s="83">
        <f t="shared" si="33"/>
        <v>-3</v>
      </c>
      <c r="AM197" s="84"/>
      <c r="AN197" s="84">
        <f t="shared" si="34"/>
      </c>
      <c r="AO197" s="84">
        <f t="shared" si="34"/>
        <v>1</v>
      </c>
    </row>
    <row r="198" spans="1:41" ht="15.75" thickBot="1">
      <c r="A198" s="39"/>
      <c r="B198" s="53" t="s">
        <v>10</v>
      </c>
      <c r="C198" s="22" t="str">
        <f>IF(C188&gt;"",C188,"")</f>
        <v>Perez Maria</v>
      </c>
      <c r="D198" s="22" t="str">
        <f>IF(G187&gt;"",G187,"")</f>
        <v>Blazhko Anna</v>
      </c>
      <c r="E198" s="24"/>
      <c r="F198" s="8"/>
      <c r="G198" s="4"/>
      <c r="H198" s="4"/>
      <c r="I198" s="4"/>
      <c r="J198" s="4"/>
      <c r="K198" s="13">
        <f>IF(ISBLANK(F198),"",COUNTIF(F198:J198,"&gt;=0"))</f>
      </c>
      <c r="L198" s="14">
        <f>IF(ISBLANK(F198),"",(IF(LEFT(F198,1)="-",1,0)+IF(LEFT(G198,1)="-",1,0)+IF(LEFT(H198,1)="-",1,0)+IF(LEFT(I198,1)="-",1,0)+IF(LEFT(J198,1)="-",1,0)))</f>
      </c>
      <c r="M198" s="16">
        <f t="shared" si="32"/>
      </c>
      <c r="N198" s="15">
        <f t="shared" si="32"/>
      </c>
      <c r="O198" s="39"/>
      <c r="AE198" s="79" t="s">
        <v>46</v>
      </c>
      <c r="AF198" s="79" t="str">
        <f>C190</f>
        <v>Lopez Elena</v>
      </c>
      <c r="AG198" s="85" t="str">
        <f>G190</f>
        <v>Blazhko Anna</v>
      </c>
      <c r="AH198" s="83">
        <f t="shared" si="33"/>
        <v>-1</v>
      </c>
      <c r="AI198" s="83">
        <f t="shared" si="33"/>
        <v>-3</v>
      </c>
      <c r="AJ198" s="83">
        <f t="shared" si="33"/>
        <v>-4</v>
      </c>
      <c r="AK198" s="83">
        <f t="shared" si="33"/>
        <v>0</v>
      </c>
      <c r="AL198" s="83">
        <f t="shared" si="33"/>
        <v>0</v>
      </c>
      <c r="AM198" s="84"/>
      <c r="AN198" s="84">
        <f t="shared" si="34"/>
      </c>
      <c r="AO198" s="84">
        <f t="shared" si="34"/>
        <v>1</v>
      </c>
    </row>
    <row r="199" spans="1:41" ht="15.75" thickBot="1">
      <c r="A199" s="35"/>
      <c r="B199" s="27"/>
      <c r="C199" s="27"/>
      <c r="D199" s="27"/>
      <c r="E199" s="27"/>
      <c r="F199" s="27"/>
      <c r="G199" s="27"/>
      <c r="H199" s="27"/>
      <c r="I199" s="21" t="s">
        <v>28</v>
      </c>
      <c r="J199" s="55"/>
      <c r="K199" s="25">
        <f>IF(ISBLANK(C187),"",SUM(K194:K198))</f>
        <v>2</v>
      </c>
      <c r="L199" s="26">
        <f>IF(ISBLANK(G187),"",SUM(L194:L198))</f>
        <v>9</v>
      </c>
      <c r="M199" s="56">
        <f>IF(ISBLANK(F194),"",SUM(M194:M198))</f>
        <v>0</v>
      </c>
      <c r="N199" s="57">
        <f>IF(ISBLANK(F194),"",SUM(N194:N198))</f>
        <v>3</v>
      </c>
      <c r="O199" s="39"/>
      <c r="AE199" s="122" t="s">
        <v>47</v>
      </c>
      <c r="AF199" s="122" t="str">
        <f>C191</f>
        <v>Perez Maria</v>
      </c>
      <c r="AG199" s="123" t="str">
        <f>G191</f>
        <v>Khlyzova Elizaveta</v>
      </c>
      <c r="AH199" s="86" t="s">
        <v>48</v>
      </c>
      <c r="AI199" s="86" t="s">
        <v>48</v>
      </c>
      <c r="AJ199" s="86" t="s">
        <v>48</v>
      </c>
      <c r="AK199" s="86" t="s">
        <v>48</v>
      </c>
      <c r="AL199" s="86" t="s">
        <v>48</v>
      </c>
      <c r="AM199" s="86"/>
      <c r="AN199" s="84"/>
      <c r="AO199" s="84">
        <f>N197</f>
      </c>
    </row>
    <row r="200" spans="1:41" ht="15">
      <c r="A200" s="35"/>
      <c r="B200" s="27" t="s">
        <v>26</v>
      </c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40"/>
      <c r="AE200" s="79" t="s">
        <v>9</v>
      </c>
      <c r="AF200" s="79" t="str">
        <f>C187</f>
        <v>Lopez Elena</v>
      </c>
      <c r="AG200" s="85" t="str">
        <f>G188</f>
        <v>Khlyzova Elizaveta</v>
      </c>
      <c r="AH200" s="83">
        <f aca="true" t="shared" si="35" ref="AH200:AL201">F197</f>
        <v>0</v>
      </c>
      <c r="AI200" s="83">
        <f t="shared" si="35"/>
        <v>0</v>
      </c>
      <c r="AJ200" s="83">
        <f t="shared" si="35"/>
        <v>0</v>
      </c>
      <c r="AK200" s="83">
        <f t="shared" si="35"/>
        <v>0</v>
      </c>
      <c r="AL200" s="83">
        <f t="shared" si="35"/>
        <v>0</v>
      </c>
      <c r="AM200" s="84"/>
      <c r="AN200" s="84">
        <f>M197</f>
      </c>
      <c r="AO200" s="84">
        <f>N197</f>
      </c>
    </row>
    <row r="201" spans="1:41" ht="15">
      <c r="A201" s="35"/>
      <c r="C201" s="27" t="s">
        <v>4</v>
      </c>
      <c r="D201" s="27" t="s">
        <v>5</v>
      </c>
      <c r="E201" s="9"/>
      <c r="F201" s="27"/>
      <c r="G201" s="27" t="s">
        <v>6</v>
      </c>
      <c r="H201" s="9"/>
      <c r="I201" s="27"/>
      <c r="J201" s="9" t="s">
        <v>27</v>
      </c>
      <c r="K201" s="9"/>
      <c r="L201" s="27"/>
      <c r="M201" s="27"/>
      <c r="N201" s="27"/>
      <c r="O201" s="40"/>
      <c r="AE201" s="79" t="s">
        <v>10</v>
      </c>
      <c r="AF201" s="79" t="str">
        <f>C188</f>
        <v>Perez Maria</v>
      </c>
      <c r="AG201" s="79" t="str">
        <f>G187</f>
        <v>Blazhko Anna</v>
      </c>
      <c r="AH201" s="83">
        <f t="shared" si="35"/>
        <v>0</v>
      </c>
      <c r="AI201" s="83">
        <f t="shared" si="35"/>
        <v>0</v>
      </c>
      <c r="AJ201" s="83">
        <f t="shared" si="35"/>
        <v>0</v>
      </c>
      <c r="AK201" s="83">
        <f t="shared" si="35"/>
        <v>0</v>
      </c>
      <c r="AL201" s="83">
        <f t="shared" si="35"/>
        <v>0</v>
      </c>
      <c r="AM201" s="84"/>
      <c r="AN201" s="84">
        <f>M198</f>
      </c>
      <c r="AO201" s="84">
        <f>N198</f>
      </c>
    </row>
    <row r="202" spans="1:15" ht="13.5" thickBot="1">
      <c r="A202" s="35"/>
      <c r="B202" s="62"/>
      <c r="C202" s="63" t="str">
        <f>C186</f>
        <v>ESP 2</v>
      </c>
      <c r="D202" s="27" t="str">
        <f>G186</f>
        <v>RUS 1</v>
      </c>
      <c r="E202" s="27"/>
      <c r="F202" s="27"/>
      <c r="G202" s="27"/>
      <c r="H202" s="27"/>
      <c r="I202" s="27"/>
      <c r="J202" s="158" t="str">
        <f>IF(M199=3,C186,IF(N199=3,G186,IF(M199=5,IF(N199=5,"tasan",""),"")))</f>
        <v>RUS 1</v>
      </c>
      <c r="K202" s="159"/>
      <c r="L202" s="159"/>
      <c r="M202" s="159"/>
      <c r="N202" s="160"/>
      <c r="O202" s="39"/>
    </row>
    <row r="203" spans="1:15" ht="12.75">
      <c r="A203" s="58"/>
      <c r="B203" s="59"/>
      <c r="C203" s="59"/>
      <c r="D203" s="59"/>
      <c r="E203" s="59"/>
      <c r="F203" s="59"/>
      <c r="G203" s="59"/>
      <c r="H203" s="59"/>
      <c r="I203" s="59"/>
      <c r="J203" s="60"/>
      <c r="K203" s="60"/>
      <c r="L203" s="60"/>
      <c r="M203" s="60"/>
      <c r="N203" s="60"/>
      <c r="O203" s="61"/>
    </row>
    <row r="206" spans="1:15" ht="12.75">
      <c r="A206" s="35"/>
      <c r="B206" s="9"/>
      <c r="C206" s="28" t="s">
        <v>29</v>
      </c>
      <c r="D206" s="27"/>
      <c r="E206" s="27"/>
      <c r="F206" s="9"/>
      <c r="G206" s="36" t="s">
        <v>17</v>
      </c>
      <c r="H206" s="37"/>
      <c r="I206" s="38"/>
      <c r="J206" s="170">
        <v>41977</v>
      </c>
      <c r="K206" s="171"/>
      <c r="L206" s="171"/>
      <c r="M206" s="171"/>
      <c r="N206" s="172"/>
      <c r="O206" s="39"/>
    </row>
    <row r="207" spans="1:15" ht="12.75">
      <c r="A207" s="35"/>
      <c r="B207" s="12"/>
      <c r="C207" s="12" t="s">
        <v>75</v>
      </c>
      <c r="D207" s="27"/>
      <c r="E207" s="27"/>
      <c r="F207" s="9"/>
      <c r="G207" s="36" t="s">
        <v>18</v>
      </c>
      <c r="H207" s="37"/>
      <c r="I207" s="38"/>
      <c r="J207" s="173" t="s">
        <v>185</v>
      </c>
      <c r="K207" s="171"/>
      <c r="L207" s="171"/>
      <c r="M207" s="171"/>
      <c r="N207" s="172"/>
      <c r="O207" s="39"/>
    </row>
    <row r="208" spans="1:15" ht="12.75">
      <c r="A208" s="35"/>
      <c r="B208" s="9"/>
      <c r="C208" s="69"/>
      <c r="D208" s="27"/>
      <c r="E208" s="27"/>
      <c r="F208" s="27"/>
      <c r="G208" s="1"/>
      <c r="H208" s="27"/>
      <c r="I208" s="27"/>
      <c r="J208" s="27"/>
      <c r="K208" s="27"/>
      <c r="L208" s="27"/>
      <c r="M208" s="27"/>
      <c r="N208" s="27"/>
      <c r="O208" s="40"/>
    </row>
    <row r="209" spans="1:15" ht="12.75">
      <c r="A209" s="39"/>
      <c r="B209" s="41" t="s">
        <v>19</v>
      </c>
      <c r="C209" s="174" t="s">
        <v>236</v>
      </c>
      <c r="D209" s="175"/>
      <c r="E209" s="42"/>
      <c r="F209" s="41" t="s">
        <v>19</v>
      </c>
      <c r="G209" s="66" t="s">
        <v>96</v>
      </c>
      <c r="H209" s="67"/>
      <c r="I209" s="67"/>
      <c r="J209" s="67"/>
      <c r="K209" s="67"/>
      <c r="L209" s="67"/>
      <c r="M209" s="67"/>
      <c r="N209" s="68"/>
      <c r="O209" s="39"/>
    </row>
    <row r="210" spans="1:15" ht="15">
      <c r="A210" s="39"/>
      <c r="B210" s="43" t="s">
        <v>0</v>
      </c>
      <c r="C210" t="s">
        <v>237</v>
      </c>
      <c r="D210"/>
      <c r="E210" s="11"/>
      <c r="F210" s="44" t="s">
        <v>1</v>
      </c>
      <c r="G210" s="176" t="s">
        <v>238</v>
      </c>
      <c r="H210" s="177"/>
      <c r="I210" s="177"/>
      <c r="J210" s="177"/>
      <c r="K210" s="177"/>
      <c r="L210" s="177"/>
      <c r="M210" s="177"/>
      <c r="N210" s="128"/>
      <c r="O210" s="39"/>
    </row>
    <row r="211" spans="1:15" ht="12.75">
      <c r="A211" s="39"/>
      <c r="B211" s="45" t="s">
        <v>2</v>
      </c>
      <c r="C211" s="153" t="s">
        <v>239</v>
      </c>
      <c r="D211" s="150" t="s">
        <v>240</v>
      </c>
      <c r="E211" s="11"/>
      <c r="F211" s="46" t="s">
        <v>3</v>
      </c>
      <c r="G211" s="161" t="s">
        <v>241</v>
      </c>
      <c r="H211" s="163"/>
      <c r="I211" s="163"/>
      <c r="J211" s="163"/>
      <c r="K211" s="163"/>
      <c r="L211" s="163"/>
      <c r="M211" s="163"/>
      <c r="N211" s="164"/>
      <c r="O211" s="39"/>
    </row>
    <row r="212" spans="1:15" ht="12.75">
      <c r="A212" s="35"/>
      <c r="B212" s="47" t="s">
        <v>20</v>
      </c>
      <c r="C212" s="48"/>
      <c r="D212" s="49"/>
      <c r="E212" s="50"/>
      <c r="F212" s="47" t="s">
        <v>20</v>
      </c>
      <c r="G212" s="48"/>
      <c r="H212" s="51"/>
      <c r="I212" s="51"/>
      <c r="J212" s="51"/>
      <c r="K212" s="51"/>
      <c r="L212" s="51"/>
      <c r="M212" s="51"/>
      <c r="N212" s="51"/>
      <c r="O212" s="40"/>
    </row>
    <row r="213" spans="1:15" ht="15">
      <c r="A213" s="39"/>
      <c r="B213" s="19"/>
      <c r="C213" t="s">
        <v>237</v>
      </c>
      <c r="D213"/>
      <c r="E213" s="11"/>
      <c r="F213" s="20"/>
      <c r="G213" s="176" t="s">
        <v>238</v>
      </c>
      <c r="H213" s="177"/>
      <c r="I213" s="177"/>
      <c r="J213" s="177"/>
      <c r="K213" s="177"/>
      <c r="L213" s="177"/>
      <c r="M213" s="177"/>
      <c r="N213" s="128"/>
      <c r="O213" s="39"/>
    </row>
    <row r="214" spans="1:15" ht="12.75">
      <c r="A214" s="39"/>
      <c r="B214" s="17"/>
      <c r="C214" s="153" t="s">
        <v>239</v>
      </c>
      <c r="D214" s="150" t="s">
        <v>240</v>
      </c>
      <c r="E214" s="11"/>
      <c r="F214" s="18"/>
      <c r="G214" s="161" t="s">
        <v>241</v>
      </c>
      <c r="H214" s="163"/>
      <c r="I214" s="163"/>
      <c r="J214" s="163"/>
      <c r="K214" s="163"/>
      <c r="L214" s="163"/>
      <c r="M214" s="163"/>
      <c r="N214" s="164"/>
      <c r="O214" s="39"/>
    </row>
    <row r="215" spans="1:15" ht="12.75">
      <c r="A215" s="35"/>
      <c r="B215" s="27"/>
      <c r="C215" s="27"/>
      <c r="D215" s="27"/>
      <c r="E215" s="27"/>
      <c r="F215" s="1" t="s">
        <v>24</v>
      </c>
      <c r="G215" s="1"/>
      <c r="H215" s="1"/>
      <c r="I215" s="1"/>
      <c r="J215" s="27"/>
      <c r="K215" s="27"/>
      <c r="L215" s="27"/>
      <c r="M215" s="52"/>
      <c r="N215" s="9"/>
      <c r="O215" s="40"/>
    </row>
    <row r="216" spans="1:15" ht="12.75">
      <c r="A216" s="35"/>
      <c r="B216" s="12" t="s">
        <v>23</v>
      </c>
      <c r="C216" s="27"/>
      <c r="D216" s="27"/>
      <c r="E216" s="27"/>
      <c r="F216" s="2" t="s">
        <v>11</v>
      </c>
      <c r="G216" s="2" t="s">
        <v>12</v>
      </c>
      <c r="H216" s="2" t="s">
        <v>13</v>
      </c>
      <c r="I216" s="2" t="s">
        <v>14</v>
      </c>
      <c r="J216" s="2" t="s">
        <v>15</v>
      </c>
      <c r="K216" s="168" t="s">
        <v>21</v>
      </c>
      <c r="L216" s="169"/>
      <c r="M216" s="2" t="s">
        <v>22</v>
      </c>
      <c r="N216" s="3" t="s">
        <v>16</v>
      </c>
      <c r="O216" s="39"/>
    </row>
    <row r="217" spans="1:41" ht="15.75">
      <c r="A217" s="39"/>
      <c r="B217" s="53" t="s">
        <v>7</v>
      </c>
      <c r="C217" s="22" t="str">
        <f>IF(C210&gt;"",C210,"")</f>
        <v>Dubkova Elena</v>
      </c>
      <c r="D217" s="22" t="str">
        <f>IF(G210&gt;"",G210,"")</f>
        <v>Karpova Anna</v>
      </c>
      <c r="E217" s="22">
        <f>IF(E210&gt;"",E210&amp;" - "&amp;I210,"")</f>
      </c>
      <c r="F217" s="4">
        <v>3</v>
      </c>
      <c r="G217" s="4">
        <v>5</v>
      </c>
      <c r="H217" s="10">
        <v>5</v>
      </c>
      <c r="I217" s="4"/>
      <c r="J217" s="4"/>
      <c r="K217" s="13">
        <f>IF(ISBLANK(F217),"",COUNTIF(F217:J217,"&gt;=0"))</f>
        <v>3</v>
      </c>
      <c r="L217" s="14">
        <f>IF(ISBLANK(F217),"",(IF(LEFT(F217,1)="-",1,0)+IF(LEFT(G217,1)="-",1,0)+IF(LEFT(H217,1)="-",1,0)+IF(LEFT(I217,1)="-",1,0)+IF(LEFT(J217,1)="-",1,0)))</f>
        <v>0</v>
      </c>
      <c r="M217" s="16">
        <f aca="true" t="shared" si="36" ref="M217:N221">IF(K217=3,1,"")</f>
        <v>1</v>
      </c>
      <c r="N217" s="15">
        <f t="shared" si="36"/>
      </c>
      <c r="O217" s="39"/>
      <c r="AE217" s="74">
        <v>139</v>
      </c>
      <c r="AF217" s="75"/>
      <c r="AG217" s="74" t="s">
        <v>33</v>
      </c>
      <c r="AH217" s="76" t="str">
        <f>J207</f>
        <v>Women</v>
      </c>
      <c r="AI217" s="77" t="s">
        <v>34</v>
      </c>
      <c r="AJ217" s="78">
        <f>J206</f>
        <v>41977</v>
      </c>
      <c r="AK217" s="79" t="s">
        <v>35</v>
      </c>
      <c r="AL217" s="80"/>
      <c r="AM217" s="79" t="s">
        <v>36</v>
      </c>
      <c r="AN217" s="76">
        <f>SUM(AN219:AN224)</f>
        <v>3</v>
      </c>
      <c r="AO217" s="76">
        <f>SUM(AO219:AO224)</f>
        <v>0</v>
      </c>
    </row>
    <row r="218" spans="1:41" ht="15.75">
      <c r="A218" s="39"/>
      <c r="B218" s="53" t="s">
        <v>8</v>
      </c>
      <c r="C218" s="22" t="str">
        <f>IF(C211&gt;"",C211,"")</f>
        <v>ARLOUSKAYA</v>
      </c>
      <c r="D218" s="22" t="str">
        <f>IF(G211&gt;"",G211,"")</f>
        <v>Ermakova Natalia</v>
      </c>
      <c r="E218" s="22">
        <f>IF(E211&gt;"",E211&amp;" - "&amp;I211,"")</f>
      </c>
      <c r="F218" s="4">
        <v>-5</v>
      </c>
      <c r="G218" s="4">
        <v>-7</v>
      </c>
      <c r="H218" s="4">
        <v>5</v>
      </c>
      <c r="I218" s="4">
        <v>5</v>
      </c>
      <c r="J218" s="4">
        <v>3</v>
      </c>
      <c r="K218" s="13">
        <f>IF(ISBLANK(F218),"",COUNTIF(F218:J218,"&gt;=0"))</f>
        <v>3</v>
      </c>
      <c r="L218" s="14">
        <f>IF(ISBLANK(F218),"",(IF(LEFT(F218,1)="-",1,0)+IF(LEFT(G218,1)="-",1,0)+IF(LEFT(H218,1)="-",1,0)+IF(LEFT(I218,1)="-",1,0)+IF(LEFT(J218,1)="-",1,0)))</f>
        <v>2</v>
      </c>
      <c r="M218" s="16">
        <f t="shared" si="36"/>
        <v>1</v>
      </c>
      <c r="N218" s="15">
        <f t="shared" si="36"/>
      </c>
      <c r="O218" s="39"/>
      <c r="AE218" s="81" t="s">
        <v>37</v>
      </c>
      <c r="AF218" s="82" t="str">
        <f>C209</f>
        <v>BLR 1</v>
      </c>
      <c r="AG218" s="82" t="str">
        <f>G209</f>
        <v>RUS 7</v>
      </c>
      <c r="AH218" s="81" t="s">
        <v>38</v>
      </c>
      <c r="AI218" s="81" t="s">
        <v>39</v>
      </c>
      <c r="AJ218" s="81" t="s">
        <v>40</v>
      </c>
      <c r="AK218" s="81" t="s">
        <v>41</v>
      </c>
      <c r="AL218" s="81" t="s">
        <v>42</v>
      </c>
      <c r="AM218" s="81" t="s">
        <v>43</v>
      </c>
      <c r="AN218" s="81" t="s">
        <v>44</v>
      </c>
      <c r="AO218" s="81" t="s">
        <v>45</v>
      </c>
    </row>
    <row r="219" spans="1:41" ht="15">
      <c r="A219" s="39"/>
      <c r="B219" s="54" t="s">
        <v>25</v>
      </c>
      <c r="C219" s="22" t="str">
        <f>IF(C213&gt;"",C213&amp;" / "&amp;C214,"")</f>
        <v>Dubkova Elena / ARLOUSKAYA</v>
      </c>
      <c r="D219" s="22" t="str">
        <f>IF(G213&gt;"",G213&amp;" / "&amp;G214,"")</f>
        <v>Karpova Anna / Ermakova Natalia</v>
      </c>
      <c r="E219" s="23"/>
      <c r="F219" s="8">
        <v>7</v>
      </c>
      <c r="G219" s="4">
        <v>6</v>
      </c>
      <c r="H219" s="4">
        <v>6</v>
      </c>
      <c r="I219" s="7"/>
      <c r="J219" s="7"/>
      <c r="K219" s="13">
        <f>IF(ISBLANK(F219),"",COUNTIF(F219:J219,"&gt;=0"))</f>
        <v>3</v>
      </c>
      <c r="L219" s="14">
        <f>IF(ISBLANK(F219),"",(IF(LEFT(F219,1)="-",1,0)+IF(LEFT(G219,1)="-",1,0)+IF(LEFT(H219,1)="-",1,0)+IF(LEFT(I219,1)="-",1,0)+IF(LEFT(J219,1)="-",1,0)))</f>
        <v>0</v>
      </c>
      <c r="M219" s="16">
        <f t="shared" si="36"/>
        <v>1</v>
      </c>
      <c r="N219" s="15">
        <f t="shared" si="36"/>
      </c>
      <c r="O219" s="39"/>
      <c r="AE219" s="79" t="s">
        <v>7</v>
      </c>
      <c r="AF219" s="79" t="str">
        <f>C210</f>
        <v>Dubkova Elena</v>
      </c>
      <c r="AG219" s="79" t="str">
        <f>G210</f>
        <v>Karpova Anna</v>
      </c>
      <c r="AH219" s="83">
        <f aca="true" t="shared" si="37" ref="AH219:AL221">F217</f>
        <v>3</v>
      </c>
      <c r="AI219" s="83">
        <f t="shared" si="37"/>
        <v>5</v>
      </c>
      <c r="AJ219" s="83">
        <f t="shared" si="37"/>
        <v>5</v>
      </c>
      <c r="AK219" s="83">
        <f t="shared" si="37"/>
        <v>0</v>
      </c>
      <c r="AL219" s="83">
        <f t="shared" si="37"/>
        <v>0</v>
      </c>
      <c r="AM219" s="84"/>
      <c r="AN219" s="84">
        <f aca="true" t="shared" si="38" ref="AN219:AO221">M217</f>
        <v>1</v>
      </c>
      <c r="AO219" s="84">
        <f t="shared" si="38"/>
      </c>
    </row>
    <row r="220" spans="1:41" ht="15">
      <c r="A220" s="39"/>
      <c r="B220" s="53" t="s">
        <v>9</v>
      </c>
      <c r="C220" s="22"/>
      <c r="D220" s="22"/>
      <c r="E220" s="24"/>
      <c r="F220" s="5"/>
      <c r="G220" s="6"/>
      <c r="H220" s="7"/>
      <c r="I220" s="4"/>
      <c r="J220" s="4"/>
      <c r="K220" s="13">
        <f>IF(ISBLANK(F220),"",COUNTIF(F220:J220,"&gt;=0"))</f>
      </c>
      <c r="L220" s="14">
        <f>IF(ISBLANK(F220),"",(IF(LEFT(F220,1)="-",1,0)+IF(LEFT(G220,1)="-",1,0)+IF(LEFT(H220,1)="-",1,0)+IF(LEFT(I220,1)="-",1,0)+IF(LEFT(J220,1)="-",1,0)))</f>
      </c>
      <c r="M220" s="16">
        <f t="shared" si="36"/>
      </c>
      <c r="N220" s="15">
        <f t="shared" si="36"/>
      </c>
      <c r="O220" s="39"/>
      <c r="AE220" s="79" t="s">
        <v>8</v>
      </c>
      <c r="AF220" s="79" t="str">
        <f>C211</f>
        <v>ARLOUSKAYA</v>
      </c>
      <c r="AG220" s="85" t="str">
        <f>G211</f>
        <v>Ermakova Natalia</v>
      </c>
      <c r="AH220" s="83">
        <f t="shared" si="37"/>
        <v>-5</v>
      </c>
      <c r="AI220" s="83">
        <f t="shared" si="37"/>
        <v>-7</v>
      </c>
      <c r="AJ220" s="83">
        <f t="shared" si="37"/>
        <v>5</v>
      </c>
      <c r="AK220" s="83">
        <f t="shared" si="37"/>
        <v>5</v>
      </c>
      <c r="AL220" s="83">
        <f t="shared" si="37"/>
        <v>3</v>
      </c>
      <c r="AM220" s="84"/>
      <c r="AN220" s="84">
        <f t="shared" si="38"/>
        <v>1</v>
      </c>
      <c r="AO220" s="84">
        <f t="shared" si="38"/>
      </c>
    </row>
    <row r="221" spans="1:41" ht="15.75" thickBot="1">
      <c r="A221" s="39"/>
      <c r="B221" s="53" t="s">
        <v>10</v>
      </c>
      <c r="C221" s="22"/>
      <c r="D221" s="22"/>
      <c r="E221" s="24"/>
      <c r="F221" s="8"/>
      <c r="G221" s="4"/>
      <c r="H221" s="4"/>
      <c r="I221" s="4"/>
      <c r="J221" s="4"/>
      <c r="K221" s="13">
        <f>IF(ISBLANK(F221),"",COUNTIF(F221:J221,"&gt;=0"))</f>
      </c>
      <c r="L221" s="14">
        <f>IF(ISBLANK(F221),"",(IF(LEFT(F221,1)="-",1,0)+IF(LEFT(G221,1)="-",1,0)+IF(LEFT(H221,1)="-",1,0)+IF(LEFT(I221,1)="-",1,0)+IF(LEFT(J221,1)="-",1,0)))</f>
      </c>
      <c r="M221" s="16">
        <f t="shared" si="36"/>
      </c>
      <c r="N221" s="15">
        <f t="shared" si="36"/>
      </c>
      <c r="O221" s="39"/>
      <c r="AE221" s="79" t="s">
        <v>46</v>
      </c>
      <c r="AF221" s="79" t="str">
        <f>C213</f>
        <v>Dubkova Elena</v>
      </c>
      <c r="AG221" s="85" t="str">
        <f>G213</f>
        <v>Karpova Anna</v>
      </c>
      <c r="AH221" s="83">
        <f t="shared" si="37"/>
        <v>7</v>
      </c>
      <c r="AI221" s="83">
        <f t="shared" si="37"/>
        <v>6</v>
      </c>
      <c r="AJ221" s="83">
        <f t="shared" si="37"/>
        <v>6</v>
      </c>
      <c r="AK221" s="83">
        <f t="shared" si="37"/>
        <v>0</v>
      </c>
      <c r="AL221" s="83">
        <f t="shared" si="37"/>
        <v>0</v>
      </c>
      <c r="AM221" s="84"/>
      <c r="AN221" s="84">
        <f t="shared" si="38"/>
        <v>1</v>
      </c>
      <c r="AO221" s="84">
        <f t="shared" si="38"/>
      </c>
    </row>
    <row r="222" spans="1:41" ht="15.75" thickBot="1">
      <c r="A222" s="35"/>
      <c r="B222" s="27"/>
      <c r="C222" s="27"/>
      <c r="D222" s="27"/>
      <c r="E222" s="27"/>
      <c r="F222" s="27"/>
      <c r="G222" s="27"/>
      <c r="H222" s="27"/>
      <c r="I222" s="21" t="s">
        <v>28</v>
      </c>
      <c r="J222" s="55"/>
      <c r="K222" s="25">
        <f>IF(ISBLANK(C210),"",SUM(K217:K221))</f>
        <v>9</v>
      </c>
      <c r="L222" s="26">
        <f>IF(ISBLANK(G210),"",SUM(L217:L221))</f>
        <v>2</v>
      </c>
      <c r="M222" s="56">
        <f>IF(ISBLANK(F217),"",SUM(M217:M221))</f>
        <v>3</v>
      </c>
      <c r="N222" s="57">
        <f>IF(ISBLANK(F217),"",SUM(N217:N221))</f>
        <v>0</v>
      </c>
      <c r="O222" s="39"/>
      <c r="AE222" s="122" t="s">
        <v>47</v>
      </c>
      <c r="AF222" s="122" t="str">
        <f>C214</f>
        <v>ARLOUSKAYA</v>
      </c>
      <c r="AG222" s="123" t="str">
        <f>G214</f>
        <v>Ermakova Natalia</v>
      </c>
      <c r="AH222" s="86" t="s">
        <v>48</v>
      </c>
      <c r="AI222" s="86" t="s">
        <v>48</v>
      </c>
      <c r="AJ222" s="86" t="s">
        <v>48</v>
      </c>
      <c r="AK222" s="86" t="s">
        <v>48</v>
      </c>
      <c r="AL222" s="86" t="s">
        <v>48</v>
      </c>
      <c r="AM222" s="86"/>
      <c r="AN222" s="84"/>
      <c r="AO222" s="84">
        <f>N220</f>
      </c>
    </row>
    <row r="223" spans="1:41" ht="15">
      <c r="A223" s="35"/>
      <c r="B223" s="27" t="s">
        <v>26</v>
      </c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40"/>
      <c r="AE223" s="79" t="s">
        <v>9</v>
      </c>
      <c r="AF223" s="79" t="str">
        <f>C210</f>
        <v>Dubkova Elena</v>
      </c>
      <c r="AG223" s="85" t="str">
        <f>G211</f>
        <v>Ermakova Natalia</v>
      </c>
      <c r="AH223" s="83">
        <f aca="true" t="shared" si="39" ref="AH223:AL224">F220</f>
        <v>0</v>
      </c>
      <c r="AI223" s="83">
        <f t="shared" si="39"/>
        <v>0</v>
      </c>
      <c r="AJ223" s="83">
        <f t="shared" si="39"/>
        <v>0</v>
      </c>
      <c r="AK223" s="83">
        <f t="shared" si="39"/>
        <v>0</v>
      </c>
      <c r="AL223" s="83">
        <f t="shared" si="39"/>
        <v>0</v>
      </c>
      <c r="AM223" s="84"/>
      <c r="AN223" s="84">
        <f>M220</f>
      </c>
      <c r="AO223" s="84">
        <f>N220</f>
      </c>
    </row>
    <row r="224" spans="1:41" ht="15">
      <c r="A224" s="35"/>
      <c r="C224" s="27" t="s">
        <v>4</v>
      </c>
      <c r="D224" s="27" t="s">
        <v>5</v>
      </c>
      <c r="E224" s="9"/>
      <c r="F224" s="27"/>
      <c r="G224" s="27" t="s">
        <v>6</v>
      </c>
      <c r="H224" s="9"/>
      <c r="I224" s="27"/>
      <c r="J224" s="9" t="s">
        <v>27</v>
      </c>
      <c r="K224" s="9"/>
      <c r="L224" s="27"/>
      <c r="M224" s="27"/>
      <c r="N224" s="27"/>
      <c r="O224" s="40"/>
      <c r="AE224" s="79" t="s">
        <v>10</v>
      </c>
      <c r="AF224" s="79" t="str">
        <f>C211</f>
        <v>ARLOUSKAYA</v>
      </c>
      <c r="AG224" s="79" t="str">
        <f>G210</f>
        <v>Karpova Anna</v>
      </c>
      <c r="AH224" s="83">
        <f t="shared" si="39"/>
        <v>0</v>
      </c>
      <c r="AI224" s="83">
        <f t="shared" si="39"/>
        <v>0</v>
      </c>
      <c r="AJ224" s="83">
        <f t="shared" si="39"/>
        <v>0</v>
      </c>
      <c r="AK224" s="83">
        <f t="shared" si="39"/>
        <v>0</v>
      </c>
      <c r="AL224" s="83">
        <f t="shared" si="39"/>
        <v>0</v>
      </c>
      <c r="AM224" s="84"/>
      <c r="AN224" s="84">
        <f>M221</f>
      </c>
      <c r="AO224" s="84">
        <f>N221</f>
      </c>
    </row>
    <row r="225" spans="1:15" ht="13.5" thickBot="1">
      <c r="A225" s="35"/>
      <c r="B225" s="62"/>
      <c r="C225" s="63" t="str">
        <f>C209</f>
        <v>BLR 1</v>
      </c>
      <c r="D225" s="27" t="str">
        <f>G209</f>
        <v>RUS 7</v>
      </c>
      <c r="E225" s="27"/>
      <c r="F225" s="27"/>
      <c r="G225" s="27"/>
      <c r="H225" s="27"/>
      <c r="I225" s="27"/>
      <c r="J225" s="158" t="str">
        <f>IF(M222=3,C209,IF(N222=3,G209,IF(M222=5,IF(N222=5,"tasan",""),"")))</f>
        <v>BLR 1</v>
      </c>
      <c r="K225" s="159"/>
      <c r="L225" s="159"/>
      <c r="M225" s="159"/>
      <c r="N225" s="160"/>
      <c r="O225" s="39"/>
    </row>
    <row r="226" spans="1:15" ht="12.75">
      <c r="A226" s="58"/>
      <c r="B226" s="59"/>
      <c r="C226" s="59"/>
      <c r="D226" s="59"/>
      <c r="E226" s="59"/>
      <c r="F226" s="59"/>
      <c r="G226" s="59"/>
      <c r="H226" s="59"/>
      <c r="I226" s="59"/>
      <c r="J226" s="60"/>
      <c r="K226" s="60"/>
      <c r="L226" s="60"/>
      <c r="M226" s="60"/>
      <c r="N226" s="60"/>
      <c r="O226" s="61"/>
    </row>
    <row r="229" spans="1:15" ht="12.75">
      <c r="A229" s="35"/>
      <c r="B229" s="9"/>
      <c r="C229" s="28" t="s">
        <v>29</v>
      </c>
      <c r="D229" s="27"/>
      <c r="E229" s="27"/>
      <c r="F229" s="9"/>
      <c r="G229" s="36" t="s">
        <v>17</v>
      </c>
      <c r="H229" s="37"/>
      <c r="I229" s="38"/>
      <c r="J229" s="170">
        <v>41977</v>
      </c>
      <c r="K229" s="171"/>
      <c r="L229" s="171"/>
      <c r="M229" s="171"/>
      <c r="N229" s="172"/>
      <c r="O229" s="39"/>
    </row>
    <row r="230" spans="1:15" ht="12.75">
      <c r="A230" s="35"/>
      <c r="B230" s="12"/>
      <c r="C230" s="12" t="s">
        <v>75</v>
      </c>
      <c r="D230" s="27"/>
      <c r="E230" s="27"/>
      <c r="F230" s="9"/>
      <c r="G230" s="36" t="s">
        <v>18</v>
      </c>
      <c r="H230" s="37"/>
      <c r="I230" s="38"/>
      <c r="J230" s="173" t="s">
        <v>185</v>
      </c>
      <c r="K230" s="171"/>
      <c r="L230" s="171"/>
      <c r="M230" s="171"/>
      <c r="N230" s="172"/>
      <c r="O230" s="39"/>
    </row>
    <row r="231" spans="1:15" ht="12.75">
      <c r="A231" s="35"/>
      <c r="B231" s="9"/>
      <c r="C231" s="69"/>
      <c r="D231" s="27"/>
      <c r="E231" s="27"/>
      <c r="F231" s="27"/>
      <c r="G231" s="1"/>
      <c r="H231" s="27"/>
      <c r="I231" s="27"/>
      <c r="J231" s="27"/>
      <c r="K231" s="27"/>
      <c r="L231" s="27"/>
      <c r="M231" s="27"/>
      <c r="N231" s="27"/>
      <c r="O231" s="40"/>
    </row>
    <row r="232" spans="1:15" ht="12.75">
      <c r="A232" s="39"/>
      <c r="B232" s="41" t="s">
        <v>19</v>
      </c>
      <c r="C232" s="174" t="s">
        <v>66</v>
      </c>
      <c r="D232" s="175"/>
      <c r="E232" s="42"/>
      <c r="F232" s="41" t="s">
        <v>19</v>
      </c>
      <c r="G232" s="66" t="s">
        <v>242</v>
      </c>
      <c r="H232" s="67"/>
      <c r="I232" s="67"/>
      <c r="J232" s="67"/>
      <c r="K232" s="67"/>
      <c r="L232" s="67"/>
      <c r="M232" s="67"/>
      <c r="N232" s="68"/>
      <c r="O232" s="39"/>
    </row>
    <row r="233" spans="1:15" ht="12.75">
      <c r="A233" s="39"/>
      <c r="B233" s="43" t="s">
        <v>0</v>
      </c>
      <c r="C233" s="161" t="s">
        <v>243</v>
      </c>
      <c r="D233" s="162"/>
      <c r="E233" s="11"/>
      <c r="F233" s="44" t="s">
        <v>1</v>
      </c>
      <c r="G233" s="176" t="s">
        <v>244</v>
      </c>
      <c r="H233" s="177"/>
      <c r="I233" s="177"/>
      <c r="J233" s="177"/>
      <c r="K233" s="177"/>
      <c r="L233" s="177"/>
      <c r="M233" s="177"/>
      <c r="N233" s="128"/>
      <c r="O233" s="39"/>
    </row>
    <row r="234" spans="1:15" ht="12.75">
      <c r="A234" s="39"/>
      <c r="B234" s="45" t="s">
        <v>2</v>
      </c>
      <c r="C234" s="161" t="s">
        <v>245</v>
      </c>
      <c r="D234" s="162"/>
      <c r="E234" s="11"/>
      <c r="F234" s="46" t="s">
        <v>3</v>
      </c>
      <c r="G234" s="161" t="s">
        <v>246</v>
      </c>
      <c r="H234" s="163"/>
      <c r="I234" s="163"/>
      <c r="J234" s="163"/>
      <c r="K234" s="163"/>
      <c r="L234" s="163"/>
      <c r="M234" s="163"/>
      <c r="N234" s="164"/>
      <c r="O234" s="39"/>
    </row>
    <row r="235" spans="1:15" ht="12.75">
      <c r="A235" s="35"/>
      <c r="B235" s="47" t="s">
        <v>20</v>
      </c>
      <c r="C235" s="48"/>
      <c r="D235" s="49"/>
      <c r="E235" s="50"/>
      <c r="F235" s="47" t="s">
        <v>20</v>
      </c>
      <c r="G235" s="48"/>
      <c r="H235" s="51"/>
      <c r="I235" s="51"/>
      <c r="J235" s="51"/>
      <c r="K235" s="51"/>
      <c r="L235" s="51"/>
      <c r="M235" s="51"/>
      <c r="N235" s="51"/>
      <c r="O235" s="40"/>
    </row>
    <row r="236" spans="1:15" ht="12.75">
      <c r="A236" s="39"/>
      <c r="B236" s="19"/>
      <c r="C236" s="161" t="s">
        <v>243</v>
      </c>
      <c r="D236" s="162"/>
      <c r="E236" s="11"/>
      <c r="F236" s="20"/>
      <c r="G236" s="176" t="s">
        <v>244</v>
      </c>
      <c r="H236" s="177"/>
      <c r="I236" s="177"/>
      <c r="J236" s="177"/>
      <c r="K236" s="177"/>
      <c r="L236" s="177"/>
      <c r="M236" s="177"/>
      <c r="N236" s="128"/>
      <c r="O236" s="39"/>
    </row>
    <row r="237" spans="1:15" ht="12.75">
      <c r="A237" s="39"/>
      <c r="B237" s="17"/>
      <c r="C237" s="161" t="s">
        <v>245</v>
      </c>
      <c r="D237" s="162"/>
      <c r="E237" s="11"/>
      <c r="F237" s="18"/>
      <c r="G237" s="161" t="s">
        <v>246</v>
      </c>
      <c r="H237" s="163"/>
      <c r="I237" s="163"/>
      <c r="J237" s="163"/>
      <c r="K237" s="163"/>
      <c r="L237" s="163"/>
      <c r="M237" s="163"/>
      <c r="N237" s="164"/>
      <c r="O237" s="39"/>
    </row>
    <row r="238" spans="1:15" ht="12.75">
      <c r="A238" s="35"/>
      <c r="B238" s="27"/>
      <c r="C238" s="27"/>
      <c r="D238" s="27"/>
      <c r="E238" s="27"/>
      <c r="F238" s="1" t="s">
        <v>24</v>
      </c>
      <c r="G238" s="1"/>
      <c r="H238" s="1"/>
      <c r="I238" s="1"/>
      <c r="J238" s="27"/>
      <c r="K238" s="27"/>
      <c r="L238" s="27"/>
      <c r="M238" s="52"/>
      <c r="N238" s="9"/>
      <c r="O238" s="40"/>
    </row>
    <row r="239" spans="1:15" ht="12.75">
      <c r="A239" s="35"/>
      <c r="B239" s="12" t="s">
        <v>23</v>
      </c>
      <c r="C239" s="27"/>
      <c r="D239" s="27"/>
      <c r="E239" s="27"/>
      <c r="F239" s="2" t="s">
        <v>11</v>
      </c>
      <c r="G239" s="2" t="s">
        <v>12</v>
      </c>
      <c r="H239" s="2" t="s">
        <v>13</v>
      </c>
      <c r="I239" s="2" t="s">
        <v>14</v>
      </c>
      <c r="J239" s="2" t="s">
        <v>15</v>
      </c>
      <c r="K239" s="168" t="s">
        <v>21</v>
      </c>
      <c r="L239" s="169"/>
      <c r="M239" s="2" t="s">
        <v>22</v>
      </c>
      <c r="N239" s="3" t="s">
        <v>16</v>
      </c>
      <c r="O239" s="39"/>
    </row>
    <row r="240" spans="1:41" ht="15.75">
      <c r="A240" s="39"/>
      <c r="B240" s="53" t="s">
        <v>7</v>
      </c>
      <c r="C240" s="22" t="str">
        <f>IF(C233&gt;"",C233,"")</f>
        <v>Ramirez Laura</v>
      </c>
      <c r="D240" s="22" t="str">
        <f>IF(G233&gt;"",G233,"")</f>
        <v>Ryabova Yuliya</v>
      </c>
      <c r="E240" s="22">
        <f>IF(E233&gt;"",E233&amp;" - "&amp;I233,"")</f>
      </c>
      <c r="F240" s="4">
        <v>-8</v>
      </c>
      <c r="G240" s="4">
        <v>-6</v>
      </c>
      <c r="H240" s="10">
        <v>-6</v>
      </c>
      <c r="I240" s="4"/>
      <c r="J240" s="4"/>
      <c r="K240" s="13">
        <f>IF(ISBLANK(F240),"",COUNTIF(F240:J240,"&gt;=0"))</f>
        <v>0</v>
      </c>
      <c r="L240" s="14">
        <f>IF(ISBLANK(F240),"",(IF(LEFT(F240,1)="-",1,0)+IF(LEFT(G240,1)="-",1,0)+IF(LEFT(H240,1)="-",1,0)+IF(LEFT(I240,1)="-",1,0)+IF(LEFT(J240,1)="-",1,0)))</f>
        <v>3</v>
      </c>
      <c r="M240" s="16">
        <f aca="true" t="shared" si="40" ref="M240:N244">IF(K240=3,1,"")</f>
      </c>
      <c r="N240" s="15">
        <f t="shared" si="40"/>
        <v>1</v>
      </c>
      <c r="O240" s="39"/>
      <c r="AE240" s="74">
        <v>139</v>
      </c>
      <c r="AF240" s="75"/>
      <c r="AG240" s="74" t="s">
        <v>33</v>
      </c>
      <c r="AH240" s="76" t="str">
        <f>J230</f>
        <v>Women</v>
      </c>
      <c r="AI240" s="77" t="s">
        <v>34</v>
      </c>
      <c r="AJ240" s="78">
        <f>J229</f>
        <v>41977</v>
      </c>
      <c r="AK240" s="79" t="s">
        <v>35</v>
      </c>
      <c r="AL240" s="80"/>
      <c r="AM240" s="79" t="s">
        <v>36</v>
      </c>
      <c r="AN240" s="76">
        <f>SUM(AN242:AN247)</f>
        <v>3</v>
      </c>
      <c r="AO240" s="76">
        <f>SUM(AO242:AO247)</f>
        <v>2</v>
      </c>
    </row>
    <row r="241" spans="1:41" ht="15.75">
      <c r="A241" s="39"/>
      <c r="B241" s="53" t="s">
        <v>8</v>
      </c>
      <c r="C241" s="22" t="str">
        <f>IF(C234&gt;"",C234,"")</f>
        <v>Escartin Nora</v>
      </c>
      <c r="D241" s="22" t="str">
        <f>IF(G234&gt;"",G234,"")</f>
        <v>Gats Yuliya</v>
      </c>
      <c r="E241" s="22">
        <f>IF(E234&gt;"",E234&amp;" - "&amp;I234,"")</f>
      </c>
      <c r="F241" s="4">
        <v>6</v>
      </c>
      <c r="G241" s="4">
        <v>4</v>
      </c>
      <c r="H241" s="4">
        <v>5</v>
      </c>
      <c r="I241" s="4"/>
      <c r="J241" s="4"/>
      <c r="K241" s="13">
        <f>IF(ISBLANK(F241),"",COUNTIF(F241:J241,"&gt;=0"))</f>
        <v>3</v>
      </c>
      <c r="L241" s="14">
        <f>IF(ISBLANK(F241),"",(IF(LEFT(F241,1)="-",1,0)+IF(LEFT(G241,1)="-",1,0)+IF(LEFT(H241,1)="-",1,0)+IF(LEFT(I241,1)="-",1,0)+IF(LEFT(J241,1)="-",1,0)))</f>
        <v>0</v>
      </c>
      <c r="M241" s="16">
        <f t="shared" si="40"/>
        <v>1</v>
      </c>
      <c r="N241" s="15">
        <f t="shared" si="40"/>
      </c>
      <c r="O241" s="39"/>
      <c r="AE241" s="81" t="s">
        <v>37</v>
      </c>
      <c r="AF241" s="82" t="str">
        <f>C232</f>
        <v>ESP 1</v>
      </c>
      <c r="AG241" s="82" t="str">
        <f>G232</f>
        <v>KAZ 1</v>
      </c>
      <c r="AH241" s="81" t="s">
        <v>38</v>
      </c>
      <c r="AI241" s="81" t="s">
        <v>39</v>
      </c>
      <c r="AJ241" s="81" t="s">
        <v>40</v>
      </c>
      <c r="AK241" s="81" t="s">
        <v>41</v>
      </c>
      <c r="AL241" s="81" t="s">
        <v>42</v>
      </c>
      <c r="AM241" s="81" t="s">
        <v>43</v>
      </c>
      <c r="AN241" s="81" t="s">
        <v>44</v>
      </c>
      <c r="AO241" s="81" t="s">
        <v>45</v>
      </c>
    </row>
    <row r="242" spans="1:41" ht="15">
      <c r="A242" s="39"/>
      <c r="B242" s="54" t="s">
        <v>25</v>
      </c>
      <c r="C242" s="22" t="str">
        <f>IF(C236&gt;"",C236&amp;" / "&amp;C237,"")</f>
        <v>Ramirez Laura / Escartin Nora</v>
      </c>
      <c r="D242" s="22" t="str">
        <f>IF(G236&gt;"",G236&amp;" / "&amp;G237,"")</f>
        <v>Ryabova Yuliya / Gats Yuliya</v>
      </c>
      <c r="E242" s="23"/>
      <c r="F242" s="8">
        <v>4</v>
      </c>
      <c r="G242" s="4">
        <v>7</v>
      </c>
      <c r="H242" s="4">
        <v>-8</v>
      </c>
      <c r="I242" s="7">
        <v>-8</v>
      </c>
      <c r="J242" s="7">
        <v>-7</v>
      </c>
      <c r="K242" s="13">
        <f>IF(ISBLANK(F242),"",COUNTIF(F242:J242,"&gt;=0"))</f>
        <v>2</v>
      </c>
      <c r="L242" s="14">
        <f>IF(ISBLANK(F242),"",(IF(LEFT(F242,1)="-",1,0)+IF(LEFT(G242,1)="-",1,0)+IF(LEFT(H242,1)="-",1,0)+IF(LEFT(I242,1)="-",1,0)+IF(LEFT(J242,1)="-",1,0)))</f>
        <v>3</v>
      </c>
      <c r="M242" s="16">
        <f t="shared" si="40"/>
      </c>
      <c r="N242" s="15">
        <f t="shared" si="40"/>
        <v>1</v>
      </c>
      <c r="O242" s="39"/>
      <c r="AE242" s="79" t="s">
        <v>7</v>
      </c>
      <c r="AF242" s="79" t="str">
        <f>C233</f>
        <v>Ramirez Laura</v>
      </c>
      <c r="AG242" s="79" t="str">
        <f>G233</f>
        <v>Ryabova Yuliya</v>
      </c>
      <c r="AH242" s="83">
        <f aca="true" t="shared" si="41" ref="AH242:AL244">F240</f>
        <v>-8</v>
      </c>
      <c r="AI242" s="83">
        <f t="shared" si="41"/>
        <v>-6</v>
      </c>
      <c r="AJ242" s="83">
        <f t="shared" si="41"/>
        <v>-6</v>
      </c>
      <c r="AK242" s="83">
        <f t="shared" si="41"/>
        <v>0</v>
      </c>
      <c r="AL242" s="83">
        <f t="shared" si="41"/>
        <v>0</v>
      </c>
      <c r="AM242" s="84"/>
      <c r="AN242" s="84">
        <f aca="true" t="shared" si="42" ref="AN242:AO244">M240</f>
      </c>
      <c r="AO242" s="84">
        <f t="shared" si="42"/>
        <v>1</v>
      </c>
    </row>
    <row r="243" spans="1:41" ht="15">
      <c r="A243" s="39"/>
      <c r="B243" s="53" t="s">
        <v>9</v>
      </c>
      <c r="C243" s="22" t="str">
        <f>IF(C233&gt;"",C233,"")</f>
        <v>Ramirez Laura</v>
      </c>
      <c r="D243" s="22" t="str">
        <f>IF(G234&gt;"",G234,"")</f>
        <v>Gats Yuliya</v>
      </c>
      <c r="E243" s="24"/>
      <c r="F243" s="5">
        <v>6</v>
      </c>
      <c r="G243" s="6">
        <v>10</v>
      </c>
      <c r="H243" s="7">
        <v>-5</v>
      </c>
      <c r="I243" s="4">
        <v>-7</v>
      </c>
      <c r="J243" s="4">
        <v>6</v>
      </c>
      <c r="K243" s="13">
        <f>IF(ISBLANK(F243),"",COUNTIF(F243:J243,"&gt;=0"))</f>
        <v>3</v>
      </c>
      <c r="L243" s="14">
        <f>IF(ISBLANK(F243),"",(IF(LEFT(F243,1)="-",1,0)+IF(LEFT(G243,1)="-",1,0)+IF(LEFT(H243,1)="-",1,0)+IF(LEFT(I243,1)="-",1,0)+IF(LEFT(J243,1)="-",1,0)))</f>
        <v>2</v>
      </c>
      <c r="M243" s="16">
        <f t="shared" si="40"/>
        <v>1</v>
      </c>
      <c r="N243" s="15">
        <f t="shared" si="40"/>
      </c>
      <c r="O243" s="39"/>
      <c r="AE243" s="79" t="s">
        <v>8</v>
      </c>
      <c r="AF243" s="79" t="str">
        <f>C234</f>
        <v>Escartin Nora</v>
      </c>
      <c r="AG243" s="85" t="str">
        <f>G234</f>
        <v>Gats Yuliya</v>
      </c>
      <c r="AH243" s="83">
        <f t="shared" si="41"/>
        <v>6</v>
      </c>
      <c r="AI243" s="83">
        <f t="shared" si="41"/>
        <v>4</v>
      </c>
      <c r="AJ243" s="83">
        <f t="shared" si="41"/>
        <v>5</v>
      </c>
      <c r="AK243" s="83">
        <f t="shared" si="41"/>
        <v>0</v>
      </c>
      <c r="AL243" s="83">
        <f t="shared" si="41"/>
        <v>0</v>
      </c>
      <c r="AM243" s="84"/>
      <c r="AN243" s="84">
        <f t="shared" si="42"/>
        <v>1</v>
      </c>
      <c r="AO243" s="84">
        <f t="shared" si="42"/>
      </c>
    </row>
    <row r="244" spans="1:41" ht="15.75" thickBot="1">
      <c r="A244" s="39"/>
      <c r="B244" s="53" t="s">
        <v>10</v>
      </c>
      <c r="C244" s="22" t="str">
        <f>IF(C234&gt;"",C234,"")</f>
        <v>Escartin Nora</v>
      </c>
      <c r="D244" s="22" t="str">
        <f>IF(G233&gt;"",G233,"")</f>
        <v>Ryabova Yuliya</v>
      </c>
      <c r="E244" s="24"/>
      <c r="F244" s="8">
        <v>8</v>
      </c>
      <c r="G244" s="4">
        <v>9</v>
      </c>
      <c r="H244" s="4">
        <v>6</v>
      </c>
      <c r="I244" s="4"/>
      <c r="J244" s="4"/>
      <c r="K244" s="13">
        <f>IF(ISBLANK(F244),"",COUNTIF(F244:J244,"&gt;=0"))</f>
        <v>3</v>
      </c>
      <c r="L244" s="14">
        <f>IF(ISBLANK(F244),"",(IF(LEFT(F244,1)="-",1,0)+IF(LEFT(G244,1)="-",1,0)+IF(LEFT(H244,1)="-",1,0)+IF(LEFT(I244,1)="-",1,0)+IF(LEFT(J244,1)="-",1,0)))</f>
        <v>0</v>
      </c>
      <c r="M244" s="16">
        <f t="shared" si="40"/>
        <v>1</v>
      </c>
      <c r="N244" s="15">
        <f t="shared" si="40"/>
      </c>
      <c r="O244" s="39"/>
      <c r="AE244" s="79" t="s">
        <v>46</v>
      </c>
      <c r="AF244" s="79" t="str">
        <f>C236</f>
        <v>Ramirez Laura</v>
      </c>
      <c r="AG244" s="85" t="str">
        <f>G236</f>
        <v>Ryabova Yuliya</v>
      </c>
      <c r="AH244" s="83">
        <f t="shared" si="41"/>
        <v>4</v>
      </c>
      <c r="AI244" s="83">
        <f t="shared" si="41"/>
        <v>7</v>
      </c>
      <c r="AJ244" s="83">
        <f t="shared" si="41"/>
        <v>-8</v>
      </c>
      <c r="AK244" s="83">
        <f t="shared" si="41"/>
        <v>-8</v>
      </c>
      <c r="AL244" s="83">
        <f t="shared" si="41"/>
        <v>-7</v>
      </c>
      <c r="AM244" s="84"/>
      <c r="AN244" s="84">
        <f t="shared" si="42"/>
      </c>
      <c r="AO244" s="84">
        <f t="shared" si="42"/>
        <v>1</v>
      </c>
    </row>
    <row r="245" spans="1:41" ht="15.75" thickBot="1">
      <c r="A245" s="35"/>
      <c r="B245" s="27"/>
      <c r="C245" s="27"/>
      <c r="D245" s="27"/>
      <c r="E245" s="27"/>
      <c r="F245" s="27"/>
      <c r="G245" s="27"/>
      <c r="H245" s="27"/>
      <c r="I245" s="21" t="s">
        <v>28</v>
      </c>
      <c r="J245" s="55"/>
      <c r="K245" s="25">
        <f>IF(ISBLANK(C233),"",SUM(K240:K244))</f>
        <v>11</v>
      </c>
      <c r="L245" s="26">
        <f>IF(ISBLANK(G233),"",SUM(L240:L244))</f>
        <v>8</v>
      </c>
      <c r="M245" s="56">
        <f>IF(ISBLANK(F240),"",SUM(M240:M244))</f>
        <v>3</v>
      </c>
      <c r="N245" s="57">
        <f>IF(ISBLANK(F240),"",SUM(N240:N244))</f>
        <v>2</v>
      </c>
      <c r="O245" s="39"/>
      <c r="AE245" s="122" t="s">
        <v>47</v>
      </c>
      <c r="AF245" s="122" t="str">
        <f>C237</f>
        <v>Escartin Nora</v>
      </c>
      <c r="AG245" s="123" t="str">
        <f>G237</f>
        <v>Gats Yuliya</v>
      </c>
      <c r="AH245" s="86" t="s">
        <v>48</v>
      </c>
      <c r="AI245" s="86" t="s">
        <v>48</v>
      </c>
      <c r="AJ245" s="86" t="s">
        <v>48</v>
      </c>
      <c r="AK245" s="86" t="s">
        <v>48</v>
      </c>
      <c r="AL245" s="86" t="s">
        <v>48</v>
      </c>
      <c r="AM245" s="86"/>
      <c r="AN245" s="84"/>
      <c r="AO245" s="84">
        <f>N243</f>
      </c>
    </row>
    <row r="246" spans="1:41" ht="15">
      <c r="A246" s="35"/>
      <c r="B246" s="27" t="s">
        <v>26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40"/>
      <c r="AE246" s="79" t="s">
        <v>9</v>
      </c>
      <c r="AF246" s="79" t="str">
        <f>C233</f>
        <v>Ramirez Laura</v>
      </c>
      <c r="AG246" s="85" t="str">
        <f>G234</f>
        <v>Gats Yuliya</v>
      </c>
      <c r="AH246" s="83">
        <f aca="true" t="shared" si="43" ref="AH246:AL247">F243</f>
        <v>6</v>
      </c>
      <c r="AI246" s="83">
        <f t="shared" si="43"/>
        <v>10</v>
      </c>
      <c r="AJ246" s="83">
        <f t="shared" si="43"/>
        <v>-5</v>
      </c>
      <c r="AK246" s="83">
        <f t="shared" si="43"/>
        <v>-7</v>
      </c>
      <c r="AL246" s="83">
        <f t="shared" si="43"/>
        <v>6</v>
      </c>
      <c r="AM246" s="84"/>
      <c r="AN246" s="84">
        <f>M243</f>
        <v>1</v>
      </c>
      <c r="AO246" s="84">
        <f>N243</f>
      </c>
    </row>
    <row r="247" spans="1:41" ht="15">
      <c r="A247" s="35"/>
      <c r="C247" s="27" t="s">
        <v>4</v>
      </c>
      <c r="D247" s="27" t="s">
        <v>5</v>
      </c>
      <c r="E247" s="9"/>
      <c r="F247" s="27"/>
      <c r="G247" s="27" t="s">
        <v>6</v>
      </c>
      <c r="H247" s="9"/>
      <c r="I247" s="27"/>
      <c r="J247" s="9" t="s">
        <v>27</v>
      </c>
      <c r="K247" s="9"/>
      <c r="L247" s="27"/>
      <c r="M247" s="27"/>
      <c r="N247" s="27"/>
      <c r="O247" s="40"/>
      <c r="AE247" s="79" t="s">
        <v>10</v>
      </c>
      <c r="AF247" s="79" t="str">
        <f>C234</f>
        <v>Escartin Nora</v>
      </c>
      <c r="AG247" s="79" t="str">
        <f>G233</f>
        <v>Ryabova Yuliya</v>
      </c>
      <c r="AH247" s="83">
        <f t="shared" si="43"/>
        <v>8</v>
      </c>
      <c r="AI247" s="83">
        <f t="shared" si="43"/>
        <v>9</v>
      </c>
      <c r="AJ247" s="83">
        <f t="shared" si="43"/>
        <v>6</v>
      </c>
      <c r="AK247" s="83">
        <f t="shared" si="43"/>
        <v>0</v>
      </c>
      <c r="AL247" s="83">
        <f t="shared" si="43"/>
        <v>0</v>
      </c>
      <c r="AM247" s="84"/>
      <c r="AN247" s="84">
        <f>M244</f>
        <v>1</v>
      </c>
      <c r="AO247" s="84">
        <f>N244</f>
      </c>
    </row>
    <row r="248" spans="1:15" ht="13.5" thickBot="1">
      <c r="A248" s="35"/>
      <c r="B248" s="62"/>
      <c r="C248" s="63" t="str">
        <f>C232</f>
        <v>ESP 1</v>
      </c>
      <c r="D248" s="27" t="str">
        <f>G232</f>
        <v>KAZ 1</v>
      </c>
      <c r="E248" s="27"/>
      <c r="F248" s="27"/>
      <c r="G248" s="27"/>
      <c r="H248" s="27"/>
      <c r="I248" s="27"/>
      <c r="J248" s="158" t="str">
        <f>IF(M245=3,C232,IF(N245=3,G232,IF(M245=5,IF(N245=5,"tasan",""),"")))</f>
        <v>ESP 1</v>
      </c>
      <c r="K248" s="159"/>
      <c r="L248" s="159"/>
      <c r="M248" s="159"/>
      <c r="N248" s="160"/>
      <c r="O248" s="39"/>
    </row>
    <row r="249" spans="1:15" ht="12.75">
      <c r="A249" s="58"/>
      <c r="B249" s="59"/>
      <c r="C249" s="59"/>
      <c r="D249" s="59"/>
      <c r="E249" s="59"/>
      <c r="F249" s="59"/>
      <c r="G249" s="59"/>
      <c r="H249" s="59"/>
      <c r="I249" s="59"/>
      <c r="J249" s="60"/>
      <c r="K249" s="60"/>
      <c r="L249" s="60"/>
      <c r="M249" s="60"/>
      <c r="N249" s="60"/>
      <c r="O249" s="61"/>
    </row>
    <row r="252" spans="1:15" ht="12.75">
      <c r="A252" s="35"/>
      <c r="B252" s="9"/>
      <c r="C252" s="28" t="s">
        <v>29</v>
      </c>
      <c r="D252" s="27"/>
      <c r="E252" s="27"/>
      <c r="F252" s="9"/>
      <c r="G252" s="36" t="s">
        <v>17</v>
      </c>
      <c r="H252" s="37"/>
      <c r="I252" s="38"/>
      <c r="J252" s="170">
        <v>41977</v>
      </c>
      <c r="K252" s="171"/>
      <c r="L252" s="171"/>
      <c r="M252" s="171"/>
      <c r="N252" s="172"/>
      <c r="O252" s="39"/>
    </row>
    <row r="253" spans="1:15" ht="12.75">
      <c r="A253" s="35"/>
      <c r="B253" s="12"/>
      <c r="C253" s="12" t="s">
        <v>75</v>
      </c>
      <c r="D253" s="27"/>
      <c r="E253" s="27"/>
      <c r="F253" s="9"/>
      <c r="G253" s="36" t="s">
        <v>18</v>
      </c>
      <c r="H253" s="37"/>
      <c r="I253" s="38"/>
      <c r="J253" s="173" t="s">
        <v>185</v>
      </c>
      <c r="K253" s="171"/>
      <c r="L253" s="171"/>
      <c r="M253" s="171"/>
      <c r="N253" s="172"/>
      <c r="O253" s="39"/>
    </row>
    <row r="254" spans="1:15" ht="12.75">
      <c r="A254" s="35"/>
      <c r="B254" s="9"/>
      <c r="C254" s="69"/>
      <c r="D254" s="27"/>
      <c r="E254" s="27"/>
      <c r="F254" s="27"/>
      <c r="G254" s="1"/>
      <c r="H254" s="27"/>
      <c r="I254" s="27"/>
      <c r="J254" s="27"/>
      <c r="K254" s="27"/>
      <c r="L254" s="27"/>
      <c r="M254" s="27"/>
      <c r="N254" s="27"/>
      <c r="O254" s="40"/>
    </row>
    <row r="255" spans="1:15" ht="12.75">
      <c r="A255" s="39"/>
      <c r="B255" s="41" t="s">
        <v>19</v>
      </c>
      <c r="C255" s="174" t="s">
        <v>135</v>
      </c>
      <c r="D255" s="175"/>
      <c r="E255" s="42"/>
      <c r="F255" s="41" t="s">
        <v>19</v>
      </c>
      <c r="G255" s="66" t="s">
        <v>50</v>
      </c>
      <c r="H255" s="67"/>
      <c r="I255" s="67"/>
      <c r="J255" s="67"/>
      <c r="K255" s="67"/>
      <c r="L255" s="67"/>
      <c r="M255" s="67"/>
      <c r="N255" s="68"/>
      <c r="O255" s="39"/>
    </row>
    <row r="256" spans="1:15" ht="12.75">
      <c r="A256" s="39"/>
      <c r="B256" s="43" t="s">
        <v>0</v>
      </c>
      <c r="C256" s="161" t="s">
        <v>247</v>
      </c>
      <c r="D256" s="162"/>
      <c r="E256" s="11"/>
      <c r="F256" s="44" t="s">
        <v>1</v>
      </c>
      <c r="G256" s="176" t="s">
        <v>248</v>
      </c>
      <c r="H256" s="177"/>
      <c r="I256" s="177"/>
      <c r="J256" s="177"/>
      <c r="K256" s="177"/>
      <c r="L256" s="177"/>
      <c r="M256" s="177"/>
      <c r="N256" s="128"/>
      <c r="O256" s="39"/>
    </row>
    <row r="257" spans="1:15" ht="12.75">
      <c r="A257" s="39"/>
      <c r="B257" s="45" t="s">
        <v>2</v>
      </c>
      <c r="C257" s="161" t="s">
        <v>249</v>
      </c>
      <c r="D257" s="162"/>
      <c r="E257" s="11"/>
      <c r="F257" s="46" t="s">
        <v>3</v>
      </c>
      <c r="G257" s="161" t="s">
        <v>250</v>
      </c>
      <c r="H257" s="163"/>
      <c r="I257" s="163"/>
      <c r="J257" s="163"/>
      <c r="K257" s="163"/>
      <c r="L257" s="163"/>
      <c r="M257" s="163"/>
      <c r="N257" s="164"/>
      <c r="O257" s="39"/>
    </row>
    <row r="258" spans="1:15" ht="12.75">
      <c r="A258" s="35"/>
      <c r="B258" s="47" t="s">
        <v>20</v>
      </c>
      <c r="C258" s="48"/>
      <c r="D258" s="49"/>
      <c r="E258" s="50"/>
      <c r="F258" s="47" t="s">
        <v>20</v>
      </c>
      <c r="G258" s="48"/>
      <c r="H258" s="51"/>
      <c r="I258" s="51"/>
      <c r="J258" s="51"/>
      <c r="K258" s="51"/>
      <c r="L258" s="51"/>
      <c r="M258" s="51"/>
      <c r="N258" s="51"/>
      <c r="O258" s="40"/>
    </row>
    <row r="259" spans="1:15" ht="12.75">
      <c r="A259" s="39"/>
      <c r="B259" s="19"/>
      <c r="C259" s="161" t="s">
        <v>247</v>
      </c>
      <c r="D259" s="162"/>
      <c r="E259" s="11"/>
      <c r="F259" s="20"/>
      <c r="G259" s="176" t="s">
        <v>248</v>
      </c>
      <c r="H259" s="177"/>
      <c r="I259" s="177"/>
      <c r="J259" s="177"/>
      <c r="K259" s="177"/>
      <c r="L259" s="177"/>
      <c r="M259" s="177"/>
      <c r="N259" s="128"/>
      <c r="O259" s="39"/>
    </row>
    <row r="260" spans="1:15" ht="12.75">
      <c r="A260" s="39"/>
      <c r="B260" s="17"/>
      <c r="C260" s="161" t="s">
        <v>249</v>
      </c>
      <c r="D260" s="162"/>
      <c r="E260" s="11"/>
      <c r="F260" s="18"/>
      <c r="G260" s="161" t="s">
        <v>250</v>
      </c>
      <c r="H260" s="163"/>
      <c r="I260" s="163"/>
      <c r="J260" s="163"/>
      <c r="K260" s="163"/>
      <c r="L260" s="163"/>
      <c r="M260" s="163"/>
      <c r="N260" s="164"/>
      <c r="O260" s="39"/>
    </row>
    <row r="261" spans="1:15" ht="12.75">
      <c r="A261" s="35"/>
      <c r="B261" s="27"/>
      <c r="C261" s="27"/>
      <c r="D261" s="27"/>
      <c r="E261" s="27"/>
      <c r="F261" s="1" t="s">
        <v>24</v>
      </c>
      <c r="G261" s="1"/>
      <c r="H261" s="1"/>
      <c r="I261" s="1"/>
      <c r="J261" s="27"/>
      <c r="K261" s="27"/>
      <c r="L261" s="27"/>
      <c r="M261" s="52"/>
      <c r="N261" s="9"/>
      <c r="O261" s="40"/>
    </row>
    <row r="262" spans="1:15" ht="12.75">
      <c r="A262" s="35"/>
      <c r="B262" s="12" t="s">
        <v>23</v>
      </c>
      <c r="C262" s="27"/>
      <c r="D262" s="27"/>
      <c r="E262" s="27"/>
      <c r="F262" s="2" t="s">
        <v>11</v>
      </c>
      <c r="G262" s="2" t="s">
        <v>12</v>
      </c>
      <c r="H262" s="2" t="s">
        <v>13</v>
      </c>
      <c r="I262" s="2" t="s">
        <v>14</v>
      </c>
      <c r="J262" s="2" t="s">
        <v>15</v>
      </c>
      <c r="K262" s="168" t="s">
        <v>21</v>
      </c>
      <c r="L262" s="169"/>
      <c r="M262" s="2" t="s">
        <v>22</v>
      </c>
      <c r="N262" s="3" t="s">
        <v>16</v>
      </c>
      <c r="O262" s="39"/>
    </row>
    <row r="263" spans="1:41" ht="15.75">
      <c r="A263" s="39"/>
      <c r="B263" s="53" t="s">
        <v>7</v>
      </c>
      <c r="C263" s="22" t="str">
        <f>IF(C256&gt;"",C256,"")</f>
        <v>Suzuki Rika</v>
      </c>
      <c r="D263" s="22" t="str">
        <f>IF(G256&gt;"",G256,"")</f>
        <v>Ivannikova Anna</v>
      </c>
      <c r="E263" s="22">
        <f>IF(E256&gt;"",E256&amp;" - "&amp;I256,"")</f>
      </c>
      <c r="F263" s="4">
        <v>9</v>
      </c>
      <c r="G263" s="4">
        <v>14</v>
      </c>
      <c r="H263" s="10">
        <v>6</v>
      </c>
      <c r="I263" s="4"/>
      <c r="J263" s="4"/>
      <c r="K263" s="13">
        <f>IF(ISBLANK(F263),"",COUNTIF(F263:J263,"&gt;=0"))</f>
        <v>3</v>
      </c>
      <c r="L263" s="14">
        <f>IF(ISBLANK(F263),"",(IF(LEFT(F263,1)="-",1,0)+IF(LEFT(G263,1)="-",1,0)+IF(LEFT(H263,1)="-",1,0)+IF(LEFT(I263,1)="-",1,0)+IF(LEFT(J263,1)="-",1,0)))</f>
        <v>0</v>
      </c>
      <c r="M263" s="16">
        <f aca="true" t="shared" si="44" ref="M263:N267">IF(K263=3,1,"")</f>
        <v>1</v>
      </c>
      <c r="N263" s="15">
        <f t="shared" si="44"/>
      </c>
      <c r="O263" s="39"/>
      <c r="AE263" s="74">
        <v>139</v>
      </c>
      <c r="AF263" s="75"/>
      <c r="AG263" s="74" t="s">
        <v>33</v>
      </c>
      <c r="AH263" s="76" t="str">
        <f>J253</f>
        <v>Women</v>
      </c>
      <c r="AI263" s="77" t="s">
        <v>34</v>
      </c>
      <c r="AJ263" s="78">
        <f>J252</f>
        <v>41977</v>
      </c>
      <c r="AK263" s="79" t="s">
        <v>35</v>
      </c>
      <c r="AL263" s="80"/>
      <c r="AM263" s="79" t="s">
        <v>36</v>
      </c>
      <c r="AN263" s="76">
        <f>SUM(AN265:AN270)</f>
        <v>3</v>
      </c>
      <c r="AO263" s="76">
        <f>SUM(AO265:AO270)</f>
        <v>0</v>
      </c>
    </row>
    <row r="264" spans="1:41" ht="15.75">
      <c r="A264" s="39"/>
      <c r="B264" s="53" t="s">
        <v>8</v>
      </c>
      <c r="C264" s="22" t="str">
        <f>IF(C257&gt;"",C257,"")</f>
        <v>Yamamoto Rei</v>
      </c>
      <c r="D264" s="22" t="str">
        <f>IF(G257&gt;"",G257,"")</f>
        <v>Kotcyur Valeria</v>
      </c>
      <c r="E264" s="22">
        <f>IF(E257&gt;"",E257&amp;" - "&amp;I257,"")</f>
      </c>
      <c r="F264" s="4">
        <v>8</v>
      </c>
      <c r="G264" s="4">
        <v>-5</v>
      </c>
      <c r="H264" s="4">
        <v>8</v>
      </c>
      <c r="I264" s="4">
        <v>5</v>
      </c>
      <c r="J264" s="4"/>
      <c r="K264" s="13">
        <f>IF(ISBLANK(F264),"",COUNTIF(F264:J264,"&gt;=0"))</f>
        <v>3</v>
      </c>
      <c r="L264" s="14">
        <f>IF(ISBLANK(F264),"",(IF(LEFT(F264,1)="-",1,0)+IF(LEFT(G264,1)="-",1,0)+IF(LEFT(H264,1)="-",1,0)+IF(LEFT(I264,1)="-",1,0)+IF(LEFT(J264,1)="-",1,0)))</f>
        <v>1</v>
      </c>
      <c r="M264" s="16">
        <f t="shared" si="44"/>
        <v>1</v>
      </c>
      <c r="N264" s="15">
        <f t="shared" si="44"/>
      </c>
      <c r="O264" s="39"/>
      <c r="AE264" s="81" t="s">
        <v>37</v>
      </c>
      <c r="AF264" s="82" t="str">
        <f>C255</f>
        <v>JPN 1</v>
      </c>
      <c r="AG264" s="82" t="str">
        <f>G255</f>
        <v>RUS 3</v>
      </c>
      <c r="AH264" s="81" t="s">
        <v>38</v>
      </c>
      <c r="AI264" s="81" t="s">
        <v>39</v>
      </c>
      <c r="AJ264" s="81" t="s">
        <v>40</v>
      </c>
      <c r="AK264" s="81" t="s">
        <v>41</v>
      </c>
      <c r="AL264" s="81" t="s">
        <v>42</v>
      </c>
      <c r="AM264" s="81" t="s">
        <v>43</v>
      </c>
      <c r="AN264" s="81" t="s">
        <v>44</v>
      </c>
      <c r="AO264" s="81" t="s">
        <v>45</v>
      </c>
    </row>
    <row r="265" spans="1:41" ht="15">
      <c r="A265" s="39"/>
      <c r="B265" s="54" t="s">
        <v>25</v>
      </c>
      <c r="C265" s="22" t="str">
        <f>IF(C259&gt;"",C259&amp;" / "&amp;C260,"")</f>
        <v>Suzuki Rika / Yamamoto Rei</v>
      </c>
      <c r="D265" s="22" t="str">
        <f>IF(G259&gt;"",G259&amp;" / "&amp;G260,"")</f>
        <v>Ivannikova Anna / Kotcyur Valeria</v>
      </c>
      <c r="E265" s="23"/>
      <c r="F265" s="8">
        <v>8</v>
      </c>
      <c r="G265" s="4">
        <v>-10</v>
      </c>
      <c r="H265" s="4">
        <v>6</v>
      </c>
      <c r="I265" s="7">
        <v>9</v>
      </c>
      <c r="J265" s="7"/>
      <c r="K265" s="13">
        <f>IF(ISBLANK(F265),"",COUNTIF(F265:J265,"&gt;=0"))</f>
        <v>3</v>
      </c>
      <c r="L265" s="14">
        <f>IF(ISBLANK(F265),"",(IF(LEFT(F265,1)="-",1,0)+IF(LEFT(G265,1)="-",1,0)+IF(LEFT(H265,1)="-",1,0)+IF(LEFT(I265,1)="-",1,0)+IF(LEFT(J265,1)="-",1,0)))</f>
        <v>1</v>
      </c>
      <c r="M265" s="16">
        <f t="shared" si="44"/>
        <v>1</v>
      </c>
      <c r="N265" s="15">
        <f t="shared" si="44"/>
      </c>
      <c r="O265" s="39"/>
      <c r="AE265" s="79" t="s">
        <v>7</v>
      </c>
      <c r="AF265" s="79" t="str">
        <f>C256</f>
        <v>Suzuki Rika</v>
      </c>
      <c r="AG265" s="79" t="str">
        <f>G256</f>
        <v>Ivannikova Anna</v>
      </c>
      <c r="AH265" s="83">
        <f aca="true" t="shared" si="45" ref="AH265:AL267">F263</f>
        <v>9</v>
      </c>
      <c r="AI265" s="83">
        <f t="shared" si="45"/>
        <v>14</v>
      </c>
      <c r="AJ265" s="83">
        <f t="shared" si="45"/>
        <v>6</v>
      </c>
      <c r="AK265" s="83">
        <f t="shared" si="45"/>
        <v>0</v>
      </c>
      <c r="AL265" s="83">
        <f t="shared" si="45"/>
        <v>0</v>
      </c>
      <c r="AM265" s="84"/>
      <c r="AN265" s="84">
        <f aca="true" t="shared" si="46" ref="AN265:AO267">M263</f>
        <v>1</v>
      </c>
      <c r="AO265" s="84">
        <f t="shared" si="46"/>
      </c>
    </row>
    <row r="266" spans="1:41" ht="15">
      <c r="A266" s="39"/>
      <c r="B266" s="53" t="s">
        <v>9</v>
      </c>
      <c r="C266" s="22" t="str">
        <f>IF(C256&gt;"",C256,"")</f>
        <v>Suzuki Rika</v>
      </c>
      <c r="D266" s="22" t="str">
        <f>IF(G257&gt;"",G257,"")</f>
        <v>Kotcyur Valeria</v>
      </c>
      <c r="E266" s="24"/>
      <c r="F266" s="5"/>
      <c r="G266" s="6"/>
      <c r="H266" s="7"/>
      <c r="I266" s="4"/>
      <c r="J266" s="4"/>
      <c r="K266" s="13">
        <f>IF(ISBLANK(F266),"",COUNTIF(F266:J266,"&gt;=0"))</f>
      </c>
      <c r="L266" s="14">
        <f>IF(ISBLANK(F266),"",(IF(LEFT(F266,1)="-",1,0)+IF(LEFT(G266,1)="-",1,0)+IF(LEFT(H266,1)="-",1,0)+IF(LEFT(I266,1)="-",1,0)+IF(LEFT(J266,1)="-",1,0)))</f>
      </c>
      <c r="M266" s="16">
        <f t="shared" si="44"/>
      </c>
      <c r="N266" s="15">
        <f t="shared" si="44"/>
      </c>
      <c r="O266" s="39"/>
      <c r="AE266" s="79" t="s">
        <v>8</v>
      </c>
      <c r="AF266" s="79" t="str">
        <f>C257</f>
        <v>Yamamoto Rei</v>
      </c>
      <c r="AG266" s="85" t="str">
        <f>G257</f>
        <v>Kotcyur Valeria</v>
      </c>
      <c r="AH266" s="83">
        <f t="shared" si="45"/>
        <v>8</v>
      </c>
      <c r="AI266" s="83">
        <f t="shared" si="45"/>
        <v>-5</v>
      </c>
      <c r="AJ266" s="83">
        <f t="shared" si="45"/>
        <v>8</v>
      </c>
      <c r="AK266" s="83">
        <f t="shared" si="45"/>
        <v>5</v>
      </c>
      <c r="AL266" s="83">
        <f t="shared" si="45"/>
        <v>0</v>
      </c>
      <c r="AM266" s="84"/>
      <c r="AN266" s="84">
        <f t="shared" si="46"/>
        <v>1</v>
      </c>
      <c r="AO266" s="84">
        <f t="shared" si="46"/>
      </c>
    </row>
    <row r="267" spans="1:41" ht="15.75" thickBot="1">
      <c r="A267" s="39"/>
      <c r="B267" s="53" t="s">
        <v>10</v>
      </c>
      <c r="C267" s="22" t="str">
        <f>IF(C257&gt;"",C257,"")</f>
        <v>Yamamoto Rei</v>
      </c>
      <c r="D267" s="22" t="str">
        <f>IF(G256&gt;"",G256,"")</f>
        <v>Ivannikova Anna</v>
      </c>
      <c r="E267" s="24"/>
      <c r="F267" s="8"/>
      <c r="G267" s="4"/>
      <c r="H267" s="4"/>
      <c r="I267" s="4"/>
      <c r="J267" s="4"/>
      <c r="K267" s="13">
        <f>IF(ISBLANK(F267),"",COUNTIF(F267:J267,"&gt;=0"))</f>
      </c>
      <c r="L267" s="14">
        <f>IF(ISBLANK(F267),"",(IF(LEFT(F267,1)="-",1,0)+IF(LEFT(G267,1)="-",1,0)+IF(LEFT(H267,1)="-",1,0)+IF(LEFT(I267,1)="-",1,0)+IF(LEFT(J267,1)="-",1,0)))</f>
      </c>
      <c r="M267" s="16">
        <f t="shared" si="44"/>
      </c>
      <c r="N267" s="15">
        <f t="shared" si="44"/>
      </c>
      <c r="O267" s="39"/>
      <c r="AE267" s="79" t="s">
        <v>46</v>
      </c>
      <c r="AF267" s="79" t="str">
        <f>C259</f>
        <v>Suzuki Rika</v>
      </c>
      <c r="AG267" s="85" t="str">
        <f>G259</f>
        <v>Ivannikova Anna</v>
      </c>
      <c r="AH267" s="83">
        <f t="shared" si="45"/>
        <v>8</v>
      </c>
      <c r="AI267" s="83">
        <f t="shared" si="45"/>
        <v>-10</v>
      </c>
      <c r="AJ267" s="83">
        <f t="shared" si="45"/>
        <v>6</v>
      </c>
      <c r="AK267" s="83">
        <f t="shared" si="45"/>
        <v>9</v>
      </c>
      <c r="AL267" s="83">
        <f t="shared" si="45"/>
        <v>0</v>
      </c>
      <c r="AM267" s="84"/>
      <c r="AN267" s="84">
        <f t="shared" si="46"/>
        <v>1</v>
      </c>
      <c r="AO267" s="84">
        <f t="shared" si="46"/>
      </c>
    </row>
    <row r="268" spans="1:41" ht="15.75" thickBot="1">
      <c r="A268" s="35"/>
      <c r="B268" s="27"/>
      <c r="C268" s="27"/>
      <c r="D268" s="27"/>
      <c r="E268" s="27"/>
      <c r="F268" s="27"/>
      <c r="G268" s="27"/>
      <c r="H268" s="27"/>
      <c r="I268" s="21" t="s">
        <v>28</v>
      </c>
      <c r="J268" s="55"/>
      <c r="K268" s="25">
        <f>IF(ISBLANK(C256),"",SUM(K263:K267))</f>
        <v>9</v>
      </c>
      <c r="L268" s="26">
        <f>IF(ISBLANK(G256),"",SUM(L263:L267))</f>
        <v>2</v>
      </c>
      <c r="M268" s="56">
        <f>IF(ISBLANK(F263),"",SUM(M263:M267))</f>
        <v>3</v>
      </c>
      <c r="N268" s="57">
        <f>IF(ISBLANK(F263),"",SUM(N263:N267))</f>
        <v>0</v>
      </c>
      <c r="O268" s="39"/>
      <c r="AE268" s="122" t="s">
        <v>47</v>
      </c>
      <c r="AF268" s="122" t="str">
        <f>C260</f>
        <v>Yamamoto Rei</v>
      </c>
      <c r="AG268" s="123" t="str">
        <f>G260</f>
        <v>Kotcyur Valeria</v>
      </c>
      <c r="AH268" s="86" t="s">
        <v>48</v>
      </c>
      <c r="AI268" s="86" t="s">
        <v>48</v>
      </c>
      <c r="AJ268" s="86" t="s">
        <v>48</v>
      </c>
      <c r="AK268" s="86" t="s">
        <v>48</v>
      </c>
      <c r="AL268" s="86" t="s">
        <v>48</v>
      </c>
      <c r="AM268" s="86"/>
      <c r="AN268" s="84"/>
      <c r="AO268" s="84">
        <f>N266</f>
      </c>
    </row>
    <row r="269" spans="1:41" ht="15">
      <c r="A269" s="35"/>
      <c r="B269" s="27" t="s">
        <v>26</v>
      </c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40"/>
      <c r="AE269" s="79" t="s">
        <v>9</v>
      </c>
      <c r="AF269" s="79" t="str">
        <f>C256</f>
        <v>Suzuki Rika</v>
      </c>
      <c r="AG269" s="85" t="str">
        <f>G257</f>
        <v>Kotcyur Valeria</v>
      </c>
      <c r="AH269" s="83">
        <f aca="true" t="shared" si="47" ref="AH269:AL270">F266</f>
        <v>0</v>
      </c>
      <c r="AI269" s="83">
        <f t="shared" si="47"/>
        <v>0</v>
      </c>
      <c r="AJ269" s="83">
        <f t="shared" si="47"/>
        <v>0</v>
      </c>
      <c r="AK269" s="83">
        <f t="shared" si="47"/>
        <v>0</v>
      </c>
      <c r="AL269" s="83">
        <f t="shared" si="47"/>
        <v>0</v>
      </c>
      <c r="AM269" s="84"/>
      <c r="AN269" s="84">
        <f>M266</f>
      </c>
      <c r="AO269" s="84">
        <f>N266</f>
      </c>
    </row>
    <row r="270" spans="1:41" ht="15">
      <c r="A270" s="35"/>
      <c r="C270" s="27" t="s">
        <v>4</v>
      </c>
      <c r="D270" s="27" t="s">
        <v>5</v>
      </c>
      <c r="E270" s="9"/>
      <c r="F270" s="27"/>
      <c r="G270" s="27" t="s">
        <v>6</v>
      </c>
      <c r="H270" s="9"/>
      <c r="I270" s="27"/>
      <c r="J270" s="9" t="s">
        <v>27</v>
      </c>
      <c r="K270" s="9"/>
      <c r="L270" s="27"/>
      <c r="M270" s="27"/>
      <c r="N270" s="27"/>
      <c r="O270" s="40"/>
      <c r="AE270" s="79" t="s">
        <v>10</v>
      </c>
      <c r="AF270" s="79" t="str">
        <f>C257</f>
        <v>Yamamoto Rei</v>
      </c>
      <c r="AG270" s="79" t="str">
        <f>G256</f>
        <v>Ivannikova Anna</v>
      </c>
      <c r="AH270" s="83">
        <f t="shared" si="47"/>
        <v>0</v>
      </c>
      <c r="AI270" s="83">
        <f t="shared" si="47"/>
        <v>0</v>
      </c>
      <c r="AJ270" s="83">
        <f t="shared" si="47"/>
        <v>0</v>
      </c>
      <c r="AK270" s="83">
        <f t="shared" si="47"/>
        <v>0</v>
      </c>
      <c r="AL270" s="83">
        <f t="shared" si="47"/>
        <v>0</v>
      </c>
      <c r="AM270" s="84"/>
      <c r="AN270" s="84">
        <f>M267</f>
      </c>
      <c r="AO270" s="84">
        <f>N267</f>
      </c>
    </row>
    <row r="271" spans="1:15" ht="13.5" thickBot="1">
      <c r="A271" s="35"/>
      <c r="B271" s="62"/>
      <c r="C271" s="63" t="str">
        <f>C255</f>
        <v>JPN 1</v>
      </c>
      <c r="D271" s="27" t="str">
        <f>G255</f>
        <v>RUS 3</v>
      </c>
      <c r="E271" s="27"/>
      <c r="F271" s="27"/>
      <c r="G271" s="27"/>
      <c r="H271" s="27"/>
      <c r="I271" s="27"/>
      <c r="J271" s="158" t="str">
        <f>IF(M268=3,C255,IF(N268=3,G255,IF(M268=5,IF(N268=5,"tasan",""),"")))</f>
        <v>JPN 1</v>
      </c>
      <c r="K271" s="159"/>
      <c r="L271" s="159"/>
      <c r="M271" s="159"/>
      <c r="N271" s="160"/>
      <c r="O271" s="39"/>
    </row>
    <row r="272" spans="1:15" ht="12.75">
      <c r="A272" s="58"/>
      <c r="B272" s="59"/>
      <c r="C272" s="59"/>
      <c r="D272" s="59"/>
      <c r="E272" s="59"/>
      <c r="F272" s="59"/>
      <c r="G272" s="59"/>
      <c r="H272" s="59"/>
      <c r="I272" s="59"/>
      <c r="J272" s="60"/>
      <c r="K272" s="60"/>
      <c r="L272" s="60"/>
      <c r="M272" s="60"/>
      <c r="N272" s="60"/>
      <c r="O272" s="61"/>
    </row>
    <row r="275" spans="1:15" ht="12.75">
      <c r="A275" s="35"/>
      <c r="B275" s="9"/>
      <c r="C275" s="28" t="s">
        <v>29</v>
      </c>
      <c r="D275" s="27"/>
      <c r="E275" s="27"/>
      <c r="F275" s="9"/>
      <c r="G275" s="36" t="s">
        <v>17</v>
      </c>
      <c r="H275" s="37"/>
      <c r="I275" s="38"/>
      <c r="J275" s="170">
        <v>41977</v>
      </c>
      <c r="K275" s="171"/>
      <c r="L275" s="171"/>
      <c r="M275" s="171"/>
      <c r="N275" s="172"/>
      <c r="O275" s="39"/>
    </row>
    <row r="276" spans="1:15" ht="12.75">
      <c r="A276" s="35"/>
      <c r="B276" s="12"/>
      <c r="C276" s="12" t="s">
        <v>75</v>
      </c>
      <c r="D276" s="27"/>
      <c r="E276" s="27"/>
      <c r="F276" s="9"/>
      <c r="G276" s="36" t="s">
        <v>18</v>
      </c>
      <c r="H276" s="37"/>
      <c r="I276" s="38"/>
      <c r="J276" s="173" t="s">
        <v>185</v>
      </c>
      <c r="K276" s="171"/>
      <c r="L276" s="171"/>
      <c r="M276" s="171"/>
      <c r="N276" s="172"/>
      <c r="O276" s="39"/>
    </row>
    <row r="277" spans="1:15" ht="12.75">
      <c r="A277" s="35"/>
      <c r="B277" s="9"/>
      <c r="C277" s="69"/>
      <c r="D277" s="27"/>
      <c r="E277" s="27"/>
      <c r="F277" s="27"/>
      <c r="G277" s="1"/>
      <c r="H277" s="27"/>
      <c r="I277" s="27"/>
      <c r="J277" s="27"/>
      <c r="K277" s="27"/>
      <c r="L277" s="27"/>
      <c r="M277" s="27"/>
      <c r="N277" s="27"/>
      <c r="O277" s="40"/>
    </row>
    <row r="278" spans="1:15" ht="12.75">
      <c r="A278" s="39"/>
      <c r="B278" s="41" t="s">
        <v>19</v>
      </c>
      <c r="C278" s="174" t="s">
        <v>251</v>
      </c>
      <c r="D278" s="175"/>
      <c r="E278" s="42"/>
      <c r="F278" s="41" t="s">
        <v>19</v>
      </c>
      <c r="G278" s="66" t="s">
        <v>252</v>
      </c>
      <c r="H278" s="67"/>
      <c r="I278" s="67"/>
      <c r="J278" s="67"/>
      <c r="K278" s="67"/>
      <c r="L278" s="67"/>
      <c r="M278" s="67"/>
      <c r="N278" s="68"/>
      <c r="O278" s="39"/>
    </row>
    <row r="279" spans="1:15" ht="12.75">
      <c r="A279" s="39"/>
      <c r="B279" s="43" t="s">
        <v>0</v>
      </c>
      <c r="C279" s="161" t="s">
        <v>253</v>
      </c>
      <c r="D279" s="162"/>
      <c r="E279" s="11"/>
      <c r="F279" s="44" t="s">
        <v>1</v>
      </c>
      <c r="G279" s="176" t="s">
        <v>254</v>
      </c>
      <c r="H279" s="177"/>
      <c r="I279" s="177"/>
      <c r="J279" s="177"/>
      <c r="K279" s="177"/>
      <c r="L279" s="177"/>
      <c r="M279" s="177"/>
      <c r="N279" s="128"/>
      <c r="O279" s="39"/>
    </row>
    <row r="280" spans="1:15" ht="12.75">
      <c r="A280" s="39"/>
      <c r="B280" s="45" t="s">
        <v>2</v>
      </c>
      <c r="C280" s="161" t="s">
        <v>255</v>
      </c>
      <c r="D280" s="162"/>
      <c r="E280" s="11"/>
      <c r="F280" s="46" t="s">
        <v>3</v>
      </c>
      <c r="G280" s="161" t="s">
        <v>256</v>
      </c>
      <c r="H280" s="163"/>
      <c r="I280" s="163"/>
      <c r="J280" s="163"/>
      <c r="K280" s="163"/>
      <c r="L280" s="163"/>
      <c r="M280" s="163"/>
      <c r="N280" s="164"/>
      <c r="O280" s="39"/>
    </row>
    <row r="281" spans="1:15" ht="12.75">
      <c r="A281" s="35"/>
      <c r="B281" s="47" t="s">
        <v>20</v>
      </c>
      <c r="C281" s="48"/>
      <c r="D281" s="49"/>
      <c r="E281" s="50"/>
      <c r="F281" s="47" t="s">
        <v>20</v>
      </c>
      <c r="G281" s="48"/>
      <c r="H281" s="51"/>
      <c r="I281" s="51"/>
      <c r="J281" s="51"/>
      <c r="K281" s="51"/>
      <c r="L281" s="51"/>
      <c r="M281" s="51"/>
      <c r="N281" s="51"/>
      <c r="O281" s="40"/>
    </row>
    <row r="282" spans="1:15" ht="12.75">
      <c r="A282" s="39"/>
      <c r="B282" s="19"/>
      <c r="C282" s="161" t="s">
        <v>253</v>
      </c>
      <c r="D282" s="162"/>
      <c r="E282" s="11"/>
      <c r="F282" s="20"/>
      <c r="G282" s="176" t="s">
        <v>254</v>
      </c>
      <c r="H282" s="177"/>
      <c r="I282" s="177"/>
      <c r="J282" s="177"/>
      <c r="K282" s="177"/>
      <c r="L282" s="177"/>
      <c r="M282" s="177"/>
      <c r="N282" s="128"/>
      <c r="O282" s="39"/>
    </row>
    <row r="283" spans="1:15" ht="12.75">
      <c r="A283" s="39"/>
      <c r="B283" s="17"/>
      <c r="C283" s="161" t="s">
        <v>255</v>
      </c>
      <c r="D283" s="162"/>
      <c r="E283" s="11"/>
      <c r="F283" s="18"/>
      <c r="G283" s="161" t="s">
        <v>256</v>
      </c>
      <c r="H283" s="163"/>
      <c r="I283" s="163"/>
      <c r="J283" s="163"/>
      <c r="K283" s="163"/>
      <c r="L283" s="163"/>
      <c r="M283" s="163"/>
      <c r="N283" s="164"/>
      <c r="O283" s="39"/>
    </row>
    <row r="284" spans="1:15" ht="12.75">
      <c r="A284" s="35"/>
      <c r="B284" s="27"/>
      <c r="C284" s="27"/>
      <c r="D284" s="27"/>
      <c r="E284" s="27"/>
      <c r="F284" s="1" t="s">
        <v>24</v>
      </c>
      <c r="G284" s="1"/>
      <c r="H284" s="1"/>
      <c r="I284" s="1"/>
      <c r="J284" s="27"/>
      <c r="K284" s="27"/>
      <c r="L284" s="27"/>
      <c r="M284" s="52"/>
      <c r="N284" s="9"/>
      <c r="O284" s="40"/>
    </row>
    <row r="285" spans="1:15" ht="12.75">
      <c r="A285" s="35"/>
      <c r="B285" s="12" t="s">
        <v>23</v>
      </c>
      <c r="C285" s="27"/>
      <c r="D285" s="27"/>
      <c r="E285" s="27"/>
      <c r="F285" s="2" t="s">
        <v>11</v>
      </c>
      <c r="G285" s="2" t="s">
        <v>12</v>
      </c>
      <c r="H285" s="2" t="s">
        <v>13</v>
      </c>
      <c r="I285" s="2" t="s">
        <v>14</v>
      </c>
      <c r="J285" s="2" t="s">
        <v>15</v>
      </c>
      <c r="K285" s="168" t="s">
        <v>21</v>
      </c>
      <c r="L285" s="169"/>
      <c r="M285" s="2" t="s">
        <v>22</v>
      </c>
      <c r="N285" s="3" t="s">
        <v>16</v>
      </c>
      <c r="O285" s="39"/>
    </row>
    <row r="286" spans="1:41" ht="15.75">
      <c r="A286" s="39"/>
      <c r="B286" s="53" t="s">
        <v>7</v>
      </c>
      <c r="C286" s="22" t="str">
        <f>IF(C279&gt;"",C279,"")</f>
        <v>Moret Rachel</v>
      </c>
      <c r="D286" s="22" t="str">
        <f>IF(G279&gt;"",G279,"")</f>
        <v>Macaite Aiste</v>
      </c>
      <c r="E286" s="22">
        <f>IF(E279&gt;"",E279&amp;" - "&amp;I279,"")</f>
      </c>
      <c r="F286" s="4">
        <v>9</v>
      </c>
      <c r="G286" s="4">
        <v>3</v>
      </c>
      <c r="H286" s="10">
        <v>10</v>
      </c>
      <c r="I286" s="4"/>
      <c r="J286" s="4"/>
      <c r="K286" s="13">
        <f>IF(ISBLANK(F286),"",COUNTIF(F286:J286,"&gt;=0"))</f>
        <v>3</v>
      </c>
      <c r="L286" s="14">
        <f>IF(ISBLANK(F286),"",(IF(LEFT(F286,1)="-",1,0)+IF(LEFT(G286,1)="-",1,0)+IF(LEFT(H286,1)="-",1,0)+IF(LEFT(I286,1)="-",1,0)+IF(LEFT(J286,1)="-",1,0)))</f>
        <v>0</v>
      </c>
      <c r="M286" s="16">
        <f aca="true" t="shared" si="48" ref="M286:N290">IF(K286=3,1,"")</f>
        <v>1</v>
      </c>
      <c r="N286" s="15">
        <f t="shared" si="48"/>
      </c>
      <c r="O286" s="39"/>
      <c r="AE286" s="74">
        <v>139</v>
      </c>
      <c r="AF286" s="75"/>
      <c r="AG286" s="74" t="s">
        <v>33</v>
      </c>
      <c r="AH286" s="76" t="str">
        <f>J276</f>
        <v>Women</v>
      </c>
      <c r="AI286" s="77" t="s">
        <v>34</v>
      </c>
      <c r="AJ286" s="78">
        <f>J275</f>
        <v>41977</v>
      </c>
      <c r="AK286" s="79" t="s">
        <v>35</v>
      </c>
      <c r="AL286" s="80"/>
      <c r="AM286" s="79" t="s">
        <v>36</v>
      </c>
      <c r="AN286" s="76">
        <f>SUM(AN288:AN293)</f>
        <v>3</v>
      </c>
      <c r="AO286" s="76">
        <f>SUM(AO288:AO293)</f>
        <v>0</v>
      </c>
    </row>
    <row r="287" spans="1:41" ht="15.75">
      <c r="A287" s="39"/>
      <c r="B287" s="53" t="s">
        <v>8</v>
      </c>
      <c r="C287" s="22" t="str">
        <f>IF(C280&gt;"",C280,"")</f>
        <v>Aschwanden Rahel</v>
      </c>
      <c r="D287" s="22" t="str">
        <f>IF(G280&gt;"",G280,"")</f>
        <v>Stuckyte Egle</v>
      </c>
      <c r="E287" s="22">
        <f>IF(E280&gt;"",E280&amp;" - "&amp;I280,"")</f>
      </c>
      <c r="F287" s="4">
        <v>9</v>
      </c>
      <c r="G287" s="4">
        <v>4</v>
      </c>
      <c r="H287" s="4">
        <v>9</v>
      </c>
      <c r="I287" s="4"/>
      <c r="J287" s="4"/>
      <c r="K287" s="13">
        <f>IF(ISBLANK(F287),"",COUNTIF(F287:J287,"&gt;=0"))</f>
        <v>3</v>
      </c>
      <c r="L287" s="14">
        <f>IF(ISBLANK(F287),"",(IF(LEFT(F287,1)="-",1,0)+IF(LEFT(G287,1)="-",1,0)+IF(LEFT(H287,1)="-",1,0)+IF(LEFT(I287,1)="-",1,0)+IF(LEFT(J287,1)="-",1,0)))</f>
        <v>0</v>
      </c>
      <c r="M287" s="16">
        <f t="shared" si="48"/>
        <v>1</v>
      </c>
      <c r="N287" s="15">
        <f t="shared" si="48"/>
      </c>
      <c r="O287" s="39"/>
      <c r="AE287" s="81" t="s">
        <v>37</v>
      </c>
      <c r="AF287" s="82" t="str">
        <f>C278</f>
        <v>SUI </v>
      </c>
      <c r="AG287" s="82" t="str">
        <f>G278</f>
        <v>LTU</v>
      </c>
      <c r="AH287" s="81" t="s">
        <v>38</v>
      </c>
      <c r="AI287" s="81" t="s">
        <v>39</v>
      </c>
      <c r="AJ287" s="81" t="s">
        <v>40</v>
      </c>
      <c r="AK287" s="81" t="s">
        <v>41</v>
      </c>
      <c r="AL287" s="81" t="s">
        <v>42</v>
      </c>
      <c r="AM287" s="81" t="s">
        <v>43</v>
      </c>
      <c r="AN287" s="81" t="s">
        <v>44</v>
      </c>
      <c r="AO287" s="81" t="s">
        <v>45</v>
      </c>
    </row>
    <row r="288" spans="1:41" ht="15">
      <c r="A288" s="39"/>
      <c r="B288" s="54" t="s">
        <v>25</v>
      </c>
      <c r="C288" s="22" t="str">
        <f>IF(C282&gt;"",C282&amp;" / "&amp;C283,"")</f>
        <v>Moret Rachel / Aschwanden Rahel</v>
      </c>
      <c r="D288" s="22" t="str">
        <f>IF(G282&gt;"",G282&amp;" / "&amp;G283,"")</f>
        <v>Macaite Aiste / Stuckyte Egle</v>
      </c>
      <c r="E288" s="23"/>
      <c r="F288" s="8">
        <v>6</v>
      </c>
      <c r="G288" s="4">
        <v>6</v>
      </c>
      <c r="H288" s="4">
        <v>5</v>
      </c>
      <c r="I288" s="7"/>
      <c r="J288" s="7"/>
      <c r="K288" s="13">
        <f>IF(ISBLANK(F288),"",COUNTIF(F288:J288,"&gt;=0"))</f>
        <v>3</v>
      </c>
      <c r="L288" s="14">
        <f>IF(ISBLANK(F288),"",(IF(LEFT(F288,1)="-",1,0)+IF(LEFT(G288,1)="-",1,0)+IF(LEFT(H288,1)="-",1,0)+IF(LEFT(I288,1)="-",1,0)+IF(LEFT(J288,1)="-",1,0)))</f>
        <v>0</v>
      </c>
      <c r="M288" s="16">
        <f t="shared" si="48"/>
        <v>1</v>
      </c>
      <c r="N288" s="15">
        <f t="shared" si="48"/>
      </c>
      <c r="O288" s="39"/>
      <c r="AE288" s="79" t="s">
        <v>7</v>
      </c>
      <c r="AF288" s="79" t="str">
        <f>C279</f>
        <v>Moret Rachel</v>
      </c>
      <c r="AG288" s="79" t="str">
        <f>G279</f>
        <v>Macaite Aiste</v>
      </c>
      <c r="AH288" s="83">
        <f aca="true" t="shared" si="49" ref="AH288:AL290">F286</f>
        <v>9</v>
      </c>
      <c r="AI288" s="83">
        <f t="shared" si="49"/>
        <v>3</v>
      </c>
      <c r="AJ288" s="83">
        <f t="shared" si="49"/>
        <v>10</v>
      </c>
      <c r="AK288" s="83">
        <f t="shared" si="49"/>
        <v>0</v>
      </c>
      <c r="AL288" s="83">
        <f t="shared" si="49"/>
        <v>0</v>
      </c>
      <c r="AM288" s="84"/>
      <c r="AN288" s="84">
        <f aca="true" t="shared" si="50" ref="AN288:AO290">M286</f>
        <v>1</v>
      </c>
      <c r="AO288" s="84">
        <f t="shared" si="50"/>
      </c>
    </row>
    <row r="289" spans="1:41" ht="15">
      <c r="A289" s="39"/>
      <c r="B289" s="53" t="s">
        <v>9</v>
      </c>
      <c r="C289" s="22" t="str">
        <f>IF(C279&gt;"",C279,"")</f>
        <v>Moret Rachel</v>
      </c>
      <c r="D289" s="22" t="str">
        <f>IF(G280&gt;"",G280,"")</f>
        <v>Stuckyte Egle</v>
      </c>
      <c r="E289" s="24"/>
      <c r="F289" s="5"/>
      <c r="G289" s="6"/>
      <c r="H289" s="7"/>
      <c r="I289" s="4"/>
      <c r="J289" s="4"/>
      <c r="K289" s="13">
        <f>IF(ISBLANK(F289),"",COUNTIF(F289:J289,"&gt;=0"))</f>
      </c>
      <c r="L289" s="14">
        <f>IF(ISBLANK(F289),"",(IF(LEFT(F289,1)="-",1,0)+IF(LEFT(G289,1)="-",1,0)+IF(LEFT(H289,1)="-",1,0)+IF(LEFT(I289,1)="-",1,0)+IF(LEFT(J289,1)="-",1,0)))</f>
      </c>
      <c r="M289" s="16">
        <f t="shared" si="48"/>
      </c>
      <c r="N289" s="15">
        <f t="shared" si="48"/>
      </c>
      <c r="O289" s="39"/>
      <c r="AE289" s="79" t="s">
        <v>8</v>
      </c>
      <c r="AF289" s="79" t="str">
        <f>C280</f>
        <v>Aschwanden Rahel</v>
      </c>
      <c r="AG289" s="85" t="str">
        <f>G280</f>
        <v>Stuckyte Egle</v>
      </c>
      <c r="AH289" s="83">
        <f t="shared" si="49"/>
        <v>9</v>
      </c>
      <c r="AI289" s="83">
        <f t="shared" si="49"/>
        <v>4</v>
      </c>
      <c r="AJ289" s="83">
        <f t="shared" si="49"/>
        <v>9</v>
      </c>
      <c r="AK289" s="83">
        <f t="shared" si="49"/>
        <v>0</v>
      </c>
      <c r="AL289" s="83">
        <f t="shared" si="49"/>
        <v>0</v>
      </c>
      <c r="AM289" s="84"/>
      <c r="AN289" s="84">
        <f t="shared" si="50"/>
        <v>1</v>
      </c>
      <c r="AO289" s="84">
        <f t="shared" si="50"/>
      </c>
    </row>
    <row r="290" spans="1:41" ht="15.75" thickBot="1">
      <c r="A290" s="39"/>
      <c r="B290" s="53" t="s">
        <v>10</v>
      </c>
      <c r="C290" s="22" t="str">
        <f>IF(C280&gt;"",C280,"")</f>
        <v>Aschwanden Rahel</v>
      </c>
      <c r="D290" s="22" t="str">
        <f>IF(G279&gt;"",G279,"")</f>
        <v>Macaite Aiste</v>
      </c>
      <c r="E290" s="24"/>
      <c r="F290" s="8"/>
      <c r="G290" s="4"/>
      <c r="H290" s="4"/>
      <c r="I290" s="4"/>
      <c r="J290" s="4"/>
      <c r="K290" s="13">
        <f>IF(ISBLANK(F290),"",COUNTIF(F290:J290,"&gt;=0"))</f>
      </c>
      <c r="L290" s="14">
        <f>IF(ISBLANK(F290),"",(IF(LEFT(F290,1)="-",1,0)+IF(LEFT(G290,1)="-",1,0)+IF(LEFT(H290,1)="-",1,0)+IF(LEFT(I290,1)="-",1,0)+IF(LEFT(J290,1)="-",1,0)))</f>
      </c>
      <c r="M290" s="16">
        <f t="shared" si="48"/>
      </c>
      <c r="N290" s="15">
        <f t="shared" si="48"/>
      </c>
      <c r="O290" s="39"/>
      <c r="AE290" s="79" t="s">
        <v>46</v>
      </c>
      <c r="AF290" s="79" t="str">
        <f>C282</f>
        <v>Moret Rachel</v>
      </c>
      <c r="AG290" s="85" t="str">
        <f>G282</f>
        <v>Macaite Aiste</v>
      </c>
      <c r="AH290" s="83">
        <f t="shared" si="49"/>
        <v>6</v>
      </c>
      <c r="AI290" s="83">
        <f t="shared" si="49"/>
        <v>6</v>
      </c>
      <c r="AJ290" s="83">
        <f t="shared" si="49"/>
        <v>5</v>
      </c>
      <c r="AK290" s="83">
        <f t="shared" si="49"/>
        <v>0</v>
      </c>
      <c r="AL290" s="83">
        <f t="shared" si="49"/>
        <v>0</v>
      </c>
      <c r="AM290" s="84"/>
      <c r="AN290" s="84">
        <f t="shared" si="50"/>
        <v>1</v>
      </c>
      <c r="AO290" s="84">
        <f t="shared" si="50"/>
      </c>
    </row>
    <row r="291" spans="1:41" ht="15.75" thickBot="1">
      <c r="A291" s="35"/>
      <c r="B291" s="27"/>
      <c r="C291" s="27"/>
      <c r="D291" s="27"/>
      <c r="E291" s="27"/>
      <c r="F291" s="27"/>
      <c r="G291" s="27"/>
      <c r="H291" s="27"/>
      <c r="I291" s="21" t="s">
        <v>28</v>
      </c>
      <c r="J291" s="55"/>
      <c r="K291" s="25">
        <f>IF(ISBLANK(C279),"",SUM(K286:K290))</f>
        <v>9</v>
      </c>
      <c r="L291" s="26">
        <f>IF(ISBLANK(G279),"",SUM(L286:L290))</f>
        <v>0</v>
      </c>
      <c r="M291" s="56">
        <f>IF(ISBLANK(F286),"",SUM(M286:M290))</f>
        <v>3</v>
      </c>
      <c r="N291" s="57">
        <f>IF(ISBLANK(F286),"",SUM(N286:N290))</f>
        <v>0</v>
      </c>
      <c r="O291" s="39"/>
      <c r="AE291" s="122" t="s">
        <v>47</v>
      </c>
      <c r="AF291" s="122" t="str">
        <f>C283</f>
        <v>Aschwanden Rahel</v>
      </c>
      <c r="AG291" s="123" t="str">
        <f>G283</f>
        <v>Stuckyte Egle</v>
      </c>
      <c r="AH291" s="86" t="s">
        <v>48</v>
      </c>
      <c r="AI291" s="86" t="s">
        <v>48</v>
      </c>
      <c r="AJ291" s="86" t="s">
        <v>48</v>
      </c>
      <c r="AK291" s="86" t="s">
        <v>48</v>
      </c>
      <c r="AL291" s="86" t="s">
        <v>48</v>
      </c>
      <c r="AM291" s="86"/>
      <c r="AN291" s="84"/>
      <c r="AO291" s="84">
        <f>N289</f>
      </c>
    </row>
    <row r="292" spans="1:41" ht="15">
      <c r="A292" s="35"/>
      <c r="B292" s="27" t="s">
        <v>26</v>
      </c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40"/>
      <c r="AE292" s="79" t="s">
        <v>9</v>
      </c>
      <c r="AF292" s="79" t="str">
        <f>C279</f>
        <v>Moret Rachel</v>
      </c>
      <c r="AG292" s="85" t="str">
        <f>G280</f>
        <v>Stuckyte Egle</v>
      </c>
      <c r="AH292" s="83">
        <f aca="true" t="shared" si="51" ref="AH292:AL293">F289</f>
        <v>0</v>
      </c>
      <c r="AI292" s="83">
        <f t="shared" si="51"/>
        <v>0</v>
      </c>
      <c r="AJ292" s="83">
        <f t="shared" si="51"/>
        <v>0</v>
      </c>
      <c r="AK292" s="83">
        <f t="shared" si="51"/>
        <v>0</v>
      </c>
      <c r="AL292" s="83">
        <f t="shared" si="51"/>
        <v>0</v>
      </c>
      <c r="AM292" s="84"/>
      <c r="AN292" s="84">
        <f>M289</f>
      </c>
      <c r="AO292" s="84">
        <f>N289</f>
      </c>
    </row>
    <row r="293" spans="1:41" ht="15">
      <c r="A293" s="35"/>
      <c r="C293" s="27" t="s">
        <v>4</v>
      </c>
      <c r="D293" s="27" t="s">
        <v>5</v>
      </c>
      <c r="E293" s="9"/>
      <c r="F293" s="27"/>
      <c r="G293" s="27" t="s">
        <v>6</v>
      </c>
      <c r="H293" s="9"/>
      <c r="I293" s="27"/>
      <c r="J293" s="9" t="s">
        <v>27</v>
      </c>
      <c r="K293" s="9"/>
      <c r="L293" s="27"/>
      <c r="M293" s="27"/>
      <c r="N293" s="27"/>
      <c r="O293" s="40"/>
      <c r="AE293" s="79" t="s">
        <v>10</v>
      </c>
      <c r="AF293" s="79" t="str">
        <f>C280</f>
        <v>Aschwanden Rahel</v>
      </c>
      <c r="AG293" s="79" t="str">
        <f>G279</f>
        <v>Macaite Aiste</v>
      </c>
      <c r="AH293" s="83">
        <f t="shared" si="51"/>
        <v>0</v>
      </c>
      <c r="AI293" s="83">
        <f t="shared" si="51"/>
        <v>0</v>
      </c>
      <c r="AJ293" s="83">
        <f t="shared" si="51"/>
        <v>0</v>
      </c>
      <c r="AK293" s="83">
        <f t="shared" si="51"/>
        <v>0</v>
      </c>
      <c r="AL293" s="83">
        <f t="shared" si="51"/>
        <v>0</v>
      </c>
      <c r="AM293" s="84"/>
      <c r="AN293" s="84">
        <f>M290</f>
      </c>
      <c r="AO293" s="84">
        <f>N290</f>
      </c>
    </row>
    <row r="294" spans="1:15" ht="13.5" thickBot="1">
      <c r="A294" s="35"/>
      <c r="B294" s="62"/>
      <c r="C294" s="63" t="str">
        <f>C278</f>
        <v>SUI </v>
      </c>
      <c r="D294" s="27" t="str">
        <f>G278</f>
        <v>LTU</v>
      </c>
      <c r="E294" s="27"/>
      <c r="F294" s="27"/>
      <c r="G294" s="27"/>
      <c r="H294" s="27"/>
      <c r="I294" s="27"/>
      <c r="J294" s="158" t="str">
        <f>IF(M291=3,C278,IF(N291=3,G278,IF(M291=5,IF(N291=5,"tasan",""),"")))</f>
        <v>SUI </v>
      </c>
      <c r="K294" s="159"/>
      <c r="L294" s="159"/>
      <c r="M294" s="159"/>
      <c r="N294" s="160"/>
      <c r="O294" s="39"/>
    </row>
    <row r="295" spans="1:15" ht="12.75">
      <c r="A295" s="58"/>
      <c r="B295" s="59"/>
      <c r="C295" s="59"/>
      <c r="D295" s="59"/>
      <c r="E295" s="59"/>
      <c r="F295" s="59"/>
      <c r="G295" s="59"/>
      <c r="H295" s="59"/>
      <c r="I295" s="59"/>
      <c r="J295" s="60"/>
      <c r="K295" s="60"/>
      <c r="L295" s="60"/>
      <c r="M295" s="60"/>
      <c r="N295" s="60"/>
      <c r="O295" s="61"/>
    </row>
    <row r="298" spans="1:15" ht="12.75">
      <c r="A298" s="35"/>
      <c r="B298" s="9"/>
      <c r="C298" s="28" t="s">
        <v>29</v>
      </c>
      <c r="D298" s="27"/>
      <c r="E298" s="27"/>
      <c r="F298" s="9"/>
      <c r="G298" s="36" t="s">
        <v>17</v>
      </c>
      <c r="H298" s="37"/>
      <c r="I298" s="38"/>
      <c r="J298" s="119">
        <v>41977</v>
      </c>
      <c r="K298" s="170"/>
      <c r="L298" s="170"/>
      <c r="M298" s="170"/>
      <c r="N298" s="136"/>
      <c r="O298" s="39"/>
    </row>
    <row r="299" spans="1:15" ht="12.75">
      <c r="A299" s="35"/>
      <c r="B299" s="12"/>
      <c r="C299" s="12" t="s">
        <v>75</v>
      </c>
      <c r="D299" s="27"/>
      <c r="E299" s="27"/>
      <c r="F299" s="9"/>
      <c r="G299" s="36" t="s">
        <v>18</v>
      </c>
      <c r="H299" s="37"/>
      <c r="I299" s="38"/>
      <c r="J299" s="121" t="s">
        <v>185</v>
      </c>
      <c r="K299" s="173"/>
      <c r="L299" s="173"/>
      <c r="M299" s="173"/>
      <c r="N299" s="138"/>
      <c r="O299" s="39"/>
    </row>
    <row r="300" spans="1:15" ht="12.75">
      <c r="A300" s="35"/>
      <c r="B300" s="9"/>
      <c r="C300" s="69"/>
      <c r="D300" s="27"/>
      <c r="E300" s="27"/>
      <c r="F300" s="27"/>
      <c r="G300" s="1"/>
      <c r="H300" s="27"/>
      <c r="I300" s="27"/>
      <c r="J300" s="27"/>
      <c r="K300" s="27"/>
      <c r="L300" s="27"/>
      <c r="M300" s="27"/>
      <c r="N300" s="27"/>
      <c r="O300" s="40"/>
    </row>
    <row r="301" spans="1:15" ht="12.75">
      <c r="A301" s="39"/>
      <c r="B301" s="41" t="s">
        <v>19</v>
      </c>
      <c r="C301" s="174" t="s">
        <v>32</v>
      </c>
      <c r="D301" s="139"/>
      <c r="E301" s="42"/>
      <c r="F301" s="41" t="s">
        <v>19</v>
      </c>
      <c r="G301" s="66" t="s">
        <v>257</v>
      </c>
      <c r="H301" s="67"/>
      <c r="I301" s="67"/>
      <c r="J301" s="67"/>
      <c r="K301" s="67"/>
      <c r="L301" s="67"/>
      <c r="M301" s="67"/>
      <c r="N301" s="68"/>
      <c r="O301" s="39"/>
    </row>
    <row r="302" spans="1:15" ht="12.75">
      <c r="A302" s="39"/>
      <c r="B302" s="43" t="s">
        <v>0</v>
      </c>
      <c r="C302" s="161" t="s">
        <v>258</v>
      </c>
      <c r="D302" s="162"/>
      <c r="E302" s="11"/>
      <c r="F302" s="44" t="s">
        <v>1</v>
      </c>
      <c r="G302" s="165" t="s">
        <v>259</v>
      </c>
      <c r="H302" s="132"/>
      <c r="I302" s="132"/>
      <c r="J302" s="132"/>
      <c r="K302" s="132"/>
      <c r="L302" s="132"/>
      <c r="M302" s="132"/>
      <c r="N302" s="133"/>
      <c r="O302" s="39"/>
    </row>
    <row r="303" spans="1:15" ht="12.75">
      <c r="A303" s="39"/>
      <c r="B303" s="45" t="s">
        <v>2</v>
      </c>
      <c r="C303" s="140" t="s">
        <v>260</v>
      </c>
      <c r="D303" s="141"/>
      <c r="E303" s="11"/>
      <c r="F303" s="46" t="s">
        <v>3</v>
      </c>
      <c r="G303" s="140" t="s">
        <v>261</v>
      </c>
      <c r="H303" s="142"/>
      <c r="I303" s="142"/>
      <c r="J303" s="142"/>
      <c r="K303" s="142"/>
      <c r="L303" s="142"/>
      <c r="M303" s="142"/>
      <c r="N303" s="143"/>
      <c r="O303" s="39"/>
    </row>
    <row r="304" spans="1:15" ht="12.75">
      <c r="A304" s="35"/>
      <c r="B304" s="47" t="s">
        <v>20</v>
      </c>
      <c r="C304" s="48"/>
      <c r="D304" s="49"/>
      <c r="E304" s="50"/>
      <c r="F304" s="47" t="s">
        <v>20</v>
      </c>
      <c r="G304" s="48"/>
      <c r="H304" s="51"/>
      <c r="I304" s="51"/>
      <c r="J304" s="51"/>
      <c r="K304" s="51"/>
      <c r="L304" s="51"/>
      <c r="M304" s="51"/>
      <c r="N304" s="51"/>
      <c r="O304" s="40"/>
    </row>
    <row r="305" spans="1:15" ht="12.75">
      <c r="A305" s="39"/>
      <c r="B305" s="19"/>
      <c r="C305" s="144" t="s">
        <v>258</v>
      </c>
      <c r="D305" s="120"/>
      <c r="E305" s="11"/>
      <c r="F305" s="20"/>
      <c r="G305" s="129" t="s">
        <v>259</v>
      </c>
      <c r="H305" s="130"/>
      <c r="I305" s="130"/>
      <c r="J305" s="130"/>
      <c r="K305" s="130"/>
      <c r="L305" s="130"/>
      <c r="M305" s="130"/>
      <c r="N305" s="131"/>
      <c r="O305" s="39"/>
    </row>
    <row r="306" spans="1:15" ht="12.75">
      <c r="A306" s="39"/>
      <c r="B306" s="17"/>
      <c r="C306" s="161" t="s">
        <v>260</v>
      </c>
      <c r="D306" s="162"/>
      <c r="E306" s="11"/>
      <c r="F306" s="18"/>
      <c r="G306" s="161" t="s">
        <v>261</v>
      </c>
      <c r="H306" s="163"/>
      <c r="I306" s="163"/>
      <c r="J306" s="163"/>
      <c r="K306" s="163"/>
      <c r="L306" s="163"/>
      <c r="M306" s="163"/>
      <c r="N306" s="164"/>
      <c r="O306" s="39"/>
    </row>
    <row r="307" spans="1:15" ht="12.75">
      <c r="A307" s="35"/>
      <c r="B307" s="27"/>
      <c r="C307" s="27"/>
      <c r="D307" s="27"/>
      <c r="E307" s="27"/>
      <c r="F307" s="1" t="s">
        <v>24</v>
      </c>
      <c r="G307" s="1"/>
      <c r="H307" s="1"/>
      <c r="I307" s="1"/>
      <c r="J307" s="27"/>
      <c r="K307" s="27"/>
      <c r="L307" s="27"/>
      <c r="M307" s="52"/>
      <c r="N307" s="9"/>
      <c r="O307" s="40"/>
    </row>
    <row r="308" spans="1:15" ht="12.75">
      <c r="A308" s="35"/>
      <c r="B308" s="12" t="s">
        <v>23</v>
      </c>
      <c r="C308" s="27"/>
      <c r="D308" s="27"/>
      <c r="E308" s="27"/>
      <c r="F308" s="2" t="s">
        <v>11</v>
      </c>
      <c r="G308" s="2" t="s">
        <v>12</v>
      </c>
      <c r="H308" s="2" t="s">
        <v>13</v>
      </c>
      <c r="I308" s="2" t="s">
        <v>14</v>
      </c>
      <c r="J308" s="2" t="s">
        <v>15</v>
      </c>
      <c r="K308" s="168" t="s">
        <v>21</v>
      </c>
      <c r="L308" s="146"/>
      <c r="M308" s="2" t="s">
        <v>22</v>
      </c>
      <c r="N308" s="3" t="s">
        <v>16</v>
      </c>
      <c r="O308" s="39"/>
    </row>
    <row r="309" spans="1:41" ht="15.75">
      <c r="A309" s="39"/>
      <c r="B309" s="53" t="s">
        <v>7</v>
      </c>
      <c r="C309" s="22" t="str">
        <f>IF(C302&gt;"",C302,"")</f>
        <v>Bölenius Sannamari</v>
      </c>
      <c r="D309" s="22" t="str">
        <f>IF(G302&gt;"",G302,"")</f>
        <v>Loeuillette Stepnanie</v>
      </c>
      <c r="E309" s="22">
        <f>IF(E302&gt;"",E302&amp;" - "&amp;I302,"")</f>
      </c>
      <c r="F309" s="4">
        <v>-7</v>
      </c>
      <c r="G309" s="4">
        <v>-5</v>
      </c>
      <c r="H309" s="10">
        <v>5</v>
      </c>
      <c r="I309" s="4">
        <v>-10</v>
      </c>
      <c r="J309" s="4"/>
      <c r="K309" s="13">
        <f>IF(ISBLANK(F309),"",COUNTIF(F309:J309,"&gt;=0"))</f>
        <v>1</v>
      </c>
      <c r="L309" s="14">
        <f>IF(ISBLANK(F309),"",(IF(LEFT(F309,1)="-",1,0)+IF(LEFT(G309,1)="-",1,0)+IF(LEFT(H309,1)="-",1,0)+IF(LEFT(I309,1)="-",1,0)+IF(LEFT(J309,1)="-",1,0)))</f>
        <v>3</v>
      </c>
      <c r="M309" s="16">
        <f aca="true" t="shared" si="52" ref="M309:N313">IF(K309=3,1,"")</f>
      </c>
      <c r="N309" s="15">
        <f t="shared" si="52"/>
        <v>1</v>
      </c>
      <c r="O309" s="39"/>
      <c r="AE309" s="74">
        <v>139</v>
      </c>
      <c r="AF309" s="75"/>
      <c r="AG309" s="74" t="s">
        <v>33</v>
      </c>
      <c r="AH309" s="76" t="str">
        <f>J299</f>
        <v>Women</v>
      </c>
      <c r="AI309" s="77" t="s">
        <v>34</v>
      </c>
      <c r="AJ309" s="78">
        <f>J298</f>
        <v>41977</v>
      </c>
      <c r="AK309" s="79" t="s">
        <v>35</v>
      </c>
      <c r="AL309" s="80"/>
      <c r="AM309" s="79" t="s">
        <v>36</v>
      </c>
      <c r="AN309" s="76">
        <f>SUM(AN311:AN316)</f>
        <v>0</v>
      </c>
      <c r="AO309" s="76">
        <f>SUM(AO311:AO316)</f>
        <v>3</v>
      </c>
    </row>
    <row r="310" spans="1:41" ht="15.75">
      <c r="A310" s="39"/>
      <c r="B310" s="53" t="s">
        <v>8</v>
      </c>
      <c r="C310" s="22" t="str">
        <f>IF(C303&gt;"",C303,"")</f>
        <v>Mustafa Huda</v>
      </c>
      <c r="D310" s="22" t="str">
        <f>IF(G303&gt;"",G303,"")</f>
        <v>Lennon Emmanuelle</v>
      </c>
      <c r="E310" s="22">
        <f>IF(E303&gt;"",E303&amp;" - "&amp;I303,"")</f>
      </c>
      <c r="F310" s="4">
        <v>-5</v>
      </c>
      <c r="G310" s="4">
        <v>-3</v>
      </c>
      <c r="H310" s="4">
        <v>-5</v>
      </c>
      <c r="I310" s="4"/>
      <c r="J310" s="4"/>
      <c r="K310" s="13">
        <f>IF(ISBLANK(F310),"",COUNTIF(F310:J310,"&gt;=0"))</f>
        <v>0</v>
      </c>
      <c r="L310" s="14">
        <f>IF(ISBLANK(F310),"",(IF(LEFT(F310,1)="-",1,0)+IF(LEFT(G310,1)="-",1,0)+IF(LEFT(H310,1)="-",1,0)+IF(LEFT(I310,1)="-",1,0)+IF(LEFT(J310,1)="-",1,0)))</f>
        <v>3</v>
      </c>
      <c r="M310" s="16">
        <f t="shared" si="52"/>
      </c>
      <c r="N310" s="15">
        <f t="shared" si="52"/>
        <v>1</v>
      </c>
      <c r="O310" s="39"/>
      <c r="AE310" s="81" t="s">
        <v>37</v>
      </c>
      <c r="AF310" s="82" t="str">
        <f>C301</f>
        <v>SWE 1</v>
      </c>
      <c r="AG310" s="82" t="str">
        <f>G301</f>
        <v>FRA </v>
      </c>
      <c r="AH310" s="81" t="s">
        <v>38</v>
      </c>
      <c r="AI310" s="81" t="s">
        <v>39</v>
      </c>
      <c r="AJ310" s="81" t="s">
        <v>40</v>
      </c>
      <c r="AK310" s="81" t="s">
        <v>41</v>
      </c>
      <c r="AL310" s="81" t="s">
        <v>42</v>
      </c>
      <c r="AM310" s="81" t="s">
        <v>43</v>
      </c>
      <c r="AN310" s="81" t="s">
        <v>44</v>
      </c>
      <c r="AO310" s="81" t="s">
        <v>45</v>
      </c>
    </row>
    <row r="311" spans="1:41" ht="15">
      <c r="A311" s="39"/>
      <c r="B311" s="54" t="s">
        <v>25</v>
      </c>
      <c r="C311" s="22" t="str">
        <f>IF(C305&gt;"",C305&amp;" / "&amp;C306,"")</f>
        <v>Bölenius Sannamari / Mustafa Huda</v>
      </c>
      <c r="D311" s="22" t="str">
        <f>IF(G305&gt;"",G305&amp;" / "&amp;G306,"")</f>
        <v>Loeuillette Stepnanie / Lennon Emmanuelle</v>
      </c>
      <c r="E311" s="23"/>
      <c r="F311" s="8">
        <v>-5</v>
      </c>
      <c r="G311" s="4">
        <v>-11</v>
      </c>
      <c r="H311" s="4">
        <v>-3</v>
      </c>
      <c r="I311" s="7"/>
      <c r="J311" s="7"/>
      <c r="K311" s="13">
        <f>IF(ISBLANK(F311),"",COUNTIF(F311:J311,"&gt;=0"))</f>
        <v>0</v>
      </c>
      <c r="L311" s="14">
        <f>IF(ISBLANK(F311),"",(IF(LEFT(F311,1)="-",1,0)+IF(LEFT(G311,1)="-",1,0)+IF(LEFT(H311,1)="-",1,0)+IF(LEFT(I311,1)="-",1,0)+IF(LEFT(J311,1)="-",1,0)))</f>
        <v>3</v>
      </c>
      <c r="M311" s="16">
        <f t="shared" si="52"/>
      </c>
      <c r="N311" s="15">
        <f t="shared" si="52"/>
        <v>1</v>
      </c>
      <c r="O311" s="39"/>
      <c r="AE311" s="79" t="s">
        <v>7</v>
      </c>
      <c r="AF311" s="79" t="str">
        <f>C302</f>
        <v>Bölenius Sannamari</v>
      </c>
      <c r="AG311" s="79" t="str">
        <f>G302</f>
        <v>Loeuillette Stepnanie</v>
      </c>
      <c r="AH311" s="83">
        <f aca="true" t="shared" si="53" ref="AH311:AL313">F309</f>
        <v>-7</v>
      </c>
      <c r="AI311" s="83">
        <f t="shared" si="53"/>
        <v>-5</v>
      </c>
      <c r="AJ311" s="83">
        <f t="shared" si="53"/>
        <v>5</v>
      </c>
      <c r="AK311" s="83">
        <f t="shared" si="53"/>
        <v>-10</v>
      </c>
      <c r="AL311" s="83">
        <f t="shared" si="53"/>
        <v>0</v>
      </c>
      <c r="AM311" s="84"/>
      <c r="AN311" s="84">
        <f aca="true" t="shared" si="54" ref="AN311:AO313">M309</f>
      </c>
      <c r="AO311" s="84">
        <f t="shared" si="54"/>
        <v>1</v>
      </c>
    </row>
    <row r="312" spans="1:41" ht="15">
      <c r="A312" s="39"/>
      <c r="B312" s="53" t="s">
        <v>9</v>
      </c>
      <c r="C312" s="22" t="str">
        <f>IF(C302&gt;"",C302,"")</f>
        <v>Bölenius Sannamari</v>
      </c>
      <c r="D312" s="22" t="str">
        <f>IF(G303&gt;"",G303,"")</f>
        <v>Lennon Emmanuelle</v>
      </c>
      <c r="E312" s="24"/>
      <c r="F312" s="5"/>
      <c r="G312" s="6"/>
      <c r="H312" s="7"/>
      <c r="I312" s="4"/>
      <c r="J312" s="4"/>
      <c r="K312" s="13">
        <f>IF(ISBLANK(F312),"",COUNTIF(F312:J312,"&gt;=0"))</f>
      </c>
      <c r="L312" s="14">
        <f>IF(ISBLANK(F312),"",(IF(LEFT(F312,1)="-",1,0)+IF(LEFT(G312,1)="-",1,0)+IF(LEFT(H312,1)="-",1,0)+IF(LEFT(I312,1)="-",1,0)+IF(LEFT(J312,1)="-",1,0)))</f>
      </c>
      <c r="M312" s="16">
        <f t="shared" si="52"/>
      </c>
      <c r="N312" s="15">
        <f t="shared" si="52"/>
      </c>
      <c r="O312" s="39"/>
      <c r="AE312" s="79" t="s">
        <v>8</v>
      </c>
      <c r="AF312" s="79" t="str">
        <f>C303</f>
        <v>Mustafa Huda</v>
      </c>
      <c r="AG312" s="85" t="str">
        <f>G303</f>
        <v>Lennon Emmanuelle</v>
      </c>
      <c r="AH312" s="83">
        <f t="shared" si="53"/>
        <v>-5</v>
      </c>
      <c r="AI312" s="83">
        <f t="shared" si="53"/>
        <v>-3</v>
      </c>
      <c r="AJ312" s="83">
        <f t="shared" si="53"/>
        <v>-5</v>
      </c>
      <c r="AK312" s="83">
        <f t="shared" si="53"/>
        <v>0</v>
      </c>
      <c r="AL312" s="83">
        <f t="shared" si="53"/>
        <v>0</v>
      </c>
      <c r="AM312" s="84"/>
      <c r="AN312" s="84">
        <f t="shared" si="54"/>
      </c>
      <c r="AO312" s="84">
        <f t="shared" si="54"/>
        <v>1</v>
      </c>
    </row>
    <row r="313" spans="1:41" ht="15.75" thickBot="1">
      <c r="A313" s="39"/>
      <c r="B313" s="53" t="s">
        <v>10</v>
      </c>
      <c r="C313" s="22" t="str">
        <f>IF(C303&gt;"",C303,"")</f>
        <v>Mustafa Huda</v>
      </c>
      <c r="D313" s="22" t="str">
        <f>IF(G302&gt;"",G302,"")</f>
        <v>Loeuillette Stepnanie</v>
      </c>
      <c r="E313" s="24"/>
      <c r="F313" s="8"/>
      <c r="G313" s="4"/>
      <c r="H313" s="4"/>
      <c r="I313" s="4"/>
      <c r="J313" s="4"/>
      <c r="K313" s="13">
        <f>IF(ISBLANK(F313),"",COUNTIF(F313:J313,"&gt;=0"))</f>
      </c>
      <c r="L313" s="14">
        <f>IF(ISBLANK(F313),"",(IF(LEFT(F313,1)="-",1,0)+IF(LEFT(G313,1)="-",1,0)+IF(LEFT(H313,1)="-",1,0)+IF(LEFT(I313,1)="-",1,0)+IF(LEFT(J313,1)="-",1,0)))</f>
      </c>
      <c r="M313" s="16">
        <f t="shared" si="52"/>
      </c>
      <c r="N313" s="15">
        <f t="shared" si="52"/>
      </c>
      <c r="O313" s="39"/>
      <c r="AE313" s="79" t="s">
        <v>46</v>
      </c>
      <c r="AF313" s="79" t="str">
        <f>C305</f>
        <v>Bölenius Sannamari</v>
      </c>
      <c r="AG313" s="85" t="str">
        <f>G305</f>
        <v>Loeuillette Stepnanie</v>
      </c>
      <c r="AH313" s="83">
        <f t="shared" si="53"/>
        <v>-5</v>
      </c>
      <c r="AI313" s="83">
        <f t="shared" si="53"/>
        <v>-11</v>
      </c>
      <c r="AJ313" s="83">
        <f t="shared" si="53"/>
        <v>-3</v>
      </c>
      <c r="AK313" s="83">
        <f t="shared" si="53"/>
        <v>0</v>
      </c>
      <c r="AL313" s="83">
        <f t="shared" si="53"/>
        <v>0</v>
      </c>
      <c r="AM313" s="84"/>
      <c r="AN313" s="84">
        <f t="shared" si="54"/>
      </c>
      <c r="AO313" s="84">
        <f t="shared" si="54"/>
        <v>1</v>
      </c>
    </row>
    <row r="314" spans="1:41" ht="15.75" thickBot="1">
      <c r="A314" s="35"/>
      <c r="B314" s="27"/>
      <c r="C314" s="27"/>
      <c r="D314" s="27"/>
      <c r="E314" s="27"/>
      <c r="F314" s="27"/>
      <c r="G314" s="27"/>
      <c r="H314" s="27"/>
      <c r="I314" s="21" t="s">
        <v>28</v>
      </c>
      <c r="J314" s="55"/>
      <c r="K314" s="25">
        <f>IF(ISBLANK(C302),"",SUM(K309:K313))</f>
        <v>1</v>
      </c>
      <c r="L314" s="26">
        <f>IF(ISBLANK(G302),"",SUM(L309:L313))</f>
        <v>9</v>
      </c>
      <c r="M314" s="56">
        <f>IF(ISBLANK(F309),"",SUM(M309:M313))</f>
        <v>0</v>
      </c>
      <c r="N314" s="57">
        <f>IF(ISBLANK(F309),"",SUM(N309:N313))</f>
        <v>3</v>
      </c>
      <c r="O314" s="39"/>
      <c r="AE314" s="122" t="s">
        <v>47</v>
      </c>
      <c r="AF314" s="122" t="str">
        <f>C306</f>
        <v>Mustafa Huda</v>
      </c>
      <c r="AG314" s="123" t="str">
        <f>G306</f>
        <v>Lennon Emmanuelle</v>
      </c>
      <c r="AH314" s="86" t="s">
        <v>48</v>
      </c>
      <c r="AI314" s="86" t="s">
        <v>48</v>
      </c>
      <c r="AJ314" s="86" t="s">
        <v>48</v>
      </c>
      <c r="AK314" s="86" t="s">
        <v>48</v>
      </c>
      <c r="AL314" s="86" t="s">
        <v>48</v>
      </c>
      <c r="AM314" s="86"/>
      <c r="AN314" s="84"/>
      <c r="AO314" s="84">
        <f>N312</f>
      </c>
    </row>
    <row r="315" spans="1:41" ht="15">
      <c r="A315" s="35"/>
      <c r="B315" s="27" t="s">
        <v>26</v>
      </c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40"/>
      <c r="AE315" s="79" t="s">
        <v>9</v>
      </c>
      <c r="AF315" s="79" t="str">
        <f>C302</f>
        <v>Bölenius Sannamari</v>
      </c>
      <c r="AG315" s="85" t="str">
        <f>G303</f>
        <v>Lennon Emmanuelle</v>
      </c>
      <c r="AH315" s="83">
        <f aca="true" t="shared" si="55" ref="AH315:AL316">F312</f>
        <v>0</v>
      </c>
      <c r="AI315" s="83">
        <f t="shared" si="55"/>
        <v>0</v>
      </c>
      <c r="AJ315" s="83">
        <f t="shared" si="55"/>
        <v>0</v>
      </c>
      <c r="AK315" s="83">
        <f t="shared" si="55"/>
        <v>0</v>
      </c>
      <c r="AL315" s="83">
        <f t="shared" si="55"/>
        <v>0</v>
      </c>
      <c r="AM315" s="84"/>
      <c r="AN315" s="84">
        <f>M312</f>
      </c>
      <c r="AO315" s="84">
        <f>N312</f>
      </c>
    </row>
    <row r="316" spans="1:41" ht="15">
      <c r="A316" s="35"/>
      <c r="C316" s="27" t="s">
        <v>4</v>
      </c>
      <c r="D316" s="27" t="s">
        <v>5</v>
      </c>
      <c r="E316" s="9"/>
      <c r="F316" s="27"/>
      <c r="G316" s="27" t="s">
        <v>6</v>
      </c>
      <c r="H316" s="9"/>
      <c r="I316" s="27"/>
      <c r="J316" s="9" t="s">
        <v>27</v>
      </c>
      <c r="K316" s="9"/>
      <c r="L316" s="27"/>
      <c r="M316" s="27"/>
      <c r="N316" s="27"/>
      <c r="O316" s="40"/>
      <c r="AE316" s="79" t="s">
        <v>10</v>
      </c>
      <c r="AF316" s="79" t="str">
        <f>C303</f>
        <v>Mustafa Huda</v>
      </c>
      <c r="AG316" s="79" t="str">
        <f>G302</f>
        <v>Loeuillette Stepnanie</v>
      </c>
      <c r="AH316" s="83">
        <f t="shared" si="55"/>
        <v>0</v>
      </c>
      <c r="AI316" s="83">
        <f t="shared" si="55"/>
        <v>0</v>
      </c>
      <c r="AJ316" s="83">
        <f t="shared" si="55"/>
        <v>0</v>
      </c>
      <c r="AK316" s="83">
        <f t="shared" si="55"/>
        <v>0</v>
      </c>
      <c r="AL316" s="83">
        <f t="shared" si="55"/>
        <v>0</v>
      </c>
      <c r="AM316" s="84"/>
      <c r="AN316" s="84">
        <f>M313</f>
      </c>
      <c r="AO316" s="84">
        <f>N313</f>
      </c>
    </row>
    <row r="317" spans="1:15" ht="13.5" thickBot="1">
      <c r="A317" s="35"/>
      <c r="B317" s="62"/>
      <c r="C317" s="63" t="str">
        <f>C301</f>
        <v>SWE 1</v>
      </c>
      <c r="D317" s="27" t="str">
        <f>G301</f>
        <v>FRA </v>
      </c>
      <c r="E317" s="27"/>
      <c r="F317" s="27"/>
      <c r="G317" s="27"/>
      <c r="H317" s="27"/>
      <c r="I317" s="27"/>
      <c r="J317" s="158" t="str">
        <f>IF(M314=3,C301,IF(N314=3,G301,IF(M314=5,IF(N314=5,"tasan",""),"")))</f>
        <v>FRA </v>
      </c>
      <c r="K317" s="158"/>
      <c r="L317" s="158"/>
      <c r="M317" s="158"/>
      <c r="N317" s="147"/>
      <c r="O317" s="39"/>
    </row>
    <row r="318" spans="1:15" ht="12.75">
      <c r="A318" s="58"/>
      <c r="B318" s="59"/>
      <c r="C318" s="59"/>
      <c r="D318" s="59"/>
      <c r="E318" s="59"/>
      <c r="F318" s="59"/>
      <c r="G318" s="59"/>
      <c r="H318" s="59"/>
      <c r="I318" s="59"/>
      <c r="J318" s="60"/>
      <c r="K318" s="60"/>
      <c r="L318" s="60"/>
      <c r="M318" s="60"/>
      <c r="N318" s="60"/>
      <c r="O318" s="61"/>
    </row>
    <row r="321" spans="1:15" ht="12.75">
      <c r="A321" s="35"/>
      <c r="B321" s="9"/>
      <c r="C321" s="28" t="s">
        <v>29</v>
      </c>
      <c r="D321" s="27"/>
      <c r="E321" s="27"/>
      <c r="F321" s="9"/>
      <c r="G321" s="36" t="s">
        <v>17</v>
      </c>
      <c r="H321" s="37"/>
      <c r="I321" s="38"/>
      <c r="J321" s="104">
        <v>41977</v>
      </c>
      <c r="K321" s="105"/>
      <c r="L321" s="105"/>
      <c r="M321" s="105"/>
      <c r="N321" s="106"/>
      <c r="O321" s="39"/>
    </row>
    <row r="322" spans="1:15" ht="12.75">
      <c r="A322" s="35"/>
      <c r="B322" s="12"/>
      <c r="C322" s="12" t="s">
        <v>75</v>
      </c>
      <c r="D322" s="27"/>
      <c r="E322" s="27"/>
      <c r="F322" s="9"/>
      <c r="G322" s="36" t="s">
        <v>18</v>
      </c>
      <c r="H322" s="37"/>
      <c r="I322" s="38"/>
      <c r="J322" s="107" t="s">
        <v>185</v>
      </c>
      <c r="K322" s="105"/>
      <c r="L322" s="105"/>
      <c r="M322" s="105"/>
      <c r="N322" s="106"/>
      <c r="O322" s="39"/>
    </row>
    <row r="323" spans="1:15" ht="12.75">
      <c r="A323" s="35"/>
      <c r="B323" s="9"/>
      <c r="C323" s="69"/>
      <c r="D323" s="27"/>
      <c r="E323" s="27"/>
      <c r="F323" s="27"/>
      <c r="G323" s="1"/>
      <c r="H323" s="27"/>
      <c r="I323" s="27"/>
      <c r="J323" s="27"/>
      <c r="K323" s="27"/>
      <c r="L323" s="27"/>
      <c r="M323" s="27"/>
      <c r="N323" s="27"/>
      <c r="O323" s="40"/>
    </row>
    <row r="324" spans="1:15" ht="12.75">
      <c r="A324" s="39"/>
      <c r="B324" s="41" t="s">
        <v>19</v>
      </c>
      <c r="C324" s="108" t="s">
        <v>59</v>
      </c>
      <c r="D324" s="89"/>
      <c r="E324" s="42"/>
      <c r="F324" s="41" t="s">
        <v>19</v>
      </c>
      <c r="G324" s="66" t="s">
        <v>262</v>
      </c>
      <c r="H324" s="67"/>
      <c r="I324" s="67"/>
      <c r="J324" s="67"/>
      <c r="K324" s="67"/>
      <c r="L324" s="67"/>
      <c r="M324" s="67"/>
      <c r="N324" s="68"/>
      <c r="O324" s="39"/>
    </row>
    <row r="325" spans="1:15" ht="12.75">
      <c r="A325" s="39"/>
      <c r="B325" s="43" t="s">
        <v>0</v>
      </c>
      <c r="C325" s="64" t="s">
        <v>263</v>
      </c>
      <c r="D325" s="65"/>
      <c r="E325" s="11"/>
      <c r="F325" s="44" t="s">
        <v>1</v>
      </c>
      <c r="G325" s="109" t="s">
        <v>264</v>
      </c>
      <c r="H325" s="70"/>
      <c r="I325" s="70"/>
      <c r="J325" s="70"/>
      <c r="K325" s="70"/>
      <c r="L325" s="70"/>
      <c r="M325" s="70"/>
      <c r="N325" s="71"/>
      <c r="O325" s="39"/>
    </row>
    <row r="326" spans="1:15" ht="12.75">
      <c r="A326" s="39"/>
      <c r="B326" s="45" t="s">
        <v>2</v>
      </c>
      <c r="C326" s="64" t="s">
        <v>265</v>
      </c>
      <c r="D326" s="65"/>
      <c r="E326" s="11"/>
      <c r="F326" s="46" t="s">
        <v>3</v>
      </c>
      <c r="G326" s="64" t="s">
        <v>266</v>
      </c>
      <c r="H326" s="72"/>
      <c r="I326" s="72"/>
      <c r="J326" s="72"/>
      <c r="K326" s="72"/>
      <c r="L326" s="72"/>
      <c r="M326" s="72"/>
      <c r="N326" s="73"/>
      <c r="O326" s="39"/>
    </row>
    <row r="327" spans="1:15" ht="12.75">
      <c r="A327" s="35"/>
      <c r="B327" s="47" t="s">
        <v>20</v>
      </c>
      <c r="C327" s="48"/>
      <c r="D327" s="49"/>
      <c r="E327" s="50"/>
      <c r="F327" s="47" t="s">
        <v>20</v>
      </c>
      <c r="G327" s="48"/>
      <c r="H327" s="51"/>
      <c r="I327" s="51"/>
      <c r="J327" s="51"/>
      <c r="K327" s="51"/>
      <c r="L327" s="51"/>
      <c r="M327" s="51"/>
      <c r="N327" s="51"/>
      <c r="O327" s="40"/>
    </row>
    <row r="328" spans="1:15" ht="12.75">
      <c r="A328" s="39"/>
      <c r="B328" s="19"/>
      <c r="C328" s="64" t="s">
        <v>263</v>
      </c>
      <c r="D328" s="65"/>
      <c r="E328" s="11"/>
      <c r="F328" s="20"/>
      <c r="G328" s="109" t="s">
        <v>264</v>
      </c>
      <c r="H328" s="70"/>
      <c r="I328" s="70"/>
      <c r="J328" s="70"/>
      <c r="K328" s="70"/>
      <c r="L328" s="70"/>
      <c r="M328" s="70"/>
      <c r="N328" s="71"/>
      <c r="O328" s="39"/>
    </row>
    <row r="329" spans="1:15" ht="12.75">
      <c r="A329" s="39"/>
      <c r="B329" s="17"/>
      <c r="C329" s="64" t="s">
        <v>265</v>
      </c>
      <c r="D329" s="65"/>
      <c r="E329" s="11"/>
      <c r="F329" s="18"/>
      <c r="G329" s="64" t="s">
        <v>266</v>
      </c>
      <c r="H329" s="72"/>
      <c r="I329" s="72"/>
      <c r="J329" s="72"/>
      <c r="K329" s="72"/>
      <c r="L329" s="72"/>
      <c r="M329" s="72"/>
      <c r="N329" s="73"/>
      <c r="O329" s="39"/>
    </row>
    <row r="330" spans="1:15" ht="12.75">
      <c r="A330" s="35"/>
      <c r="B330" s="27"/>
      <c r="C330" s="27"/>
      <c r="D330" s="27"/>
      <c r="E330" s="27"/>
      <c r="F330" s="1" t="s">
        <v>24</v>
      </c>
      <c r="G330" s="1"/>
      <c r="H330" s="1"/>
      <c r="I330" s="1"/>
      <c r="J330" s="27"/>
      <c r="K330" s="27"/>
      <c r="L330" s="27"/>
      <c r="M330" s="52"/>
      <c r="N330" s="9"/>
      <c r="O330" s="40"/>
    </row>
    <row r="331" spans="1:15" ht="12.75">
      <c r="A331" s="35"/>
      <c r="B331" s="12" t="s">
        <v>23</v>
      </c>
      <c r="C331" s="27"/>
      <c r="D331" s="27"/>
      <c r="E331" s="27"/>
      <c r="F331" s="2" t="s">
        <v>11</v>
      </c>
      <c r="G331" s="2" t="s">
        <v>12</v>
      </c>
      <c r="H331" s="2" t="s">
        <v>13</v>
      </c>
      <c r="I331" s="2" t="s">
        <v>14</v>
      </c>
      <c r="J331" s="2" t="s">
        <v>15</v>
      </c>
      <c r="K331" s="110" t="s">
        <v>21</v>
      </c>
      <c r="L331" s="111"/>
      <c r="M331" s="2" t="s">
        <v>22</v>
      </c>
      <c r="N331" s="3" t="s">
        <v>16</v>
      </c>
      <c r="O331" s="39"/>
    </row>
    <row r="332" spans="1:41" ht="15.75">
      <c r="A332" s="39"/>
      <c r="B332" s="53" t="s">
        <v>7</v>
      </c>
      <c r="C332" s="22" t="str">
        <f>IF(C325&gt;"",C325,"")</f>
        <v>Abaimova Elena</v>
      </c>
      <c r="D332" s="22" t="str">
        <f>IF(G325&gt;"",G325,"")</f>
        <v>Kiedrowska Joanna</v>
      </c>
      <c r="E332" s="22">
        <f>IF(E325&gt;"",E325&amp;" - "&amp;I325,"")</f>
      </c>
      <c r="F332" s="4">
        <v>7</v>
      </c>
      <c r="G332" s="4">
        <v>4</v>
      </c>
      <c r="H332" s="10">
        <v>8</v>
      </c>
      <c r="I332" s="4"/>
      <c r="J332" s="4"/>
      <c r="K332" s="13">
        <f>IF(ISBLANK(F332),"",COUNTIF(F332:J332,"&gt;=0"))</f>
        <v>3</v>
      </c>
      <c r="L332" s="14">
        <f>IF(ISBLANK(F332),"",(IF(LEFT(F332,1)="-",1,0)+IF(LEFT(G332,1)="-",1,0)+IF(LEFT(H332,1)="-",1,0)+IF(LEFT(I332,1)="-",1,0)+IF(LEFT(J332,1)="-",1,0)))</f>
        <v>0</v>
      </c>
      <c r="M332" s="16">
        <f aca="true" t="shared" si="56" ref="M332:N336">IF(K332=3,1,"")</f>
        <v>1</v>
      </c>
      <c r="N332" s="15">
        <f t="shared" si="56"/>
      </c>
      <c r="O332" s="39"/>
      <c r="AE332" s="74">
        <v>139</v>
      </c>
      <c r="AF332" s="75"/>
      <c r="AG332" s="74" t="s">
        <v>33</v>
      </c>
      <c r="AH332" s="76" t="str">
        <f>J322</f>
        <v>Women</v>
      </c>
      <c r="AI332" s="77" t="s">
        <v>34</v>
      </c>
      <c r="AJ332" s="78">
        <f>J321</f>
        <v>41977</v>
      </c>
      <c r="AK332" s="79" t="s">
        <v>35</v>
      </c>
      <c r="AL332" s="80"/>
      <c r="AM332" s="79" t="s">
        <v>36</v>
      </c>
      <c r="AN332" s="76">
        <f>SUM(AN334:AN339)</f>
        <v>3</v>
      </c>
      <c r="AO332" s="76">
        <f>SUM(AO334:AO339)</f>
        <v>0</v>
      </c>
    </row>
    <row r="333" spans="1:41" ht="15.75">
      <c r="A333" s="39"/>
      <c r="B333" s="53" t="s">
        <v>8</v>
      </c>
      <c r="C333" s="22" t="str">
        <f>IF(C326&gt;"",C326,"")</f>
        <v>Ermakova Irina</v>
      </c>
      <c r="D333" s="22" t="str">
        <f>IF(G326&gt;"",G326,"")</f>
        <v>Falarz Aleksandra</v>
      </c>
      <c r="E333" s="22">
        <f>IF(E326&gt;"",E326&amp;" - "&amp;I326,"")</f>
      </c>
      <c r="F333" s="4">
        <v>-5</v>
      </c>
      <c r="G333" s="4">
        <v>4</v>
      </c>
      <c r="H333" s="4">
        <v>4</v>
      </c>
      <c r="I333" s="4">
        <v>6</v>
      </c>
      <c r="J333" s="4"/>
      <c r="K333" s="13">
        <f>IF(ISBLANK(F333),"",COUNTIF(F333:J333,"&gt;=0"))</f>
        <v>3</v>
      </c>
      <c r="L333" s="14">
        <f>IF(ISBLANK(F333),"",(IF(LEFT(F333,1)="-",1,0)+IF(LEFT(G333,1)="-",1,0)+IF(LEFT(H333,1)="-",1,0)+IF(LEFT(I333,1)="-",1,0)+IF(LEFT(J333,1)="-",1,0)))</f>
        <v>1</v>
      </c>
      <c r="M333" s="16">
        <f t="shared" si="56"/>
        <v>1</v>
      </c>
      <c r="N333" s="15">
        <f t="shared" si="56"/>
      </c>
      <c r="O333" s="39"/>
      <c r="AE333" s="81" t="s">
        <v>37</v>
      </c>
      <c r="AF333" s="82" t="str">
        <f>C324</f>
        <v>RUS 2</v>
      </c>
      <c r="AG333" s="82" t="str">
        <f>G324</f>
        <v>POL 2</v>
      </c>
      <c r="AH333" s="81" t="s">
        <v>38</v>
      </c>
      <c r="AI333" s="81" t="s">
        <v>39</v>
      </c>
      <c r="AJ333" s="81" t="s">
        <v>40</v>
      </c>
      <c r="AK333" s="81" t="s">
        <v>41</v>
      </c>
      <c r="AL333" s="81" t="s">
        <v>42</v>
      </c>
      <c r="AM333" s="81" t="s">
        <v>43</v>
      </c>
      <c r="AN333" s="81" t="s">
        <v>44</v>
      </c>
      <c r="AO333" s="81" t="s">
        <v>45</v>
      </c>
    </row>
    <row r="334" spans="1:41" ht="15">
      <c r="A334" s="39"/>
      <c r="B334" s="54" t="s">
        <v>25</v>
      </c>
      <c r="C334" s="22" t="str">
        <f>IF(C328&gt;"",C328&amp;" / "&amp;C329,"")</f>
        <v>Abaimova Elena / Ermakova Irina</v>
      </c>
      <c r="D334" s="22" t="str">
        <f>IF(G328&gt;"",G328&amp;" / "&amp;G329,"")</f>
        <v>Kiedrowska Joanna / Falarz Aleksandra</v>
      </c>
      <c r="E334" s="23"/>
      <c r="F334" s="8">
        <v>5</v>
      </c>
      <c r="G334" s="4">
        <v>6</v>
      </c>
      <c r="H334" s="4">
        <v>6</v>
      </c>
      <c r="I334" s="7"/>
      <c r="J334" s="7"/>
      <c r="K334" s="13">
        <f>IF(ISBLANK(F334),"",COUNTIF(F334:J334,"&gt;=0"))</f>
        <v>3</v>
      </c>
      <c r="L334" s="14">
        <f>IF(ISBLANK(F334),"",(IF(LEFT(F334,1)="-",1,0)+IF(LEFT(G334,1)="-",1,0)+IF(LEFT(H334,1)="-",1,0)+IF(LEFT(I334,1)="-",1,0)+IF(LEFT(J334,1)="-",1,0)))</f>
        <v>0</v>
      </c>
      <c r="M334" s="16">
        <f t="shared" si="56"/>
        <v>1</v>
      </c>
      <c r="N334" s="15">
        <f t="shared" si="56"/>
      </c>
      <c r="O334" s="39"/>
      <c r="AE334" s="79" t="s">
        <v>7</v>
      </c>
      <c r="AF334" s="79" t="str">
        <f>C325</f>
        <v>Abaimova Elena</v>
      </c>
      <c r="AG334" s="79" t="str">
        <f>G325</f>
        <v>Kiedrowska Joanna</v>
      </c>
      <c r="AH334" s="83">
        <f aca="true" t="shared" si="57" ref="AH334:AL336">F332</f>
        <v>7</v>
      </c>
      <c r="AI334" s="83">
        <f t="shared" si="57"/>
        <v>4</v>
      </c>
      <c r="AJ334" s="83">
        <f t="shared" si="57"/>
        <v>8</v>
      </c>
      <c r="AK334" s="83">
        <f t="shared" si="57"/>
        <v>0</v>
      </c>
      <c r="AL334" s="83">
        <f t="shared" si="57"/>
        <v>0</v>
      </c>
      <c r="AM334" s="84"/>
      <c r="AN334" s="84">
        <f aca="true" t="shared" si="58" ref="AN334:AO336">M332</f>
        <v>1</v>
      </c>
      <c r="AO334" s="84">
        <f t="shared" si="58"/>
      </c>
    </row>
    <row r="335" spans="1:41" ht="15">
      <c r="A335" s="39"/>
      <c r="B335" s="53" t="s">
        <v>9</v>
      </c>
      <c r="C335" s="22" t="str">
        <f>IF(C325&gt;"",C325,"")</f>
        <v>Abaimova Elena</v>
      </c>
      <c r="D335" s="22" t="str">
        <f>IF(G326&gt;"",G326,"")</f>
        <v>Falarz Aleksandra</v>
      </c>
      <c r="E335" s="24"/>
      <c r="F335" s="5"/>
      <c r="G335" s="6"/>
      <c r="H335" s="7"/>
      <c r="I335" s="4"/>
      <c r="J335" s="4"/>
      <c r="K335" s="13">
        <f>IF(ISBLANK(F335),"",COUNTIF(F335:J335,"&gt;=0"))</f>
      </c>
      <c r="L335" s="14">
        <f>IF(ISBLANK(F335),"",(IF(LEFT(F335,1)="-",1,0)+IF(LEFT(G335,1)="-",1,0)+IF(LEFT(H335,1)="-",1,0)+IF(LEFT(I335,1)="-",1,0)+IF(LEFT(J335,1)="-",1,0)))</f>
      </c>
      <c r="M335" s="16">
        <f t="shared" si="56"/>
      </c>
      <c r="N335" s="15">
        <f t="shared" si="56"/>
      </c>
      <c r="O335" s="39"/>
      <c r="AE335" s="79" t="s">
        <v>8</v>
      </c>
      <c r="AF335" s="79" t="str">
        <f>C326</f>
        <v>Ermakova Irina</v>
      </c>
      <c r="AG335" s="85" t="str">
        <f>G326</f>
        <v>Falarz Aleksandra</v>
      </c>
      <c r="AH335" s="83">
        <f t="shared" si="57"/>
        <v>-5</v>
      </c>
      <c r="AI335" s="83">
        <f t="shared" si="57"/>
        <v>4</v>
      </c>
      <c r="AJ335" s="83">
        <f t="shared" si="57"/>
        <v>4</v>
      </c>
      <c r="AK335" s="83">
        <f t="shared" si="57"/>
        <v>6</v>
      </c>
      <c r="AL335" s="83">
        <f t="shared" si="57"/>
        <v>0</v>
      </c>
      <c r="AM335" s="84"/>
      <c r="AN335" s="84">
        <f t="shared" si="58"/>
        <v>1</v>
      </c>
      <c r="AO335" s="84">
        <f t="shared" si="58"/>
      </c>
    </row>
    <row r="336" spans="1:41" ht="15.75" thickBot="1">
      <c r="A336" s="39"/>
      <c r="B336" s="53" t="s">
        <v>10</v>
      </c>
      <c r="C336" s="22" t="str">
        <f>IF(C326&gt;"",C326,"")</f>
        <v>Ermakova Irina</v>
      </c>
      <c r="D336" s="22" t="str">
        <f>IF(G325&gt;"",G325,"")</f>
        <v>Kiedrowska Joanna</v>
      </c>
      <c r="E336" s="24"/>
      <c r="F336" s="8"/>
      <c r="G336" s="4"/>
      <c r="H336" s="4"/>
      <c r="I336" s="4"/>
      <c r="J336" s="4"/>
      <c r="K336" s="13">
        <f>IF(ISBLANK(F336),"",COUNTIF(F336:J336,"&gt;=0"))</f>
      </c>
      <c r="L336" s="14">
        <f>IF(ISBLANK(F336),"",(IF(LEFT(F336,1)="-",1,0)+IF(LEFT(G336,1)="-",1,0)+IF(LEFT(H336,1)="-",1,0)+IF(LEFT(I336,1)="-",1,0)+IF(LEFT(J336,1)="-",1,0)))</f>
      </c>
      <c r="M336" s="16">
        <f t="shared" si="56"/>
      </c>
      <c r="N336" s="15">
        <f t="shared" si="56"/>
      </c>
      <c r="O336" s="39"/>
      <c r="AE336" s="79" t="s">
        <v>46</v>
      </c>
      <c r="AF336" s="79" t="str">
        <f>C328</f>
        <v>Abaimova Elena</v>
      </c>
      <c r="AG336" s="85" t="str">
        <f>G328</f>
        <v>Kiedrowska Joanna</v>
      </c>
      <c r="AH336" s="83">
        <f t="shared" si="57"/>
        <v>5</v>
      </c>
      <c r="AI336" s="83">
        <f t="shared" si="57"/>
        <v>6</v>
      </c>
      <c r="AJ336" s="83">
        <f t="shared" si="57"/>
        <v>6</v>
      </c>
      <c r="AK336" s="83">
        <f t="shared" si="57"/>
        <v>0</v>
      </c>
      <c r="AL336" s="83">
        <f t="shared" si="57"/>
        <v>0</v>
      </c>
      <c r="AM336" s="84"/>
      <c r="AN336" s="84">
        <f t="shared" si="58"/>
        <v>1</v>
      </c>
      <c r="AO336" s="84">
        <f t="shared" si="58"/>
      </c>
    </row>
    <row r="337" spans="1:41" ht="15.75" thickBot="1">
      <c r="A337" s="35"/>
      <c r="B337" s="27"/>
      <c r="C337" s="27"/>
      <c r="D337" s="27"/>
      <c r="E337" s="27"/>
      <c r="F337" s="27"/>
      <c r="G337" s="27"/>
      <c r="H337" s="27"/>
      <c r="I337" s="21" t="s">
        <v>28</v>
      </c>
      <c r="J337" s="55"/>
      <c r="K337" s="25">
        <f>IF(ISBLANK(C325),"",SUM(K332:K336))</f>
        <v>9</v>
      </c>
      <c r="L337" s="26">
        <f>IF(ISBLANK(G325),"",SUM(L332:L336))</f>
        <v>1</v>
      </c>
      <c r="M337" s="56">
        <f>IF(ISBLANK(F332),"",SUM(M332:M336))</f>
        <v>3</v>
      </c>
      <c r="N337" s="57">
        <f>IF(ISBLANK(F332),"",SUM(N332:N336))</f>
        <v>0</v>
      </c>
      <c r="O337" s="39"/>
      <c r="AE337" s="122" t="s">
        <v>47</v>
      </c>
      <c r="AF337" s="122" t="str">
        <f>C329</f>
        <v>Ermakova Irina</v>
      </c>
      <c r="AG337" s="123" t="str">
        <f>G329</f>
        <v>Falarz Aleksandra</v>
      </c>
      <c r="AH337" s="86" t="s">
        <v>48</v>
      </c>
      <c r="AI337" s="86" t="s">
        <v>48</v>
      </c>
      <c r="AJ337" s="86" t="s">
        <v>48</v>
      </c>
      <c r="AK337" s="86" t="s">
        <v>48</v>
      </c>
      <c r="AL337" s="86" t="s">
        <v>48</v>
      </c>
      <c r="AM337" s="86"/>
      <c r="AN337" s="84"/>
      <c r="AO337" s="84">
        <f>N335</f>
      </c>
    </row>
    <row r="338" spans="1:41" ht="15">
      <c r="A338" s="35"/>
      <c r="B338" s="27" t="s">
        <v>26</v>
      </c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40"/>
      <c r="AE338" s="79" t="s">
        <v>9</v>
      </c>
      <c r="AF338" s="79" t="str">
        <f>C325</f>
        <v>Abaimova Elena</v>
      </c>
      <c r="AG338" s="85" t="str">
        <f>G326</f>
        <v>Falarz Aleksandra</v>
      </c>
      <c r="AH338" s="83">
        <f aca="true" t="shared" si="59" ref="AH338:AL339">F335</f>
        <v>0</v>
      </c>
      <c r="AI338" s="83">
        <f t="shared" si="59"/>
        <v>0</v>
      </c>
      <c r="AJ338" s="83">
        <f t="shared" si="59"/>
        <v>0</v>
      </c>
      <c r="AK338" s="83">
        <f t="shared" si="59"/>
        <v>0</v>
      </c>
      <c r="AL338" s="83">
        <f t="shared" si="59"/>
        <v>0</v>
      </c>
      <c r="AM338" s="84"/>
      <c r="AN338" s="84">
        <f>M335</f>
      </c>
      <c r="AO338" s="84">
        <f>N335</f>
      </c>
    </row>
    <row r="339" spans="1:41" ht="15">
      <c r="A339" s="35"/>
      <c r="C339" s="27" t="s">
        <v>4</v>
      </c>
      <c r="D339" s="27" t="s">
        <v>5</v>
      </c>
      <c r="E339" s="9"/>
      <c r="F339" s="27"/>
      <c r="G339" s="27" t="s">
        <v>6</v>
      </c>
      <c r="H339" s="9"/>
      <c r="I339" s="27"/>
      <c r="J339" s="9" t="s">
        <v>27</v>
      </c>
      <c r="K339" s="9"/>
      <c r="L339" s="27"/>
      <c r="M339" s="27"/>
      <c r="N339" s="27"/>
      <c r="O339" s="40"/>
      <c r="AE339" s="79" t="s">
        <v>10</v>
      </c>
      <c r="AF339" s="79" t="str">
        <f>C326</f>
        <v>Ermakova Irina</v>
      </c>
      <c r="AG339" s="79" t="str">
        <f>G325</f>
        <v>Kiedrowska Joanna</v>
      </c>
      <c r="AH339" s="83">
        <f t="shared" si="59"/>
        <v>0</v>
      </c>
      <c r="AI339" s="83">
        <f t="shared" si="59"/>
        <v>0</v>
      </c>
      <c r="AJ339" s="83">
        <f t="shared" si="59"/>
        <v>0</v>
      </c>
      <c r="AK339" s="83">
        <f t="shared" si="59"/>
        <v>0</v>
      </c>
      <c r="AL339" s="83">
        <f t="shared" si="59"/>
        <v>0</v>
      </c>
      <c r="AM339" s="84"/>
      <c r="AN339" s="84">
        <f>M336</f>
      </c>
      <c r="AO339" s="84">
        <f>N336</f>
      </c>
    </row>
    <row r="340" spans="1:15" ht="13.5" thickBot="1">
      <c r="A340" s="35"/>
      <c r="B340" s="62"/>
      <c r="C340" s="63" t="str">
        <f>C324</f>
        <v>RUS 2</v>
      </c>
      <c r="D340" s="27" t="str">
        <f>G324</f>
        <v>POL 2</v>
      </c>
      <c r="E340" s="27"/>
      <c r="F340" s="27"/>
      <c r="G340" s="27"/>
      <c r="H340" s="27"/>
      <c r="I340" s="27"/>
      <c r="J340" s="100" t="str">
        <f>IF(M337=3,C324,IF(N337=3,G324,IF(M337=5,IF(N337=5,"tasan",""),"")))</f>
        <v>RUS 2</v>
      </c>
      <c r="K340" s="101"/>
      <c r="L340" s="101"/>
      <c r="M340" s="101"/>
      <c r="N340" s="102"/>
      <c r="O340" s="39"/>
    </row>
    <row r="341" spans="1:15" ht="12.75">
      <c r="A341" s="58"/>
      <c r="B341" s="59"/>
      <c r="C341" s="59"/>
      <c r="D341" s="59"/>
      <c r="E341" s="59"/>
      <c r="F341" s="59"/>
      <c r="G341" s="59"/>
      <c r="H341" s="59"/>
      <c r="I341" s="59"/>
      <c r="J341" s="60"/>
      <c r="K341" s="60"/>
      <c r="L341" s="60"/>
      <c r="M341" s="60"/>
      <c r="N341" s="60"/>
      <c r="O341" s="61"/>
    </row>
    <row r="344" spans="1:15" ht="12.75">
      <c r="A344" s="29"/>
      <c r="B344" s="30"/>
      <c r="C344" s="3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3"/>
    </row>
    <row r="345" spans="1:15" ht="12.75">
      <c r="A345" s="35"/>
      <c r="B345" s="9"/>
      <c r="C345" s="28" t="s">
        <v>29</v>
      </c>
      <c r="D345" s="27"/>
      <c r="E345" s="27"/>
      <c r="F345" s="9"/>
      <c r="G345" s="36" t="s">
        <v>17</v>
      </c>
      <c r="H345" s="37"/>
      <c r="I345" s="38"/>
      <c r="J345" s="170">
        <v>41977</v>
      </c>
      <c r="K345" s="171"/>
      <c r="L345" s="171"/>
      <c r="M345" s="171"/>
      <c r="N345" s="172"/>
      <c r="O345" s="39"/>
    </row>
    <row r="346" spans="1:15" ht="12.75">
      <c r="A346" s="35"/>
      <c r="B346" s="12"/>
      <c r="C346" s="12" t="s">
        <v>75</v>
      </c>
      <c r="D346" s="27"/>
      <c r="E346" s="27"/>
      <c r="F346" s="9"/>
      <c r="G346" s="36" t="s">
        <v>18</v>
      </c>
      <c r="H346" s="37"/>
      <c r="I346" s="38"/>
      <c r="J346" s="173" t="s">
        <v>185</v>
      </c>
      <c r="K346" s="171"/>
      <c r="L346" s="171"/>
      <c r="M346" s="171"/>
      <c r="N346" s="172"/>
      <c r="O346" s="39"/>
    </row>
    <row r="347" spans="1:15" ht="12.75">
      <c r="A347" s="35"/>
      <c r="B347" s="9"/>
      <c r="C347" s="69"/>
      <c r="D347" s="27"/>
      <c r="E347" s="27"/>
      <c r="F347" s="27"/>
      <c r="G347" s="1"/>
      <c r="H347" s="27"/>
      <c r="I347" s="27"/>
      <c r="J347" s="27"/>
      <c r="K347" s="27"/>
      <c r="L347" s="27"/>
      <c r="M347" s="27"/>
      <c r="N347" s="27"/>
      <c r="O347" s="40"/>
    </row>
    <row r="348" spans="1:15" ht="12.75">
      <c r="A348" s="39"/>
      <c r="B348" s="41" t="s">
        <v>19</v>
      </c>
      <c r="C348" s="174" t="s">
        <v>267</v>
      </c>
      <c r="D348" s="175"/>
      <c r="E348" s="42"/>
      <c r="F348" s="41" t="s">
        <v>19</v>
      </c>
      <c r="G348" s="66" t="s">
        <v>268</v>
      </c>
      <c r="H348" s="67"/>
      <c r="I348" s="67"/>
      <c r="J348" s="67"/>
      <c r="K348" s="67"/>
      <c r="L348" s="67"/>
      <c r="M348" s="67"/>
      <c r="N348" s="68"/>
      <c r="O348" s="39"/>
    </row>
    <row r="349" spans="1:15" ht="12.75">
      <c r="A349" s="39"/>
      <c r="B349" s="43" t="s">
        <v>0</v>
      </c>
      <c r="C349" s="161" t="s">
        <v>269</v>
      </c>
      <c r="D349" s="162"/>
      <c r="E349" s="11"/>
      <c r="F349" s="44" t="s">
        <v>1</v>
      </c>
      <c r="G349" s="176" t="s">
        <v>270</v>
      </c>
      <c r="H349" s="177"/>
      <c r="I349" s="177"/>
      <c r="J349" s="177"/>
      <c r="K349" s="177"/>
      <c r="L349" s="177"/>
      <c r="M349" s="177"/>
      <c r="N349" s="128"/>
      <c r="O349" s="39"/>
    </row>
    <row r="350" spans="1:15" ht="12.75">
      <c r="A350" s="39"/>
      <c r="B350" s="45" t="s">
        <v>2</v>
      </c>
      <c r="C350" s="161" t="s">
        <v>271</v>
      </c>
      <c r="D350" s="162"/>
      <c r="E350" s="11"/>
      <c r="F350" s="46" t="s">
        <v>3</v>
      </c>
      <c r="G350" s="161" t="s">
        <v>272</v>
      </c>
      <c r="H350" s="163"/>
      <c r="I350" s="163"/>
      <c r="J350" s="163"/>
      <c r="K350" s="163"/>
      <c r="L350" s="163"/>
      <c r="M350" s="163"/>
      <c r="N350" s="164"/>
      <c r="O350" s="39"/>
    </row>
    <row r="351" spans="1:15" ht="12.75">
      <c r="A351" s="35"/>
      <c r="B351" s="47" t="s">
        <v>20</v>
      </c>
      <c r="C351" s="48"/>
      <c r="D351" s="49"/>
      <c r="E351" s="50"/>
      <c r="F351" s="47" t="s">
        <v>20</v>
      </c>
      <c r="G351" s="48"/>
      <c r="H351" s="51"/>
      <c r="I351" s="51"/>
      <c r="J351" s="51"/>
      <c r="K351" s="51"/>
      <c r="L351" s="51"/>
      <c r="M351" s="51"/>
      <c r="N351" s="51"/>
      <c r="O351" s="40"/>
    </row>
    <row r="352" spans="1:15" ht="12.75">
      <c r="A352" s="39"/>
      <c r="B352" s="19"/>
      <c r="C352" s="161" t="s">
        <v>269</v>
      </c>
      <c r="D352" s="162"/>
      <c r="E352" s="11"/>
      <c r="F352" s="20"/>
      <c r="G352" s="176" t="s">
        <v>270</v>
      </c>
      <c r="H352" s="177"/>
      <c r="I352" s="177"/>
      <c r="J352" s="177"/>
      <c r="K352" s="177"/>
      <c r="L352" s="177"/>
      <c r="M352" s="177"/>
      <c r="N352" s="128"/>
      <c r="O352" s="39"/>
    </row>
    <row r="353" spans="1:15" ht="12.75">
      <c r="A353" s="39"/>
      <c r="B353" s="17"/>
      <c r="C353" s="161" t="s">
        <v>271</v>
      </c>
      <c r="D353" s="162"/>
      <c r="E353" s="11"/>
      <c r="F353" s="18"/>
      <c r="G353" s="161" t="s">
        <v>272</v>
      </c>
      <c r="H353" s="163"/>
      <c r="I353" s="163"/>
      <c r="J353" s="163"/>
      <c r="K353" s="163"/>
      <c r="L353" s="163"/>
      <c r="M353" s="163"/>
      <c r="N353" s="164"/>
      <c r="O353" s="39"/>
    </row>
    <row r="354" spans="1:15" ht="12.75">
      <c r="A354" s="35"/>
      <c r="B354" s="27"/>
      <c r="C354" s="27"/>
      <c r="D354" s="27"/>
      <c r="E354" s="27"/>
      <c r="F354" s="1" t="s">
        <v>24</v>
      </c>
      <c r="G354" s="1"/>
      <c r="H354" s="1"/>
      <c r="I354" s="1"/>
      <c r="J354" s="27"/>
      <c r="K354" s="27"/>
      <c r="L354" s="27"/>
      <c r="M354" s="52"/>
      <c r="N354" s="9"/>
      <c r="O354" s="40"/>
    </row>
    <row r="355" spans="1:41" ht="15.75">
      <c r="A355" s="35"/>
      <c r="B355" s="12" t="s">
        <v>23</v>
      </c>
      <c r="C355" s="27"/>
      <c r="D355" s="27"/>
      <c r="E355" s="27"/>
      <c r="F355" s="2" t="s">
        <v>11</v>
      </c>
      <c r="G355" s="2" t="s">
        <v>12</v>
      </c>
      <c r="H355" s="2" t="s">
        <v>13</v>
      </c>
      <c r="I355" s="2" t="s">
        <v>14</v>
      </c>
      <c r="J355" s="2" t="s">
        <v>15</v>
      </c>
      <c r="K355" s="168" t="s">
        <v>21</v>
      </c>
      <c r="L355" s="169"/>
      <c r="M355" s="2" t="s">
        <v>22</v>
      </c>
      <c r="N355" s="3" t="s">
        <v>16</v>
      </c>
      <c r="O355" s="39"/>
      <c r="AE355" s="74">
        <v>139</v>
      </c>
      <c r="AF355" s="75"/>
      <c r="AG355" s="74" t="s">
        <v>33</v>
      </c>
      <c r="AH355" s="76">
        <f>J345</f>
        <v>41977</v>
      </c>
      <c r="AI355" s="77" t="s">
        <v>34</v>
      </c>
      <c r="AJ355" s="78">
        <f>J344</f>
        <v>0</v>
      </c>
      <c r="AK355" s="79" t="s">
        <v>35</v>
      </c>
      <c r="AL355" s="80"/>
      <c r="AM355" s="79" t="s">
        <v>36</v>
      </c>
      <c r="AN355" s="76">
        <f>SUM(AN357:AN362)</f>
        <v>3</v>
      </c>
      <c r="AO355" s="76">
        <f>SUM(AO357:AO362)</f>
        <v>1</v>
      </c>
    </row>
    <row r="356" spans="1:41" ht="12.75">
      <c r="A356" s="39"/>
      <c r="B356" s="53" t="s">
        <v>7</v>
      </c>
      <c r="C356" s="22" t="str">
        <f>IF(C349&gt;"",C349,"")</f>
        <v>Erdelji Anamaria</v>
      </c>
      <c r="D356" s="22" t="str">
        <f>IF(G349&gt;"",G349,"")</f>
        <v>Zavitsanou Georgia</v>
      </c>
      <c r="E356" s="22">
        <f>IF(E349&gt;"",E349&amp;" - "&amp;I349,"")</f>
      </c>
      <c r="F356" s="4">
        <v>3</v>
      </c>
      <c r="G356" s="4">
        <v>6</v>
      </c>
      <c r="H356" s="10">
        <v>8</v>
      </c>
      <c r="I356" s="4"/>
      <c r="J356" s="4"/>
      <c r="K356" s="13">
        <f>IF(ISBLANK(F356),"",COUNTIF(F356:J356,"&gt;=0"))</f>
        <v>3</v>
      </c>
      <c r="L356" s="14">
        <f>IF(ISBLANK(F356),"",(IF(LEFT(F356,1)="-",1,0)+IF(LEFT(G356,1)="-",1,0)+IF(LEFT(H356,1)="-",1,0)+IF(LEFT(I356,1)="-",1,0)+IF(LEFT(J356,1)="-",1,0)))</f>
        <v>0</v>
      </c>
      <c r="M356" s="16">
        <f aca="true" t="shared" si="60" ref="M356:N360">IF(K356=3,1,"")</f>
        <v>1</v>
      </c>
      <c r="N356" s="15">
        <f t="shared" si="60"/>
      </c>
      <c r="O356" s="39"/>
      <c r="AE356" s="81" t="s">
        <v>37</v>
      </c>
      <c r="AF356" s="79" t="str">
        <f>C348</f>
        <v>SRB</v>
      </c>
      <c r="AG356" s="79" t="str">
        <f>G348</f>
        <v>BEL/GRE</v>
      </c>
      <c r="AH356" s="81" t="s">
        <v>38</v>
      </c>
      <c r="AI356" s="81" t="s">
        <v>39</v>
      </c>
      <c r="AJ356" s="81" t="s">
        <v>40</v>
      </c>
      <c r="AK356" s="81" t="s">
        <v>41</v>
      </c>
      <c r="AL356" s="81" t="s">
        <v>42</v>
      </c>
      <c r="AM356" s="81" t="s">
        <v>43</v>
      </c>
      <c r="AN356" s="81" t="s">
        <v>44</v>
      </c>
      <c r="AO356" s="81" t="s">
        <v>45</v>
      </c>
    </row>
    <row r="357" spans="1:41" ht="15">
      <c r="A357" s="39"/>
      <c r="B357" s="53" t="s">
        <v>8</v>
      </c>
      <c r="C357" s="22" t="str">
        <f>IF(C350&gt;"",C350,"")</f>
        <v>Todorovic Andrea</v>
      </c>
      <c r="D357" s="22" t="str">
        <f>IF(G350&gt;"",G350,"")</f>
        <v>Marchetti Nathalie</v>
      </c>
      <c r="E357" s="22">
        <f>IF(E350&gt;"",E350&amp;" - "&amp;I350,"")</f>
      </c>
      <c r="F357" s="4">
        <v>6</v>
      </c>
      <c r="G357" s="4">
        <v>-7</v>
      </c>
      <c r="H357" s="4">
        <v>5</v>
      </c>
      <c r="I357" s="4">
        <v>-11</v>
      </c>
      <c r="J357" s="4">
        <v>-6</v>
      </c>
      <c r="K357" s="13">
        <f>IF(ISBLANK(F357),"",COUNTIF(F357:J357,"&gt;=0"))</f>
        <v>2</v>
      </c>
      <c r="L357" s="14">
        <f>IF(ISBLANK(F357),"",(IF(LEFT(F357,1)="-",1,0)+IF(LEFT(G357,1)="-",1,0)+IF(LEFT(H357,1)="-",1,0)+IF(LEFT(I357,1)="-",1,0)+IF(LEFT(J357,1)="-",1,0)))</f>
        <v>3</v>
      </c>
      <c r="M357" s="16">
        <f t="shared" si="60"/>
      </c>
      <c r="N357" s="15">
        <f t="shared" si="60"/>
        <v>1</v>
      </c>
      <c r="O357" s="39"/>
      <c r="AE357" s="79" t="s">
        <v>7</v>
      </c>
      <c r="AF357" s="154" t="str">
        <f>C349</f>
        <v>Erdelji Anamaria</v>
      </c>
      <c r="AG357" s="155" t="str">
        <f>G349</f>
        <v>Zavitsanou Georgia</v>
      </c>
      <c r="AH357" s="83">
        <v>3</v>
      </c>
      <c r="AI357" s="83">
        <v>6</v>
      </c>
      <c r="AJ357" s="83">
        <v>8</v>
      </c>
      <c r="AK357" s="83"/>
      <c r="AL357" s="83"/>
      <c r="AM357" s="84"/>
      <c r="AN357" s="84">
        <v>1</v>
      </c>
      <c r="AO357" s="84"/>
    </row>
    <row r="358" spans="1:41" ht="15">
      <c r="A358" s="39"/>
      <c r="B358" s="54" t="s">
        <v>25</v>
      </c>
      <c r="C358" s="22" t="str">
        <f>IF(C352&gt;"",C352&amp;" / "&amp;C353,"")</f>
        <v>Erdelji Anamaria / Todorovic Andrea</v>
      </c>
      <c r="D358" s="22" t="str">
        <f>IF(G352&gt;"",G352&amp;" / "&amp;G353,"")</f>
        <v>Zavitsanou Georgia / Marchetti Nathalie</v>
      </c>
      <c r="E358" s="23"/>
      <c r="F358" s="8">
        <v>4</v>
      </c>
      <c r="G358" s="4">
        <v>-7</v>
      </c>
      <c r="H358" s="4">
        <v>10</v>
      </c>
      <c r="I358" s="7">
        <v>7</v>
      </c>
      <c r="J358" s="7"/>
      <c r="K358" s="13">
        <f>IF(ISBLANK(F358),"",COUNTIF(F358:J358,"&gt;=0"))</f>
        <v>3</v>
      </c>
      <c r="L358" s="14">
        <f>IF(ISBLANK(F358),"",(IF(LEFT(F358,1)="-",1,0)+IF(LEFT(G358,1)="-",1,0)+IF(LEFT(H358,1)="-",1,0)+IF(LEFT(I358,1)="-",1,0)+IF(LEFT(J358,1)="-",1,0)))</f>
        <v>1</v>
      </c>
      <c r="M358" s="16">
        <f t="shared" si="60"/>
        <v>1</v>
      </c>
      <c r="N358" s="15">
        <f t="shared" si="60"/>
      </c>
      <c r="O358" s="39"/>
      <c r="AE358" s="79" t="s">
        <v>8</v>
      </c>
      <c r="AF358" s="156" t="str">
        <f>C350</f>
        <v>Todorovic Andrea</v>
      </c>
      <c r="AG358" s="156" t="str">
        <f>+G350</f>
        <v>Marchetti Nathalie</v>
      </c>
      <c r="AH358" s="83">
        <v>6</v>
      </c>
      <c r="AI358" s="83">
        <v>-7</v>
      </c>
      <c r="AJ358" s="83">
        <v>5</v>
      </c>
      <c r="AK358" s="83">
        <v>-11</v>
      </c>
      <c r="AL358" s="83">
        <v>-6</v>
      </c>
      <c r="AM358" s="84"/>
      <c r="AN358" s="84"/>
      <c r="AO358" s="84">
        <v>1</v>
      </c>
    </row>
    <row r="359" spans="1:41" ht="15">
      <c r="A359" s="39"/>
      <c r="B359" s="53" t="s">
        <v>9</v>
      </c>
      <c r="C359" s="22" t="str">
        <f>IF(C349&gt;"",C349,"")</f>
        <v>Erdelji Anamaria</v>
      </c>
      <c r="D359" s="22" t="str">
        <f>IF(G350&gt;"",G350,"")</f>
        <v>Marchetti Nathalie</v>
      </c>
      <c r="E359" s="24"/>
      <c r="F359" s="5">
        <v>4</v>
      </c>
      <c r="G359" s="6">
        <v>5</v>
      </c>
      <c r="H359" s="7">
        <v>3</v>
      </c>
      <c r="I359" s="4"/>
      <c r="J359" s="4"/>
      <c r="K359" s="13">
        <f>IF(ISBLANK(F359),"",COUNTIF(F359:J359,"&gt;=0"))</f>
        <v>3</v>
      </c>
      <c r="L359" s="14">
        <f>IF(ISBLANK(F359),"",(IF(LEFT(F359,1)="-",1,0)+IF(LEFT(G359,1)="-",1,0)+IF(LEFT(H359,1)="-",1,0)+IF(LEFT(I359,1)="-",1,0)+IF(LEFT(J359,1)="-",1,0)))</f>
        <v>0</v>
      </c>
      <c r="M359" s="16">
        <f t="shared" si="60"/>
        <v>1</v>
      </c>
      <c r="N359" s="15">
        <f t="shared" si="60"/>
      </c>
      <c r="O359" s="39"/>
      <c r="AE359" s="79" t="s">
        <v>46</v>
      </c>
      <c r="AF359" s="156" t="str">
        <f>C352</f>
        <v>Erdelji Anamaria</v>
      </c>
      <c r="AG359" s="156" t="str">
        <f>+G352</f>
        <v>Zavitsanou Georgia</v>
      </c>
      <c r="AH359" s="83">
        <v>4</v>
      </c>
      <c r="AI359" s="83">
        <f>G357</f>
        <v>-7</v>
      </c>
      <c r="AJ359" s="83">
        <v>10</v>
      </c>
      <c r="AK359" s="83">
        <v>7</v>
      </c>
      <c r="AL359" s="83"/>
      <c r="AM359" s="84"/>
      <c r="AN359" s="84">
        <v>1</v>
      </c>
      <c r="AO359" s="84"/>
    </row>
    <row r="360" spans="1:41" ht="15.75" thickBot="1">
      <c r="A360" s="39"/>
      <c r="B360" s="53" t="s">
        <v>10</v>
      </c>
      <c r="C360" s="22" t="str">
        <f>IF(C350&gt;"",C350,"")</f>
        <v>Todorovic Andrea</v>
      </c>
      <c r="D360" s="22" t="str">
        <f>IF(G349&gt;"",G349,"")</f>
        <v>Zavitsanou Georgia</v>
      </c>
      <c r="E360" s="24"/>
      <c r="F360" s="8"/>
      <c r="G360" s="4"/>
      <c r="H360" s="4"/>
      <c r="I360" s="4"/>
      <c r="J360" s="4"/>
      <c r="K360" s="13">
        <f>IF(ISBLANK(F360),"",COUNTIF(F360:J360,"&gt;=0"))</f>
      </c>
      <c r="L360" s="14">
        <f>IF(ISBLANK(F360),"",(IF(LEFT(F360,1)="-",1,0)+IF(LEFT(G360,1)="-",1,0)+IF(LEFT(H360,1)="-",1,0)+IF(LEFT(I360,1)="-",1,0)+IF(LEFT(J360,1)="-",1,0)))</f>
      </c>
      <c r="M360" s="16">
        <f t="shared" si="60"/>
      </c>
      <c r="N360" s="15">
        <f t="shared" si="60"/>
      </c>
      <c r="O360" s="39"/>
      <c r="AE360" s="122" t="s">
        <v>47</v>
      </c>
      <c r="AF360" s="157" t="str">
        <f>C353</f>
        <v>Todorovic Andrea</v>
      </c>
      <c r="AG360" s="157" t="str">
        <f>+G353</f>
        <v>Marchetti Nathalie</v>
      </c>
      <c r="AH360" s="86" t="s">
        <v>48</v>
      </c>
      <c r="AI360" s="86" t="s">
        <v>48</v>
      </c>
      <c r="AJ360" s="86" t="s">
        <v>48</v>
      </c>
      <c r="AK360" s="86" t="s">
        <v>48</v>
      </c>
      <c r="AL360" s="86" t="s">
        <v>48</v>
      </c>
      <c r="AM360" s="86"/>
      <c r="AN360" s="84"/>
      <c r="AO360" s="84">
        <f>N358</f>
      </c>
    </row>
    <row r="361" spans="1:41" ht="15.75" thickBot="1">
      <c r="A361" s="35"/>
      <c r="B361" s="27"/>
      <c r="C361" s="27"/>
      <c r="D361" s="27"/>
      <c r="E361" s="27"/>
      <c r="F361" s="27"/>
      <c r="G361" s="27"/>
      <c r="H361" s="27"/>
      <c r="I361" s="21" t="s">
        <v>28</v>
      </c>
      <c r="J361" s="55"/>
      <c r="K361" s="25">
        <f>IF(ISBLANK(C349),"",SUM(K356:K360))</f>
        <v>11</v>
      </c>
      <c r="L361" s="26">
        <f>IF(ISBLANK(G349),"",SUM(L356:L360))</f>
        <v>4</v>
      </c>
      <c r="M361" s="56">
        <f>IF(ISBLANK(F356),"",SUM(M356:M360))</f>
        <v>3</v>
      </c>
      <c r="N361" s="57">
        <f>IF(ISBLANK(F356),"",SUM(N356:N360))</f>
        <v>1</v>
      </c>
      <c r="O361" s="39"/>
      <c r="AE361" s="79" t="s">
        <v>9</v>
      </c>
      <c r="AF361" s="156" t="str">
        <f>+C349</f>
        <v>Erdelji Anamaria</v>
      </c>
      <c r="AG361" s="156" t="str">
        <f>+G353</f>
        <v>Marchetti Nathalie</v>
      </c>
      <c r="AH361" s="83">
        <f>F358</f>
        <v>4</v>
      </c>
      <c r="AI361" s="83">
        <f>G358</f>
        <v>-7</v>
      </c>
      <c r="AJ361" s="83">
        <f>H358</f>
        <v>10</v>
      </c>
      <c r="AK361" s="83">
        <f>I358</f>
        <v>7</v>
      </c>
      <c r="AL361" s="83">
        <f>J358</f>
        <v>0</v>
      </c>
      <c r="AM361" s="84"/>
      <c r="AN361" s="84">
        <f>M358</f>
        <v>1</v>
      </c>
      <c r="AO361" s="84">
        <f>N358</f>
      </c>
    </row>
    <row r="362" spans="1:41" ht="15">
      <c r="A362" s="35"/>
      <c r="B362" s="27" t="s">
        <v>26</v>
      </c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40"/>
      <c r="AE362" s="79" t="s">
        <v>10</v>
      </c>
      <c r="AF362" s="156" t="str">
        <f>C353</f>
        <v>Todorovic Andrea</v>
      </c>
      <c r="AG362" s="85" t="str">
        <f>+G352</f>
        <v>Zavitsanou Georgia</v>
      </c>
      <c r="AH362" s="83"/>
      <c r="AI362" s="83"/>
      <c r="AJ362" s="83"/>
      <c r="AK362" s="83"/>
      <c r="AL362" s="83"/>
      <c r="AM362" s="84"/>
      <c r="AN362" s="84"/>
      <c r="AO362" s="84">
        <f>N359</f>
      </c>
    </row>
    <row r="363" spans="1:15" ht="12.75">
      <c r="A363" s="35"/>
      <c r="C363" s="27" t="s">
        <v>4</v>
      </c>
      <c r="D363" s="27" t="s">
        <v>5</v>
      </c>
      <c r="E363" s="9"/>
      <c r="F363" s="27"/>
      <c r="G363" s="27" t="s">
        <v>6</v>
      </c>
      <c r="H363" s="9"/>
      <c r="I363" s="27"/>
      <c r="J363" s="9" t="s">
        <v>27</v>
      </c>
      <c r="K363" s="9"/>
      <c r="L363" s="27"/>
      <c r="M363" s="27"/>
      <c r="N363" s="27"/>
      <c r="O363" s="40"/>
    </row>
    <row r="364" spans="1:15" ht="13.5" thickBot="1">
      <c r="A364" s="35"/>
      <c r="B364" s="62"/>
      <c r="C364" s="63" t="str">
        <f>C348</f>
        <v>SRB</v>
      </c>
      <c r="D364" s="27" t="str">
        <f>G348</f>
        <v>BEL/GRE</v>
      </c>
      <c r="E364" s="27"/>
      <c r="F364" s="27"/>
      <c r="G364" s="27"/>
      <c r="H364" s="27"/>
      <c r="I364" s="27"/>
      <c r="J364" s="158" t="str">
        <f>IF(M361=3,C348,IF(N361=3,G348,IF(M361=5,IF(N361=5,"tasan",""),"")))</f>
        <v>SRB</v>
      </c>
      <c r="K364" s="159"/>
      <c r="L364" s="159"/>
      <c r="M364" s="159"/>
      <c r="N364" s="160"/>
      <c r="O364" s="39"/>
    </row>
    <row r="365" spans="1:15" ht="13.5" thickBot="1">
      <c r="A365" s="58"/>
      <c r="B365" s="59"/>
      <c r="C365" s="59"/>
      <c r="D365" s="59"/>
      <c r="E365" s="59"/>
      <c r="F365" s="59"/>
      <c r="G365" s="59"/>
      <c r="H365" s="59"/>
      <c r="I365" s="59"/>
      <c r="J365" s="60"/>
      <c r="K365" s="60"/>
      <c r="L365" s="60"/>
      <c r="M365" s="60"/>
      <c r="N365" s="60"/>
      <c r="O365" s="61"/>
    </row>
    <row r="366" spans="1:15" ht="12.75">
      <c r="A366" s="58"/>
      <c r="B366" s="59"/>
      <c r="C366" s="59"/>
      <c r="D366" s="59"/>
      <c r="E366" s="59"/>
      <c r="F366" s="59"/>
      <c r="G366" s="59"/>
      <c r="H366" s="59"/>
      <c r="I366" s="59"/>
      <c r="J366" s="60"/>
      <c r="K366" s="60"/>
      <c r="L366" s="60"/>
      <c r="M366" s="60"/>
      <c r="N366" s="60"/>
      <c r="O366" s="61"/>
    </row>
    <row r="367" spans="1:15" ht="12.75">
      <c r="A367" s="35"/>
      <c r="B367" s="9"/>
      <c r="C367" s="28" t="s">
        <v>29</v>
      </c>
      <c r="D367" s="27"/>
      <c r="E367" s="27"/>
      <c r="F367" s="9"/>
      <c r="G367" s="36" t="s">
        <v>17</v>
      </c>
      <c r="H367" s="37"/>
      <c r="I367" s="38"/>
      <c r="J367" s="170">
        <v>41977</v>
      </c>
      <c r="K367" s="171"/>
      <c r="L367" s="171"/>
      <c r="M367" s="171"/>
      <c r="N367" s="172"/>
      <c r="O367" s="39"/>
    </row>
    <row r="368" spans="1:15" ht="12.75">
      <c r="A368" s="35"/>
      <c r="B368" s="12"/>
      <c r="C368" s="12" t="s">
        <v>75</v>
      </c>
      <c r="D368" s="27"/>
      <c r="E368" s="27"/>
      <c r="F368" s="9"/>
      <c r="G368" s="36" t="s">
        <v>18</v>
      </c>
      <c r="H368" s="37"/>
      <c r="I368" s="38"/>
      <c r="J368" s="173" t="s">
        <v>185</v>
      </c>
      <c r="K368" s="171"/>
      <c r="L368" s="171"/>
      <c r="M368" s="171"/>
      <c r="N368" s="172"/>
      <c r="O368" s="39"/>
    </row>
    <row r="369" spans="1:15" ht="12.75">
      <c r="A369" s="35"/>
      <c r="B369" s="9"/>
      <c r="C369" s="69"/>
      <c r="D369" s="27"/>
      <c r="E369" s="27"/>
      <c r="F369" s="27"/>
      <c r="G369" s="1"/>
      <c r="H369" s="27"/>
      <c r="I369" s="27"/>
      <c r="J369" s="27"/>
      <c r="K369" s="27"/>
      <c r="L369" s="27"/>
      <c r="M369" s="27"/>
      <c r="N369" s="27"/>
      <c r="O369" s="40"/>
    </row>
    <row r="370" spans="1:15" ht="12.75">
      <c r="A370" s="39"/>
      <c r="B370" s="41" t="s">
        <v>19</v>
      </c>
      <c r="C370" s="174" t="s">
        <v>198</v>
      </c>
      <c r="D370" s="139"/>
      <c r="E370" s="42"/>
      <c r="F370" s="41" t="s">
        <v>19</v>
      </c>
      <c r="G370" s="174" t="s">
        <v>191</v>
      </c>
      <c r="H370" s="139"/>
      <c r="I370" s="67"/>
      <c r="J370" s="67"/>
      <c r="K370" s="67"/>
      <c r="L370" s="67"/>
      <c r="M370" s="67"/>
      <c r="N370" s="68"/>
      <c r="O370" s="39"/>
    </row>
    <row r="371" spans="1:15" ht="12.75">
      <c r="A371" s="39"/>
      <c r="B371" s="43" t="s">
        <v>0</v>
      </c>
      <c r="C371" s="161" t="s">
        <v>199</v>
      </c>
      <c r="D371" s="162"/>
      <c r="E371" s="11"/>
      <c r="F371" s="44" t="s">
        <v>1</v>
      </c>
      <c r="G371" s="176" t="s">
        <v>192</v>
      </c>
      <c r="H371" s="177"/>
      <c r="I371" s="177"/>
      <c r="J371" s="177"/>
      <c r="K371" s="177"/>
      <c r="L371" s="177"/>
      <c r="M371" s="177"/>
      <c r="N371" s="128"/>
      <c r="O371" s="39"/>
    </row>
    <row r="372" spans="1:15" ht="12.75">
      <c r="A372" s="39"/>
      <c r="B372" s="45" t="s">
        <v>2</v>
      </c>
      <c r="C372" s="161" t="s">
        <v>201</v>
      </c>
      <c r="D372" s="162"/>
      <c r="E372" s="11"/>
      <c r="F372" s="46" t="s">
        <v>3</v>
      </c>
      <c r="G372" s="161" t="s">
        <v>194</v>
      </c>
      <c r="H372" s="163"/>
      <c r="I372" s="163"/>
      <c r="J372" s="163"/>
      <c r="K372" s="163"/>
      <c r="L372" s="163"/>
      <c r="M372" s="163"/>
      <c r="N372" s="164"/>
      <c r="O372" s="39"/>
    </row>
    <row r="373" spans="1:15" ht="12.75">
      <c r="A373" s="35"/>
      <c r="B373" s="47" t="s">
        <v>20</v>
      </c>
      <c r="C373" s="48"/>
      <c r="D373" s="49"/>
      <c r="E373" s="50"/>
      <c r="F373" s="47" t="s">
        <v>20</v>
      </c>
      <c r="G373" s="48"/>
      <c r="H373" s="51"/>
      <c r="I373" s="51"/>
      <c r="J373" s="51"/>
      <c r="K373" s="51"/>
      <c r="L373" s="51"/>
      <c r="M373" s="51"/>
      <c r="N373" s="51"/>
      <c r="O373" s="40"/>
    </row>
    <row r="374" spans="1:15" ht="12.75">
      <c r="A374" s="39"/>
      <c r="B374" s="19"/>
      <c r="C374" s="161" t="s">
        <v>199</v>
      </c>
      <c r="D374" s="162"/>
      <c r="E374" s="11"/>
      <c r="F374" s="20"/>
      <c r="G374" s="176" t="s">
        <v>192</v>
      </c>
      <c r="H374" s="177"/>
      <c r="I374" s="177"/>
      <c r="J374" s="177"/>
      <c r="K374" s="177"/>
      <c r="L374" s="177"/>
      <c r="M374" s="177"/>
      <c r="N374" s="128"/>
      <c r="O374" s="39"/>
    </row>
    <row r="375" spans="1:15" ht="12.75">
      <c r="A375" s="39"/>
      <c r="B375" s="17"/>
      <c r="C375" s="161" t="s">
        <v>201</v>
      </c>
      <c r="D375" s="162"/>
      <c r="E375" s="11"/>
      <c r="F375" s="18"/>
      <c r="G375" s="161" t="s">
        <v>194</v>
      </c>
      <c r="H375" s="163"/>
      <c r="I375" s="163"/>
      <c r="J375" s="163"/>
      <c r="K375" s="163"/>
      <c r="L375" s="163"/>
      <c r="M375" s="163"/>
      <c r="N375" s="164"/>
      <c r="O375" s="39"/>
    </row>
    <row r="376" spans="1:15" ht="12.75">
      <c r="A376" s="35"/>
      <c r="B376" s="27"/>
      <c r="C376" s="27"/>
      <c r="D376" s="27"/>
      <c r="E376" s="27"/>
      <c r="F376" s="1" t="s">
        <v>24</v>
      </c>
      <c r="G376" s="1"/>
      <c r="H376" s="1"/>
      <c r="I376" s="1"/>
      <c r="J376" s="27"/>
      <c r="K376" s="27"/>
      <c r="L376" s="27"/>
      <c r="M376" s="52"/>
      <c r="N376" s="9"/>
      <c r="O376" s="40"/>
    </row>
    <row r="377" spans="1:15" ht="12.75">
      <c r="A377" s="35"/>
      <c r="B377" s="12" t="s">
        <v>23</v>
      </c>
      <c r="C377" s="27"/>
      <c r="D377" s="27"/>
      <c r="E377" s="27"/>
      <c r="F377" s="2" t="s">
        <v>11</v>
      </c>
      <c r="G377" s="2" t="s">
        <v>12</v>
      </c>
      <c r="H377" s="2" t="s">
        <v>13</v>
      </c>
      <c r="I377" s="2" t="s">
        <v>14</v>
      </c>
      <c r="J377" s="2" t="s">
        <v>15</v>
      </c>
      <c r="K377" s="168" t="s">
        <v>21</v>
      </c>
      <c r="L377" s="169"/>
      <c r="M377" s="2" t="s">
        <v>22</v>
      </c>
      <c r="N377" s="3" t="s">
        <v>16</v>
      </c>
      <c r="O377" s="39"/>
    </row>
    <row r="378" spans="1:41" ht="15.75">
      <c r="A378" s="39"/>
      <c r="B378" s="53" t="s">
        <v>7</v>
      </c>
      <c r="C378" s="22" t="str">
        <f>IF(C371&gt;"",C371,"")</f>
        <v>Remzi Sibel</v>
      </c>
      <c r="D378" s="22" t="str">
        <f>IF(G371&gt;"",G371,"")</f>
        <v>Kato Miyu</v>
      </c>
      <c r="E378" s="22">
        <f>IF(E371&gt;"",E371&amp;" - "&amp;I371,"")</f>
      </c>
      <c r="F378" s="4">
        <v>-7</v>
      </c>
      <c r="G378" s="4">
        <v>-4</v>
      </c>
      <c r="H378" s="10">
        <v>-7</v>
      </c>
      <c r="I378" s="4"/>
      <c r="J378" s="4"/>
      <c r="K378" s="13">
        <f>IF(ISBLANK(F378),"",COUNTIF(F378:J378,"&gt;=0"))</f>
        <v>0</v>
      </c>
      <c r="L378" s="14">
        <f>IF(ISBLANK(F378),"",(IF(LEFT(F378,1)="-",1,0)+IF(LEFT(G378,1)="-",1,0)+IF(LEFT(H378,1)="-",1,0)+IF(LEFT(I378,1)="-",1,0)+IF(LEFT(J378,1)="-",1,0)))</f>
        <v>3</v>
      </c>
      <c r="M378" s="16">
        <f aca="true" t="shared" si="61" ref="M378:N382">IF(K378=3,1,"")</f>
      </c>
      <c r="N378" s="15">
        <f t="shared" si="61"/>
        <v>1</v>
      </c>
      <c r="O378" s="39"/>
      <c r="AE378" s="74">
        <v>139</v>
      </c>
      <c r="AF378" s="75"/>
      <c r="AG378" s="74" t="s">
        <v>33</v>
      </c>
      <c r="AH378" s="76" t="str">
        <f>J368</f>
        <v>Women</v>
      </c>
      <c r="AI378" s="77" t="s">
        <v>34</v>
      </c>
      <c r="AJ378" s="78">
        <f>J367</f>
        <v>41977</v>
      </c>
      <c r="AK378" s="79" t="s">
        <v>35</v>
      </c>
      <c r="AL378" s="80"/>
      <c r="AM378" s="79" t="s">
        <v>36</v>
      </c>
      <c r="AN378" s="76">
        <f>SUM(AN380:AN385)</f>
        <v>0</v>
      </c>
      <c r="AO378" s="76">
        <f>SUM(AO380:AO385)</f>
        <v>3</v>
      </c>
    </row>
    <row r="379" spans="1:41" ht="15.75">
      <c r="A379" s="39"/>
      <c r="B379" s="53" t="s">
        <v>8</v>
      </c>
      <c r="C379" s="22" t="str">
        <f>IF(C372&gt;"",C372,"")</f>
        <v>Kulakceken Simay</v>
      </c>
      <c r="D379" s="22" t="str">
        <f>IF(G372&gt;"",G372,"")</f>
        <v>Jeger Mateja</v>
      </c>
      <c r="E379" s="22">
        <f>IF(E372&gt;"",E372&amp;" - "&amp;I372,"")</f>
      </c>
      <c r="F379" s="4">
        <v>-7</v>
      </c>
      <c r="G379" s="4">
        <v>-7</v>
      </c>
      <c r="H379" s="4">
        <v>10</v>
      </c>
      <c r="I379" s="4">
        <v>8</v>
      </c>
      <c r="J379" s="4">
        <v>-5</v>
      </c>
      <c r="K379" s="13">
        <f>IF(ISBLANK(F379),"",COUNTIF(F379:J379,"&gt;=0"))</f>
        <v>2</v>
      </c>
      <c r="L379" s="14">
        <f>IF(ISBLANK(F379),"",(IF(LEFT(F379,1)="-",1,0)+IF(LEFT(G379,1)="-",1,0)+IF(LEFT(H379,1)="-",1,0)+IF(LEFT(I379,1)="-",1,0)+IF(LEFT(J379,1)="-",1,0)))</f>
        <v>3</v>
      </c>
      <c r="M379" s="16">
        <f t="shared" si="61"/>
      </c>
      <c r="N379" s="15">
        <f t="shared" si="61"/>
        <v>1</v>
      </c>
      <c r="O379" s="39"/>
      <c r="AE379" s="81" t="s">
        <v>37</v>
      </c>
      <c r="AF379" s="82" t="str">
        <f>C370</f>
        <v>TUR 1</v>
      </c>
      <c r="AG379" s="82" t="str">
        <f>G370</f>
        <v>JPN/CRO</v>
      </c>
      <c r="AH379" s="81" t="s">
        <v>38</v>
      </c>
      <c r="AI379" s="81" t="s">
        <v>39</v>
      </c>
      <c r="AJ379" s="81" t="s">
        <v>40</v>
      </c>
      <c r="AK379" s="81" t="s">
        <v>41</v>
      </c>
      <c r="AL379" s="81" t="s">
        <v>42</v>
      </c>
      <c r="AM379" s="81" t="s">
        <v>43</v>
      </c>
      <c r="AN379" s="81" t="s">
        <v>44</v>
      </c>
      <c r="AO379" s="81" t="s">
        <v>45</v>
      </c>
    </row>
    <row r="380" spans="1:41" ht="15">
      <c r="A380" s="39"/>
      <c r="B380" s="54" t="s">
        <v>25</v>
      </c>
      <c r="C380" s="22" t="str">
        <f>IF(C374&gt;"",C374&amp;" / "&amp;C375,"")</f>
        <v>Remzi Sibel / Kulakceken Simay</v>
      </c>
      <c r="D380" s="22" t="str">
        <f>IF(G374&gt;"",G374&amp;" / "&amp;G375,"")</f>
        <v>Kato Miyu / Jeger Mateja</v>
      </c>
      <c r="E380" s="23"/>
      <c r="F380" s="8">
        <v>-8</v>
      </c>
      <c r="G380" s="4">
        <v>-6</v>
      </c>
      <c r="H380" s="4">
        <v>-8</v>
      </c>
      <c r="I380" s="7"/>
      <c r="J380" s="7"/>
      <c r="K380" s="13">
        <f>IF(ISBLANK(F380),"",COUNTIF(F380:J380,"&gt;=0"))</f>
        <v>0</v>
      </c>
      <c r="L380" s="14">
        <f>IF(ISBLANK(F380),"",(IF(LEFT(F380,1)="-",1,0)+IF(LEFT(G380,1)="-",1,0)+IF(LEFT(H380,1)="-",1,0)+IF(LEFT(I380,1)="-",1,0)+IF(LEFT(J380,1)="-",1,0)))</f>
        <v>3</v>
      </c>
      <c r="M380" s="16">
        <f t="shared" si="61"/>
      </c>
      <c r="N380" s="15">
        <f t="shared" si="61"/>
        <v>1</v>
      </c>
      <c r="O380" s="39"/>
      <c r="AE380" s="79" t="s">
        <v>7</v>
      </c>
      <c r="AF380" s="79" t="str">
        <f>C371</f>
        <v>Remzi Sibel</v>
      </c>
      <c r="AG380" s="79" t="str">
        <f>G371</f>
        <v>Kato Miyu</v>
      </c>
      <c r="AH380" s="83">
        <f aca="true" t="shared" si="62" ref="AH380:AL382">F378</f>
        <v>-7</v>
      </c>
      <c r="AI380" s="83">
        <f t="shared" si="62"/>
        <v>-4</v>
      </c>
      <c r="AJ380" s="83">
        <f t="shared" si="62"/>
        <v>-7</v>
      </c>
      <c r="AK380" s="83">
        <f t="shared" si="62"/>
        <v>0</v>
      </c>
      <c r="AL380" s="83">
        <f t="shared" si="62"/>
        <v>0</v>
      </c>
      <c r="AM380" s="84"/>
      <c r="AN380" s="84">
        <f aca="true" t="shared" si="63" ref="AN380:AO382">M378</f>
      </c>
      <c r="AO380" s="84">
        <f t="shared" si="63"/>
        <v>1</v>
      </c>
    </row>
    <row r="381" spans="1:41" ht="15">
      <c r="A381" s="39"/>
      <c r="B381" s="53" t="s">
        <v>9</v>
      </c>
      <c r="C381" s="22" t="str">
        <f>IF(C371&gt;"",C371,"")</f>
        <v>Remzi Sibel</v>
      </c>
      <c r="D381" s="22" t="str">
        <f>IF(G372&gt;"",G372,"")</f>
        <v>Jeger Mateja</v>
      </c>
      <c r="E381" s="24"/>
      <c r="F381" s="5"/>
      <c r="G381" s="6"/>
      <c r="H381" s="7"/>
      <c r="I381" s="4"/>
      <c r="J381" s="4"/>
      <c r="K381" s="13">
        <f>IF(ISBLANK(F381),"",COUNTIF(F381:J381,"&gt;=0"))</f>
      </c>
      <c r="L381" s="14">
        <f>IF(ISBLANK(F381),"",(IF(LEFT(F381,1)="-",1,0)+IF(LEFT(G381,1)="-",1,0)+IF(LEFT(H381,1)="-",1,0)+IF(LEFT(I381,1)="-",1,0)+IF(LEFT(J381,1)="-",1,0)))</f>
      </c>
      <c r="M381" s="16">
        <f t="shared" si="61"/>
      </c>
      <c r="N381" s="15">
        <f t="shared" si="61"/>
      </c>
      <c r="O381" s="39"/>
      <c r="AE381" s="79" t="s">
        <v>8</v>
      </c>
      <c r="AF381" s="79" t="str">
        <f>C372</f>
        <v>Kulakceken Simay</v>
      </c>
      <c r="AG381" s="85" t="str">
        <f>G372</f>
        <v>Jeger Mateja</v>
      </c>
      <c r="AH381" s="83">
        <f t="shared" si="62"/>
        <v>-7</v>
      </c>
      <c r="AI381" s="83">
        <f t="shared" si="62"/>
        <v>-7</v>
      </c>
      <c r="AJ381" s="83">
        <f t="shared" si="62"/>
        <v>10</v>
      </c>
      <c r="AK381" s="83">
        <f t="shared" si="62"/>
        <v>8</v>
      </c>
      <c r="AL381" s="83">
        <f t="shared" si="62"/>
        <v>-5</v>
      </c>
      <c r="AM381" s="84"/>
      <c r="AN381" s="84">
        <f t="shared" si="63"/>
      </c>
      <c r="AO381" s="84">
        <f t="shared" si="63"/>
        <v>1</v>
      </c>
    </row>
    <row r="382" spans="1:41" ht="15.75" thickBot="1">
      <c r="A382" s="39"/>
      <c r="B382" s="53" t="s">
        <v>10</v>
      </c>
      <c r="C382" s="22" t="str">
        <f>IF(C372&gt;"",C372,"")</f>
        <v>Kulakceken Simay</v>
      </c>
      <c r="D382" s="22" t="str">
        <f>IF(G371&gt;"",G371,"")</f>
        <v>Kato Miyu</v>
      </c>
      <c r="E382" s="24"/>
      <c r="F382" s="8"/>
      <c r="G382" s="4"/>
      <c r="H382" s="4"/>
      <c r="I382" s="4"/>
      <c r="J382" s="4"/>
      <c r="K382" s="13">
        <f>IF(ISBLANK(F382),"",COUNTIF(F382:J382,"&gt;=0"))</f>
      </c>
      <c r="L382" s="14">
        <f>IF(ISBLANK(F382),"",(IF(LEFT(F382,1)="-",1,0)+IF(LEFT(G382,1)="-",1,0)+IF(LEFT(H382,1)="-",1,0)+IF(LEFT(I382,1)="-",1,0)+IF(LEFT(J382,1)="-",1,0)))</f>
      </c>
      <c r="M382" s="16">
        <f t="shared" si="61"/>
      </c>
      <c r="N382" s="15">
        <f t="shared" si="61"/>
      </c>
      <c r="O382" s="39"/>
      <c r="AE382" s="79" t="s">
        <v>46</v>
      </c>
      <c r="AF382" s="79" t="str">
        <f>C374</f>
        <v>Remzi Sibel</v>
      </c>
      <c r="AG382" s="85" t="str">
        <f>G374</f>
        <v>Kato Miyu</v>
      </c>
      <c r="AH382" s="83">
        <f t="shared" si="62"/>
        <v>-8</v>
      </c>
      <c r="AI382" s="83">
        <f t="shared" si="62"/>
        <v>-6</v>
      </c>
      <c r="AJ382" s="83">
        <f t="shared" si="62"/>
        <v>-8</v>
      </c>
      <c r="AK382" s="83">
        <f t="shared" si="62"/>
        <v>0</v>
      </c>
      <c r="AL382" s="83">
        <f t="shared" si="62"/>
        <v>0</v>
      </c>
      <c r="AM382" s="84"/>
      <c r="AN382" s="84">
        <f t="shared" si="63"/>
      </c>
      <c r="AO382" s="84">
        <f t="shared" si="63"/>
        <v>1</v>
      </c>
    </row>
    <row r="383" spans="1:41" ht="15.75" thickBot="1">
      <c r="A383" s="35"/>
      <c r="B383" s="27"/>
      <c r="C383" s="27"/>
      <c r="D383" s="27"/>
      <c r="E383" s="27"/>
      <c r="F383" s="27"/>
      <c r="G383" s="27"/>
      <c r="H383" s="27"/>
      <c r="I383" s="21" t="s">
        <v>28</v>
      </c>
      <c r="J383" s="55"/>
      <c r="K383" s="25">
        <f>IF(ISBLANK(C371),"",SUM(K378:K382))</f>
        <v>2</v>
      </c>
      <c r="L383" s="26">
        <f>IF(ISBLANK(G371),"",SUM(L378:L382))</f>
        <v>9</v>
      </c>
      <c r="M383" s="56">
        <f>IF(ISBLANK(F378),"",SUM(M378:M382))</f>
        <v>0</v>
      </c>
      <c r="N383" s="57">
        <f>IF(ISBLANK(F378),"",SUM(N378:N382))</f>
        <v>3</v>
      </c>
      <c r="O383" s="39"/>
      <c r="AE383" s="122" t="s">
        <v>47</v>
      </c>
      <c r="AF383" s="122" t="str">
        <f>C375</f>
        <v>Kulakceken Simay</v>
      </c>
      <c r="AG383" s="123" t="str">
        <f>G375</f>
        <v>Jeger Mateja</v>
      </c>
      <c r="AH383" s="86" t="s">
        <v>48</v>
      </c>
      <c r="AI383" s="86" t="s">
        <v>48</v>
      </c>
      <c r="AJ383" s="86" t="s">
        <v>48</v>
      </c>
      <c r="AK383" s="86" t="s">
        <v>48</v>
      </c>
      <c r="AL383" s="86" t="s">
        <v>48</v>
      </c>
      <c r="AM383" s="86"/>
      <c r="AN383" s="84"/>
      <c r="AO383" s="84">
        <f>N381</f>
      </c>
    </row>
    <row r="384" spans="1:41" ht="15">
      <c r="A384" s="35"/>
      <c r="B384" s="27" t="s">
        <v>26</v>
      </c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40"/>
      <c r="AE384" s="79" t="s">
        <v>9</v>
      </c>
      <c r="AF384" s="79" t="str">
        <f>C371</f>
        <v>Remzi Sibel</v>
      </c>
      <c r="AG384" s="85" t="str">
        <f>G372</f>
        <v>Jeger Mateja</v>
      </c>
      <c r="AH384" s="83">
        <f aca="true" t="shared" si="64" ref="AH384:AL385">F381</f>
        <v>0</v>
      </c>
      <c r="AI384" s="83">
        <f t="shared" si="64"/>
        <v>0</v>
      </c>
      <c r="AJ384" s="83">
        <f t="shared" si="64"/>
        <v>0</v>
      </c>
      <c r="AK384" s="83">
        <f t="shared" si="64"/>
        <v>0</v>
      </c>
      <c r="AL384" s="83">
        <f t="shared" si="64"/>
        <v>0</v>
      </c>
      <c r="AM384" s="84"/>
      <c r="AN384" s="84">
        <f>M381</f>
      </c>
      <c r="AO384" s="84">
        <f>N381</f>
      </c>
    </row>
    <row r="385" spans="1:41" ht="15">
      <c r="A385" s="35"/>
      <c r="C385" s="27" t="s">
        <v>4</v>
      </c>
      <c r="D385" s="27" t="s">
        <v>5</v>
      </c>
      <c r="E385" s="9"/>
      <c r="F385" s="27"/>
      <c r="G385" s="27" t="s">
        <v>6</v>
      </c>
      <c r="H385" s="9"/>
      <c r="I385" s="27"/>
      <c r="J385" s="9" t="s">
        <v>27</v>
      </c>
      <c r="K385" s="9"/>
      <c r="L385" s="27"/>
      <c r="M385" s="27"/>
      <c r="N385" s="27"/>
      <c r="O385" s="40"/>
      <c r="AE385" s="79" t="s">
        <v>10</v>
      </c>
      <c r="AF385" s="79" t="str">
        <f>C372</f>
        <v>Kulakceken Simay</v>
      </c>
      <c r="AG385" s="79" t="str">
        <f>G371</f>
        <v>Kato Miyu</v>
      </c>
      <c r="AH385" s="83">
        <f t="shared" si="64"/>
        <v>0</v>
      </c>
      <c r="AI385" s="83">
        <f t="shared" si="64"/>
        <v>0</v>
      </c>
      <c r="AJ385" s="83">
        <f t="shared" si="64"/>
        <v>0</v>
      </c>
      <c r="AK385" s="83">
        <f t="shared" si="64"/>
        <v>0</v>
      </c>
      <c r="AL385" s="83">
        <f t="shared" si="64"/>
        <v>0</v>
      </c>
      <c r="AM385" s="84"/>
      <c r="AN385" s="84">
        <f>M382</f>
      </c>
      <c r="AO385" s="84">
        <f>N382</f>
      </c>
    </row>
    <row r="386" spans="1:15" ht="13.5" thickBot="1">
      <c r="A386" s="35"/>
      <c r="B386" s="62"/>
      <c r="C386" s="63" t="str">
        <f>C370</f>
        <v>TUR 1</v>
      </c>
      <c r="D386" s="27" t="str">
        <f>G370</f>
        <v>JPN/CRO</v>
      </c>
      <c r="E386" s="27"/>
      <c r="F386" s="27"/>
      <c r="G386" s="27"/>
      <c r="H386" s="27"/>
      <c r="I386" s="27"/>
      <c r="J386" s="158" t="str">
        <f>IF(M383=3,C370,IF(N383=3,G370,IF(M383=5,IF(N383=5,"tasan",""),"")))</f>
        <v>JPN/CRO</v>
      </c>
      <c r="K386" s="159"/>
      <c r="L386" s="159"/>
      <c r="M386" s="159"/>
      <c r="N386" s="160"/>
      <c r="O386" s="39"/>
    </row>
    <row r="387" spans="1:15" ht="12.75">
      <c r="A387" s="58"/>
      <c r="B387" s="59"/>
      <c r="C387" s="59"/>
      <c r="D387" s="59"/>
      <c r="E387" s="59"/>
      <c r="F387" s="59"/>
      <c r="G387" s="59"/>
      <c r="H387" s="59"/>
      <c r="I387" s="59"/>
      <c r="J387" s="60"/>
      <c r="K387" s="60"/>
      <c r="L387" s="60"/>
      <c r="M387" s="60"/>
      <c r="N387" s="60"/>
      <c r="O387" s="61"/>
    </row>
    <row r="390" spans="1:15" ht="12.75">
      <c r="A390" s="35"/>
      <c r="B390" s="9"/>
      <c r="C390" s="28" t="s">
        <v>29</v>
      </c>
      <c r="D390" s="27"/>
      <c r="E390" s="27"/>
      <c r="F390" s="9"/>
      <c r="G390" s="36" t="s">
        <v>17</v>
      </c>
      <c r="H390" s="37"/>
      <c r="I390" s="38"/>
      <c r="J390" s="119">
        <v>41977</v>
      </c>
      <c r="K390" s="170"/>
      <c r="L390" s="170"/>
      <c r="M390" s="170"/>
      <c r="N390" s="136"/>
      <c r="O390" s="39"/>
    </row>
    <row r="391" spans="1:15" ht="12.75">
      <c r="A391" s="35"/>
      <c r="B391" s="12"/>
      <c r="C391" s="12" t="s">
        <v>75</v>
      </c>
      <c r="D391" s="27"/>
      <c r="E391" s="27"/>
      <c r="F391" s="9"/>
      <c r="G391" s="36" t="s">
        <v>18</v>
      </c>
      <c r="H391" s="37"/>
      <c r="I391" s="38"/>
      <c r="J391" s="173" t="s">
        <v>185</v>
      </c>
      <c r="K391" s="171"/>
      <c r="L391" s="171"/>
      <c r="M391" s="171"/>
      <c r="N391" s="172"/>
      <c r="O391" s="39"/>
    </row>
    <row r="392" spans="1:15" ht="12.75">
      <c r="A392" s="35"/>
      <c r="B392" s="9"/>
      <c r="C392" s="69"/>
      <c r="D392" s="27"/>
      <c r="E392" s="27"/>
      <c r="F392" s="27"/>
      <c r="G392" s="1"/>
      <c r="H392" s="27"/>
      <c r="I392" s="27"/>
      <c r="J392" s="27"/>
      <c r="K392" s="27"/>
      <c r="L392" s="27"/>
      <c r="M392" s="27"/>
      <c r="N392" s="27"/>
      <c r="O392" s="40"/>
    </row>
    <row r="393" spans="1:15" ht="12.75">
      <c r="A393" s="39"/>
      <c r="B393" s="41" t="s">
        <v>19</v>
      </c>
      <c r="C393" s="174" t="s">
        <v>210</v>
      </c>
      <c r="D393" s="139"/>
      <c r="E393" s="42"/>
      <c r="F393" s="41" t="s">
        <v>19</v>
      </c>
      <c r="G393" s="66" t="s">
        <v>82</v>
      </c>
      <c r="H393" s="67"/>
      <c r="I393" s="67"/>
      <c r="J393" s="67"/>
      <c r="K393" s="67"/>
      <c r="L393" s="67"/>
      <c r="M393" s="67"/>
      <c r="N393" s="68"/>
      <c r="O393" s="39"/>
    </row>
    <row r="394" spans="1:15" ht="12.75">
      <c r="A394" s="39"/>
      <c r="B394" s="43" t="s">
        <v>0</v>
      </c>
      <c r="C394" s="161" t="s">
        <v>212</v>
      </c>
      <c r="D394" s="162"/>
      <c r="E394" s="11"/>
      <c r="F394" s="44" t="s">
        <v>1</v>
      </c>
      <c r="G394" s="161" t="s">
        <v>209</v>
      </c>
      <c r="H394" s="163"/>
      <c r="I394" s="163"/>
      <c r="J394" s="163"/>
      <c r="K394" s="163"/>
      <c r="L394" s="163"/>
      <c r="M394" s="163"/>
      <c r="N394" s="164"/>
      <c r="O394" s="39"/>
    </row>
    <row r="395" spans="1:15" ht="12.75">
      <c r="A395" s="39"/>
      <c r="B395" s="45" t="s">
        <v>2</v>
      </c>
      <c r="C395" s="140" t="s">
        <v>214</v>
      </c>
      <c r="D395" s="141"/>
      <c r="E395" s="11"/>
      <c r="F395" s="46" t="s">
        <v>3</v>
      </c>
      <c r="G395" s="176" t="s">
        <v>207</v>
      </c>
      <c r="H395" s="177"/>
      <c r="I395" s="177"/>
      <c r="J395" s="177"/>
      <c r="K395" s="177"/>
      <c r="L395" s="177"/>
      <c r="M395" s="177"/>
      <c r="N395" s="128"/>
      <c r="O395" s="39"/>
    </row>
    <row r="396" spans="1:15" ht="12.75">
      <c r="A396" s="35"/>
      <c r="B396" s="47" t="s">
        <v>20</v>
      </c>
      <c r="C396" s="48"/>
      <c r="D396" s="49"/>
      <c r="E396" s="50"/>
      <c r="F396" s="47" t="s">
        <v>20</v>
      </c>
      <c r="G396" s="48"/>
      <c r="H396" s="51"/>
      <c r="I396" s="51"/>
      <c r="J396" s="51"/>
      <c r="K396" s="51"/>
      <c r="L396" s="51"/>
      <c r="M396" s="51"/>
      <c r="N396" s="51"/>
      <c r="O396" s="40"/>
    </row>
    <row r="397" spans="1:15" ht="12.75">
      <c r="A397" s="39"/>
      <c r="B397" s="19"/>
      <c r="C397" s="161" t="s">
        <v>212</v>
      </c>
      <c r="D397" s="162"/>
      <c r="E397" s="11"/>
      <c r="F397" s="20"/>
      <c r="G397" s="161" t="s">
        <v>209</v>
      </c>
      <c r="H397" s="163"/>
      <c r="I397" s="163"/>
      <c r="J397" s="163"/>
      <c r="K397" s="163"/>
      <c r="L397" s="163"/>
      <c r="M397" s="163"/>
      <c r="N397" s="164"/>
      <c r="O397" s="39"/>
    </row>
    <row r="398" spans="1:15" ht="12.75">
      <c r="A398" s="39"/>
      <c r="B398" s="17"/>
      <c r="C398" s="140" t="s">
        <v>214</v>
      </c>
      <c r="D398" s="141"/>
      <c r="E398" s="11"/>
      <c r="F398" s="18"/>
      <c r="G398" s="176" t="s">
        <v>207</v>
      </c>
      <c r="H398" s="177"/>
      <c r="I398" s="177"/>
      <c r="J398" s="177"/>
      <c r="K398" s="177"/>
      <c r="L398" s="177"/>
      <c r="M398" s="177"/>
      <c r="N398" s="128"/>
      <c r="O398" s="39"/>
    </row>
    <row r="399" spans="1:15" ht="12.75">
      <c r="A399" s="35"/>
      <c r="B399" s="27"/>
      <c r="C399" s="27"/>
      <c r="D399" s="27"/>
      <c r="E399" s="27"/>
      <c r="F399" s="1" t="s">
        <v>24</v>
      </c>
      <c r="G399" s="1"/>
      <c r="H399" s="1"/>
      <c r="I399" s="1"/>
      <c r="J399" s="27"/>
      <c r="K399" s="27"/>
      <c r="L399" s="27"/>
      <c r="M399" s="52"/>
      <c r="N399" s="9"/>
      <c r="O399" s="40"/>
    </row>
    <row r="400" spans="1:15" ht="12.75">
      <c r="A400" s="35"/>
      <c r="B400" s="12" t="s">
        <v>23</v>
      </c>
      <c r="C400" s="27"/>
      <c r="D400" s="27"/>
      <c r="E400" s="27"/>
      <c r="F400" s="2" t="s">
        <v>11</v>
      </c>
      <c r="G400" s="2" t="s">
        <v>12</v>
      </c>
      <c r="H400" s="2" t="s">
        <v>13</v>
      </c>
      <c r="I400" s="2" t="s">
        <v>14</v>
      </c>
      <c r="J400" s="2" t="s">
        <v>15</v>
      </c>
      <c r="K400" s="168" t="s">
        <v>21</v>
      </c>
      <c r="L400" s="146"/>
      <c r="M400" s="2" t="s">
        <v>22</v>
      </c>
      <c r="N400" s="3" t="s">
        <v>16</v>
      </c>
      <c r="O400" s="39"/>
    </row>
    <row r="401" spans="1:41" ht="15.75">
      <c r="A401" s="39"/>
      <c r="B401" s="53" t="s">
        <v>7</v>
      </c>
      <c r="C401" s="22" t="str">
        <f>IF(C394&gt;"",C394,"")</f>
        <v>Muhlbach Kathrin</v>
      </c>
      <c r="D401" s="22" t="str">
        <f>IF(G394&gt;"",G394,"")</f>
        <v>Takahashi Mariko</v>
      </c>
      <c r="E401" s="22">
        <f>IF(E394&gt;"",E394&amp;" - "&amp;I394,"")</f>
      </c>
      <c r="F401" s="4">
        <v>-8</v>
      </c>
      <c r="G401" s="4">
        <v>9</v>
      </c>
      <c r="H401" s="10">
        <v>-5</v>
      </c>
      <c r="I401" s="4">
        <v>-6</v>
      </c>
      <c r="J401" s="4"/>
      <c r="K401" s="13">
        <f>IF(ISBLANK(F401),"",COUNTIF(F401:J401,"&gt;=0"))</f>
        <v>1</v>
      </c>
      <c r="L401" s="14">
        <f>IF(ISBLANK(F401),"",(IF(LEFT(F401,1)="-",1,0)+IF(LEFT(G401,1)="-",1,0)+IF(LEFT(H401,1)="-",1,0)+IF(LEFT(I401,1)="-",1,0)+IF(LEFT(J401,1)="-",1,0)))</f>
        <v>3</v>
      </c>
      <c r="M401" s="16">
        <f aca="true" t="shared" si="65" ref="M401:N405">IF(K401=3,1,"")</f>
      </c>
      <c r="N401" s="15">
        <f t="shared" si="65"/>
        <v>1</v>
      </c>
      <c r="O401" s="39"/>
      <c r="AE401" s="74">
        <v>139</v>
      </c>
      <c r="AF401" s="75"/>
      <c r="AG401" s="74" t="s">
        <v>33</v>
      </c>
      <c r="AH401" s="76" t="str">
        <f>J391</f>
        <v>Women</v>
      </c>
      <c r="AI401" s="77" t="s">
        <v>34</v>
      </c>
      <c r="AJ401" s="78">
        <f>J390</f>
        <v>41977</v>
      </c>
      <c r="AK401" s="79" t="s">
        <v>35</v>
      </c>
      <c r="AL401" s="80"/>
      <c r="AM401" s="79" t="s">
        <v>36</v>
      </c>
      <c r="AN401" s="76">
        <f>SUM(AN403:AN408)</f>
        <v>0</v>
      </c>
      <c r="AO401" s="76">
        <f>SUM(AO403:AO408)</f>
        <v>3</v>
      </c>
    </row>
    <row r="402" spans="1:41" ht="15.75">
      <c r="A402" s="39"/>
      <c r="B402" s="53" t="s">
        <v>8</v>
      </c>
      <c r="C402" s="22" t="str">
        <f>IF(C395&gt;"",C395,"")</f>
        <v>Vivarelli Debora</v>
      </c>
      <c r="D402" s="22" t="str">
        <f>IF(G395&gt;"",G395,"")</f>
        <v>Odono  Yui</v>
      </c>
      <c r="E402" s="22">
        <f>IF(E395&gt;"",E395&amp;" - "&amp;I395,"")</f>
      </c>
      <c r="F402" s="4">
        <v>9</v>
      </c>
      <c r="G402" s="4">
        <v>-8</v>
      </c>
      <c r="H402" s="4">
        <v>-4</v>
      </c>
      <c r="I402" s="4">
        <v>-9</v>
      </c>
      <c r="J402" s="4"/>
      <c r="K402" s="13">
        <f>IF(ISBLANK(F402),"",COUNTIF(F402:J402,"&gt;=0"))</f>
        <v>1</v>
      </c>
      <c r="L402" s="14">
        <f>IF(ISBLANK(F402),"",(IF(LEFT(F402,1)="-",1,0)+IF(LEFT(G402,1)="-",1,0)+IF(LEFT(H402,1)="-",1,0)+IF(LEFT(I402,1)="-",1,0)+IF(LEFT(J402,1)="-",1,0)))</f>
        <v>3</v>
      </c>
      <c r="M402" s="16">
        <f t="shared" si="65"/>
      </c>
      <c r="N402" s="15">
        <f t="shared" si="65"/>
        <v>1</v>
      </c>
      <c r="O402" s="39"/>
      <c r="AE402" s="81" t="s">
        <v>37</v>
      </c>
      <c r="AF402" s="82" t="str">
        <f>C393</f>
        <v>ITA/GER</v>
      </c>
      <c r="AG402" s="82" t="str">
        <f>G393</f>
        <v>JPN 2</v>
      </c>
      <c r="AH402" s="81" t="s">
        <v>38</v>
      </c>
      <c r="AI402" s="81" t="s">
        <v>39</v>
      </c>
      <c r="AJ402" s="81" t="s">
        <v>40</v>
      </c>
      <c r="AK402" s="81" t="s">
        <v>41</v>
      </c>
      <c r="AL402" s="81" t="s">
        <v>42</v>
      </c>
      <c r="AM402" s="81" t="s">
        <v>43</v>
      </c>
      <c r="AN402" s="81" t="s">
        <v>44</v>
      </c>
      <c r="AO402" s="81" t="s">
        <v>45</v>
      </c>
    </row>
    <row r="403" spans="1:41" ht="15">
      <c r="A403" s="39"/>
      <c r="B403" s="54" t="s">
        <v>25</v>
      </c>
      <c r="C403" s="22" t="str">
        <f>IF(C397&gt;"",C397&amp;" / "&amp;C398,"")</f>
        <v>Muhlbach Kathrin / Vivarelli Debora</v>
      </c>
      <c r="D403" s="22" t="str">
        <f>IF(G397&gt;"",G397&amp;" / "&amp;G398,"")</f>
        <v>Takahashi Mariko / Odono  Yui</v>
      </c>
      <c r="E403" s="23"/>
      <c r="F403" s="8">
        <v>-9</v>
      </c>
      <c r="G403" s="4">
        <v>-8</v>
      </c>
      <c r="H403" s="4">
        <v>-8</v>
      </c>
      <c r="I403" s="7"/>
      <c r="J403" s="7"/>
      <c r="K403" s="13">
        <f>IF(ISBLANK(F403),"",COUNTIF(F403:J403,"&gt;=0"))</f>
        <v>0</v>
      </c>
      <c r="L403" s="14">
        <f>IF(ISBLANK(F403),"",(IF(LEFT(F403,1)="-",1,0)+IF(LEFT(G403,1)="-",1,0)+IF(LEFT(H403,1)="-",1,0)+IF(LEFT(I403,1)="-",1,0)+IF(LEFT(J403,1)="-",1,0)))</f>
        <v>3</v>
      </c>
      <c r="M403" s="16">
        <f t="shared" si="65"/>
      </c>
      <c r="N403" s="15">
        <f t="shared" si="65"/>
        <v>1</v>
      </c>
      <c r="O403" s="39"/>
      <c r="AE403" s="79" t="s">
        <v>7</v>
      </c>
      <c r="AF403" s="79" t="str">
        <f>C394</f>
        <v>Muhlbach Kathrin</v>
      </c>
      <c r="AG403" s="79" t="str">
        <f>G394</f>
        <v>Takahashi Mariko</v>
      </c>
      <c r="AH403" s="83">
        <f aca="true" t="shared" si="66" ref="AH403:AL405">F401</f>
        <v>-8</v>
      </c>
      <c r="AI403" s="83">
        <f t="shared" si="66"/>
        <v>9</v>
      </c>
      <c r="AJ403" s="83">
        <f t="shared" si="66"/>
        <v>-5</v>
      </c>
      <c r="AK403" s="83">
        <f t="shared" si="66"/>
        <v>-6</v>
      </c>
      <c r="AL403" s="83">
        <f t="shared" si="66"/>
        <v>0</v>
      </c>
      <c r="AM403" s="84"/>
      <c r="AN403" s="84">
        <f aca="true" t="shared" si="67" ref="AN403:AO405">M401</f>
      </c>
      <c r="AO403" s="84">
        <f t="shared" si="67"/>
        <v>1</v>
      </c>
    </row>
    <row r="404" spans="1:41" ht="15">
      <c r="A404" s="39"/>
      <c r="B404" s="53" t="s">
        <v>9</v>
      </c>
      <c r="C404" s="22" t="str">
        <f>IF(C394&gt;"",C394,"")</f>
        <v>Muhlbach Kathrin</v>
      </c>
      <c r="D404" s="22" t="str">
        <f>IF(G395&gt;"",G395,"")</f>
        <v>Odono  Yui</v>
      </c>
      <c r="E404" s="24"/>
      <c r="F404" s="5"/>
      <c r="G404" s="6"/>
      <c r="H404" s="7"/>
      <c r="I404" s="4"/>
      <c r="J404" s="4"/>
      <c r="K404" s="13">
        <f>IF(ISBLANK(F404),"",COUNTIF(F404:J404,"&gt;=0"))</f>
      </c>
      <c r="L404" s="14">
        <f>IF(ISBLANK(F404),"",(IF(LEFT(F404,1)="-",1,0)+IF(LEFT(G404,1)="-",1,0)+IF(LEFT(H404,1)="-",1,0)+IF(LEFT(I404,1)="-",1,0)+IF(LEFT(J404,1)="-",1,0)))</f>
      </c>
      <c r="M404" s="16">
        <f t="shared" si="65"/>
      </c>
      <c r="N404" s="15">
        <f t="shared" si="65"/>
      </c>
      <c r="O404" s="39"/>
      <c r="AE404" s="79" t="s">
        <v>8</v>
      </c>
      <c r="AF404" s="79" t="str">
        <f>C395</f>
        <v>Vivarelli Debora</v>
      </c>
      <c r="AG404" s="85" t="str">
        <f>G395</f>
        <v>Odono  Yui</v>
      </c>
      <c r="AH404" s="83">
        <f t="shared" si="66"/>
        <v>9</v>
      </c>
      <c r="AI404" s="83">
        <f t="shared" si="66"/>
        <v>-8</v>
      </c>
      <c r="AJ404" s="83">
        <f t="shared" si="66"/>
        <v>-4</v>
      </c>
      <c r="AK404" s="83">
        <f t="shared" si="66"/>
        <v>-9</v>
      </c>
      <c r="AL404" s="83">
        <f t="shared" si="66"/>
        <v>0</v>
      </c>
      <c r="AM404" s="84"/>
      <c r="AN404" s="84">
        <f t="shared" si="67"/>
      </c>
      <c r="AO404" s="84">
        <f t="shared" si="67"/>
        <v>1</v>
      </c>
    </row>
    <row r="405" spans="1:41" ht="15.75" thickBot="1">
      <c r="A405" s="39"/>
      <c r="B405" s="53" t="s">
        <v>10</v>
      </c>
      <c r="C405" s="22" t="str">
        <f>IF(C395&gt;"",C395,"")</f>
        <v>Vivarelli Debora</v>
      </c>
      <c r="D405" s="22" t="str">
        <f>IF(G394&gt;"",G394,"")</f>
        <v>Takahashi Mariko</v>
      </c>
      <c r="E405" s="24"/>
      <c r="F405" s="8"/>
      <c r="G405" s="4"/>
      <c r="H405" s="4"/>
      <c r="I405" s="4"/>
      <c r="J405" s="4"/>
      <c r="K405" s="13">
        <f>IF(ISBLANK(F405),"",COUNTIF(F405:J405,"&gt;=0"))</f>
      </c>
      <c r="L405" s="14">
        <f>IF(ISBLANK(F405),"",(IF(LEFT(F405,1)="-",1,0)+IF(LEFT(G405,1)="-",1,0)+IF(LEFT(H405,1)="-",1,0)+IF(LEFT(I405,1)="-",1,0)+IF(LEFT(J405,1)="-",1,0)))</f>
      </c>
      <c r="M405" s="16">
        <f t="shared" si="65"/>
      </c>
      <c r="N405" s="15">
        <f t="shared" si="65"/>
      </c>
      <c r="O405" s="39"/>
      <c r="AE405" s="79" t="s">
        <v>46</v>
      </c>
      <c r="AF405" s="79" t="str">
        <f>C397</f>
        <v>Muhlbach Kathrin</v>
      </c>
      <c r="AG405" s="85" t="str">
        <f>G397</f>
        <v>Takahashi Mariko</v>
      </c>
      <c r="AH405" s="83">
        <f t="shared" si="66"/>
        <v>-9</v>
      </c>
      <c r="AI405" s="83">
        <f t="shared" si="66"/>
        <v>-8</v>
      </c>
      <c r="AJ405" s="83">
        <f t="shared" si="66"/>
        <v>-8</v>
      </c>
      <c r="AK405" s="83">
        <f t="shared" si="66"/>
        <v>0</v>
      </c>
      <c r="AL405" s="83">
        <f t="shared" si="66"/>
        <v>0</v>
      </c>
      <c r="AM405" s="84"/>
      <c r="AN405" s="84">
        <f t="shared" si="67"/>
      </c>
      <c r="AO405" s="84">
        <f t="shared" si="67"/>
        <v>1</v>
      </c>
    </row>
    <row r="406" spans="1:41" ht="15.75" thickBot="1">
      <c r="A406" s="35"/>
      <c r="B406" s="27"/>
      <c r="C406" s="27"/>
      <c r="D406" s="27"/>
      <c r="E406" s="27"/>
      <c r="F406" s="27"/>
      <c r="G406" s="27"/>
      <c r="H406" s="27"/>
      <c r="I406" s="21" t="s">
        <v>28</v>
      </c>
      <c r="J406" s="55"/>
      <c r="K406" s="25">
        <f>IF(ISBLANK(C394),"",SUM(K401:K405))</f>
        <v>2</v>
      </c>
      <c r="L406" s="26">
        <f>IF(ISBLANK(G394),"",SUM(L401:L405))</f>
        <v>9</v>
      </c>
      <c r="M406" s="56">
        <f>IF(ISBLANK(F401),"",SUM(M401:M405))</f>
        <v>0</v>
      </c>
      <c r="N406" s="57">
        <f>IF(ISBLANK(F401),"",SUM(N401:N405))</f>
        <v>3</v>
      </c>
      <c r="O406" s="39"/>
      <c r="AE406" s="122" t="s">
        <v>47</v>
      </c>
      <c r="AF406" s="122" t="str">
        <f>C398</f>
        <v>Vivarelli Debora</v>
      </c>
      <c r="AG406" s="123" t="str">
        <f>G398</f>
        <v>Odono  Yui</v>
      </c>
      <c r="AH406" s="86" t="s">
        <v>48</v>
      </c>
      <c r="AI406" s="86" t="s">
        <v>48</v>
      </c>
      <c r="AJ406" s="86" t="s">
        <v>48</v>
      </c>
      <c r="AK406" s="86" t="s">
        <v>48</v>
      </c>
      <c r="AL406" s="86" t="s">
        <v>48</v>
      </c>
      <c r="AM406" s="86"/>
      <c r="AN406" s="84"/>
      <c r="AO406" s="84">
        <f>N404</f>
      </c>
    </row>
    <row r="407" spans="1:41" ht="15">
      <c r="A407" s="35"/>
      <c r="B407" s="27" t="s">
        <v>26</v>
      </c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40"/>
      <c r="AE407" s="79" t="s">
        <v>9</v>
      </c>
      <c r="AF407" s="79" t="str">
        <f>C394</f>
        <v>Muhlbach Kathrin</v>
      </c>
      <c r="AG407" s="85" t="str">
        <f>G395</f>
        <v>Odono  Yui</v>
      </c>
      <c r="AH407" s="83">
        <f aca="true" t="shared" si="68" ref="AH407:AL408">F404</f>
        <v>0</v>
      </c>
      <c r="AI407" s="83">
        <f t="shared" si="68"/>
        <v>0</v>
      </c>
      <c r="AJ407" s="83">
        <f t="shared" si="68"/>
        <v>0</v>
      </c>
      <c r="AK407" s="83">
        <f t="shared" si="68"/>
        <v>0</v>
      </c>
      <c r="AL407" s="83">
        <f t="shared" si="68"/>
        <v>0</v>
      </c>
      <c r="AM407" s="84"/>
      <c r="AN407" s="84">
        <f>M404</f>
      </c>
      <c r="AO407" s="84">
        <f>N404</f>
      </c>
    </row>
    <row r="408" spans="1:41" ht="15">
      <c r="A408" s="35"/>
      <c r="C408" s="27" t="s">
        <v>4</v>
      </c>
      <c r="D408" s="27" t="s">
        <v>5</v>
      </c>
      <c r="E408" s="9"/>
      <c r="F408" s="27"/>
      <c r="G408" s="27" t="s">
        <v>6</v>
      </c>
      <c r="H408" s="9"/>
      <c r="I408" s="27"/>
      <c r="J408" s="9" t="s">
        <v>27</v>
      </c>
      <c r="K408" s="9"/>
      <c r="L408" s="27"/>
      <c r="M408" s="27"/>
      <c r="N408" s="27"/>
      <c r="O408" s="40"/>
      <c r="AE408" s="79" t="s">
        <v>10</v>
      </c>
      <c r="AF408" s="79" t="str">
        <f>C395</f>
        <v>Vivarelli Debora</v>
      </c>
      <c r="AG408" s="79" t="str">
        <f>G394</f>
        <v>Takahashi Mariko</v>
      </c>
      <c r="AH408" s="83">
        <f t="shared" si="68"/>
        <v>0</v>
      </c>
      <c r="AI408" s="83">
        <f t="shared" si="68"/>
        <v>0</v>
      </c>
      <c r="AJ408" s="83">
        <f t="shared" si="68"/>
        <v>0</v>
      </c>
      <c r="AK408" s="83">
        <f t="shared" si="68"/>
        <v>0</v>
      </c>
      <c r="AL408" s="83">
        <f t="shared" si="68"/>
        <v>0</v>
      </c>
      <c r="AM408" s="84"/>
      <c r="AN408" s="84">
        <f>M405</f>
      </c>
      <c r="AO408" s="84">
        <f>N405</f>
      </c>
    </row>
    <row r="409" spans="1:15" ht="13.5" thickBot="1">
      <c r="A409" s="35"/>
      <c r="B409" s="62"/>
      <c r="C409" s="63" t="str">
        <f>C393</f>
        <v>ITA/GER</v>
      </c>
      <c r="D409" s="27" t="str">
        <f>G393</f>
        <v>JPN 2</v>
      </c>
      <c r="E409" s="27"/>
      <c r="F409" s="27"/>
      <c r="G409" s="27"/>
      <c r="H409" s="27"/>
      <c r="I409" s="27"/>
      <c r="J409" s="158" t="str">
        <f>IF(M406=3,C393,IF(N406=3,G393,IF(M406=5,IF(N406=5,"tasan",""),"")))</f>
        <v>JPN 2</v>
      </c>
      <c r="K409" s="158"/>
      <c r="L409" s="158"/>
      <c r="M409" s="158"/>
      <c r="N409" s="147"/>
      <c r="O409" s="39"/>
    </row>
    <row r="410" spans="1:15" ht="12.75">
      <c r="A410" s="58"/>
      <c r="B410" s="59"/>
      <c r="C410" s="59"/>
      <c r="D410" s="59"/>
      <c r="E410" s="59"/>
      <c r="F410" s="59"/>
      <c r="G410" s="59"/>
      <c r="H410" s="59"/>
      <c r="I410" s="59"/>
      <c r="J410" s="60"/>
      <c r="K410" s="60"/>
      <c r="L410" s="60"/>
      <c r="M410" s="60"/>
      <c r="N410" s="60"/>
      <c r="O410" s="61"/>
    </row>
    <row r="413" spans="1:15" ht="12.75">
      <c r="A413" s="35"/>
      <c r="B413" s="9"/>
      <c r="C413" s="28" t="s">
        <v>29</v>
      </c>
      <c r="D413" s="27"/>
      <c r="E413" s="27"/>
      <c r="F413" s="9"/>
      <c r="G413" s="36" t="s">
        <v>17</v>
      </c>
      <c r="H413" s="37"/>
      <c r="I413" s="38"/>
      <c r="J413" s="170">
        <v>41977</v>
      </c>
      <c r="K413" s="171"/>
      <c r="L413" s="171"/>
      <c r="M413" s="171"/>
      <c r="N413" s="172"/>
      <c r="O413" s="39"/>
    </row>
    <row r="414" spans="1:15" ht="12.75">
      <c r="A414" s="35"/>
      <c r="B414" s="12"/>
      <c r="C414" s="12" t="s">
        <v>75</v>
      </c>
      <c r="D414" s="27"/>
      <c r="E414" s="27"/>
      <c r="F414" s="9"/>
      <c r="G414" s="36" t="s">
        <v>18</v>
      </c>
      <c r="H414" s="37"/>
      <c r="I414" s="38"/>
      <c r="J414" s="173" t="s">
        <v>185</v>
      </c>
      <c r="K414" s="171"/>
      <c r="L414" s="171"/>
      <c r="M414" s="171"/>
      <c r="N414" s="172"/>
      <c r="O414" s="39"/>
    </row>
    <row r="415" spans="1:15" ht="12.75">
      <c r="A415" s="35"/>
      <c r="B415" s="9"/>
      <c r="C415" s="69"/>
      <c r="D415" s="27"/>
      <c r="E415" s="27"/>
      <c r="F415" s="27"/>
      <c r="G415" s="1"/>
      <c r="H415" s="27"/>
      <c r="I415" s="27"/>
      <c r="J415" s="27"/>
      <c r="K415" s="27"/>
      <c r="L415" s="27"/>
      <c r="M415" s="27"/>
      <c r="N415" s="27"/>
      <c r="O415" s="40"/>
    </row>
    <row r="416" spans="1:15" ht="12.75">
      <c r="A416" s="39"/>
      <c r="B416" s="41" t="s">
        <v>19</v>
      </c>
      <c r="C416" s="174" t="s">
        <v>71</v>
      </c>
      <c r="D416" s="175"/>
      <c r="E416" s="42"/>
      <c r="F416" s="41" t="s">
        <v>19</v>
      </c>
      <c r="G416" s="66" t="s">
        <v>217</v>
      </c>
      <c r="H416" s="67"/>
      <c r="I416" s="67"/>
      <c r="J416" s="67"/>
      <c r="K416" s="67"/>
      <c r="L416" s="67"/>
      <c r="M416" s="67"/>
      <c r="N416" s="68"/>
      <c r="O416" s="39"/>
    </row>
    <row r="417" spans="1:15" ht="12.75">
      <c r="A417" s="39"/>
      <c r="B417" s="43" t="s">
        <v>0</v>
      </c>
      <c r="C417" s="161" t="s">
        <v>222</v>
      </c>
      <c r="D417" s="162"/>
      <c r="E417" s="11"/>
      <c r="F417" s="44" t="s">
        <v>1</v>
      </c>
      <c r="G417" s="176" t="s">
        <v>219</v>
      </c>
      <c r="H417" s="177"/>
      <c r="I417" s="177"/>
      <c r="J417" s="177"/>
      <c r="K417" s="177"/>
      <c r="L417" s="177"/>
      <c r="M417" s="177"/>
      <c r="N417" s="128"/>
      <c r="O417" s="39"/>
    </row>
    <row r="418" spans="1:15" ht="12.75">
      <c r="A418" s="39"/>
      <c r="B418" s="45" t="s">
        <v>2</v>
      </c>
      <c r="C418" s="161" t="s">
        <v>224</v>
      </c>
      <c r="D418" s="162"/>
      <c r="E418" s="11"/>
      <c r="F418" s="46" t="s">
        <v>3</v>
      </c>
      <c r="G418" s="161" t="s">
        <v>221</v>
      </c>
      <c r="H418" s="163"/>
      <c r="I418" s="163"/>
      <c r="J418" s="163"/>
      <c r="K418" s="163"/>
      <c r="L418" s="163"/>
      <c r="M418" s="163"/>
      <c r="N418" s="164"/>
      <c r="O418" s="39"/>
    </row>
    <row r="419" spans="1:15" ht="12.75">
      <c r="A419" s="35"/>
      <c r="B419" s="47" t="s">
        <v>20</v>
      </c>
      <c r="C419" s="48"/>
      <c r="D419" s="49"/>
      <c r="E419" s="50"/>
      <c r="F419" s="47" t="s">
        <v>20</v>
      </c>
      <c r="G419" s="48"/>
      <c r="H419" s="51"/>
      <c r="I419" s="51"/>
      <c r="J419" s="51"/>
      <c r="K419" s="51"/>
      <c r="L419" s="51"/>
      <c r="M419" s="51"/>
      <c r="N419" s="51"/>
      <c r="O419" s="40"/>
    </row>
    <row r="420" spans="1:15" ht="12.75">
      <c r="A420" s="39"/>
      <c r="B420" s="19"/>
      <c r="C420" s="161" t="s">
        <v>222</v>
      </c>
      <c r="D420" s="162"/>
      <c r="E420" s="11"/>
      <c r="F420" s="20"/>
      <c r="G420" s="176" t="s">
        <v>219</v>
      </c>
      <c r="H420" s="177"/>
      <c r="I420" s="177"/>
      <c r="J420" s="177"/>
      <c r="K420" s="177"/>
      <c r="L420" s="177"/>
      <c r="M420" s="177"/>
      <c r="N420" s="128"/>
      <c r="O420" s="39"/>
    </row>
    <row r="421" spans="1:15" ht="12.75">
      <c r="A421" s="39"/>
      <c r="B421" s="17"/>
      <c r="C421" s="161" t="s">
        <v>224</v>
      </c>
      <c r="D421" s="162"/>
      <c r="E421" s="11"/>
      <c r="F421" s="18"/>
      <c r="G421" s="161" t="s">
        <v>221</v>
      </c>
      <c r="H421" s="163"/>
      <c r="I421" s="163"/>
      <c r="J421" s="163"/>
      <c r="K421" s="163"/>
      <c r="L421" s="163"/>
      <c r="M421" s="163"/>
      <c r="N421" s="164"/>
      <c r="O421" s="39"/>
    </row>
    <row r="422" spans="1:15" ht="12.75">
      <c r="A422" s="35"/>
      <c r="B422" s="27"/>
      <c r="C422" s="27"/>
      <c r="D422" s="27"/>
      <c r="E422" s="27"/>
      <c r="F422" s="1" t="s">
        <v>24</v>
      </c>
      <c r="G422" s="1"/>
      <c r="H422" s="1"/>
      <c r="I422" s="1"/>
      <c r="J422" s="27"/>
      <c r="K422" s="27"/>
      <c r="L422" s="27"/>
      <c r="M422" s="52"/>
      <c r="N422" s="9"/>
      <c r="O422" s="40"/>
    </row>
    <row r="423" spans="1:15" ht="12.75">
      <c r="A423" s="35"/>
      <c r="B423" s="12" t="s">
        <v>23</v>
      </c>
      <c r="C423" s="27"/>
      <c r="D423" s="27"/>
      <c r="E423" s="27"/>
      <c r="F423" s="2" t="s">
        <v>11</v>
      </c>
      <c r="G423" s="2" t="s">
        <v>12</v>
      </c>
      <c r="H423" s="2" t="s">
        <v>13</v>
      </c>
      <c r="I423" s="2" t="s">
        <v>14</v>
      </c>
      <c r="J423" s="2" t="s">
        <v>15</v>
      </c>
      <c r="K423" s="168" t="s">
        <v>21</v>
      </c>
      <c r="L423" s="169"/>
      <c r="M423" s="2" t="s">
        <v>22</v>
      </c>
      <c r="N423" s="3" t="s">
        <v>16</v>
      </c>
      <c r="O423" s="39"/>
    </row>
    <row r="424" spans="1:41" ht="15.75">
      <c r="A424" s="39"/>
      <c r="B424" s="53" t="s">
        <v>7</v>
      </c>
      <c r="C424" s="22" t="str">
        <f>IF(C417&gt;"",C417,"")</f>
        <v>Kolish Anastasiia</v>
      </c>
      <c r="D424" s="22" t="str">
        <f>IF(G417&gt;"",G417,"")</f>
        <v>Wabik Sandra</v>
      </c>
      <c r="E424" s="22">
        <f>IF(E417&gt;"",E417&amp;" - "&amp;I417,"")</f>
      </c>
      <c r="F424" s="4">
        <v>-16</v>
      </c>
      <c r="G424" s="4">
        <v>-2</v>
      </c>
      <c r="H424" s="10">
        <v>8</v>
      </c>
      <c r="I424" s="4">
        <v>-8</v>
      </c>
      <c r="J424" s="4"/>
      <c r="K424" s="13">
        <f>IF(ISBLANK(F424),"",COUNTIF(F424:J424,"&gt;=0"))</f>
        <v>1</v>
      </c>
      <c r="L424" s="14">
        <f>IF(ISBLANK(F424),"",(IF(LEFT(F424,1)="-",1,0)+IF(LEFT(G424,1)="-",1,0)+IF(LEFT(H424,1)="-",1,0)+IF(LEFT(I424,1)="-",1,0)+IF(LEFT(J424,1)="-",1,0)))</f>
        <v>3</v>
      </c>
      <c r="M424" s="16">
        <f aca="true" t="shared" si="69" ref="M424:N428">IF(K424=3,1,"")</f>
      </c>
      <c r="N424" s="15">
        <f t="shared" si="69"/>
        <v>1</v>
      </c>
      <c r="O424" s="39"/>
      <c r="AE424" s="74">
        <v>139</v>
      </c>
      <c r="AF424" s="75"/>
      <c r="AG424" s="74" t="s">
        <v>33</v>
      </c>
      <c r="AH424" s="76" t="str">
        <f>J414</f>
        <v>Women</v>
      </c>
      <c r="AI424" s="77" t="s">
        <v>34</v>
      </c>
      <c r="AJ424" s="78">
        <f>J413</f>
        <v>41977</v>
      </c>
      <c r="AK424" s="79" t="s">
        <v>35</v>
      </c>
      <c r="AL424" s="80"/>
      <c r="AM424" s="79" t="s">
        <v>36</v>
      </c>
      <c r="AN424" s="76">
        <f>SUM(AN426:AN431)</f>
        <v>0</v>
      </c>
      <c r="AO424" s="76">
        <f>SUM(AO426:AO431)</f>
        <v>3</v>
      </c>
    </row>
    <row r="425" spans="1:41" ht="15.75">
      <c r="A425" s="39"/>
      <c r="B425" s="53" t="s">
        <v>8</v>
      </c>
      <c r="C425" s="22" t="str">
        <f>IF(C418&gt;"",C418,"")</f>
        <v>Komova Anastasiia</v>
      </c>
      <c r="D425" s="22" t="str">
        <f>IF(G418&gt;"",G418,"")</f>
        <v>Sikorska Magdalena</v>
      </c>
      <c r="E425" s="22">
        <f>IF(E418&gt;"",E418&amp;" - "&amp;I418,"")</f>
      </c>
      <c r="F425" s="4">
        <v>-6</v>
      </c>
      <c r="G425" s="4">
        <v>-8</v>
      </c>
      <c r="H425" s="4">
        <v>-7</v>
      </c>
      <c r="I425" s="4"/>
      <c r="J425" s="4"/>
      <c r="K425" s="13">
        <f>IF(ISBLANK(F425),"",COUNTIF(F425:J425,"&gt;=0"))</f>
        <v>0</v>
      </c>
      <c r="L425" s="14">
        <f>IF(ISBLANK(F425),"",(IF(LEFT(F425,1)="-",1,0)+IF(LEFT(G425,1)="-",1,0)+IF(LEFT(H425,1)="-",1,0)+IF(LEFT(I425,1)="-",1,0)+IF(LEFT(J425,1)="-",1,0)))</f>
        <v>3</v>
      </c>
      <c r="M425" s="16">
        <f t="shared" si="69"/>
      </c>
      <c r="N425" s="15">
        <f t="shared" si="69"/>
        <v>1</v>
      </c>
      <c r="O425" s="39"/>
      <c r="AE425" s="81" t="s">
        <v>37</v>
      </c>
      <c r="AF425" s="82" t="str">
        <f>C416</f>
        <v>RUS 4</v>
      </c>
      <c r="AG425" s="82" t="str">
        <f>G416</f>
        <v>POL 1</v>
      </c>
      <c r="AH425" s="81" t="s">
        <v>38</v>
      </c>
      <c r="AI425" s="81" t="s">
        <v>39</v>
      </c>
      <c r="AJ425" s="81" t="s">
        <v>40</v>
      </c>
      <c r="AK425" s="81" t="s">
        <v>41</v>
      </c>
      <c r="AL425" s="81" t="s">
        <v>42</v>
      </c>
      <c r="AM425" s="81" t="s">
        <v>43</v>
      </c>
      <c r="AN425" s="81" t="s">
        <v>44</v>
      </c>
      <c r="AO425" s="81" t="s">
        <v>45</v>
      </c>
    </row>
    <row r="426" spans="1:41" ht="15">
      <c r="A426" s="39"/>
      <c r="B426" s="54" t="s">
        <v>25</v>
      </c>
      <c r="C426" s="22" t="str">
        <f>IF(C420&gt;"",C420&amp;" / "&amp;C421,"")</f>
        <v>Kolish Anastasiia / Komova Anastasiia</v>
      </c>
      <c r="D426" s="22" t="str">
        <f>IF(G420&gt;"",G420&amp;" / "&amp;G421,"")</f>
        <v>Wabik Sandra / Sikorska Magdalena</v>
      </c>
      <c r="E426" s="23"/>
      <c r="F426" s="8">
        <v>-8</v>
      </c>
      <c r="G426" s="4">
        <v>-8</v>
      </c>
      <c r="H426" s="4">
        <v>-3</v>
      </c>
      <c r="I426" s="7"/>
      <c r="J426" s="7"/>
      <c r="K426" s="13">
        <f>IF(ISBLANK(F426),"",COUNTIF(F426:J426,"&gt;=0"))</f>
        <v>0</v>
      </c>
      <c r="L426" s="14">
        <f>IF(ISBLANK(F426),"",(IF(LEFT(F426,1)="-",1,0)+IF(LEFT(G426,1)="-",1,0)+IF(LEFT(H426,1)="-",1,0)+IF(LEFT(I426,1)="-",1,0)+IF(LEFT(J426,1)="-",1,0)))</f>
        <v>3</v>
      </c>
      <c r="M426" s="16">
        <f t="shared" si="69"/>
      </c>
      <c r="N426" s="15">
        <f t="shared" si="69"/>
        <v>1</v>
      </c>
      <c r="O426" s="39"/>
      <c r="AE426" s="79" t="s">
        <v>7</v>
      </c>
      <c r="AF426" s="79" t="str">
        <f>C417</f>
        <v>Kolish Anastasiia</v>
      </c>
      <c r="AG426" s="79" t="str">
        <f>G417</f>
        <v>Wabik Sandra</v>
      </c>
      <c r="AH426" s="83">
        <f aca="true" t="shared" si="70" ref="AH426:AL428">F424</f>
        <v>-16</v>
      </c>
      <c r="AI426" s="83">
        <f t="shared" si="70"/>
        <v>-2</v>
      </c>
      <c r="AJ426" s="83">
        <f t="shared" si="70"/>
        <v>8</v>
      </c>
      <c r="AK426" s="83">
        <f t="shared" si="70"/>
        <v>-8</v>
      </c>
      <c r="AL426" s="83">
        <f t="shared" si="70"/>
        <v>0</v>
      </c>
      <c r="AM426" s="84"/>
      <c r="AN426" s="84">
        <f aca="true" t="shared" si="71" ref="AN426:AO428">M424</f>
      </c>
      <c r="AO426" s="84">
        <f t="shared" si="71"/>
        <v>1</v>
      </c>
    </row>
    <row r="427" spans="1:41" ht="15">
      <c r="A427" s="39"/>
      <c r="B427" s="53" t="s">
        <v>9</v>
      </c>
      <c r="C427" s="22"/>
      <c r="D427" s="22"/>
      <c r="E427" s="24"/>
      <c r="F427" s="5"/>
      <c r="G427" s="6"/>
      <c r="H427" s="7"/>
      <c r="I427" s="4"/>
      <c r="J427" s="4"/>
      <c r="K427" s="13">
        <f>IF(ISBLANK(F427),"",COUNTIF(F427:J427,"&gt;=0"))</f>
      </c>
      <c r="L427" s="14">
        <f>IF(ISBLANK(F427),"",(IF(LEFT(F427,1)="-",1,0)+IF(LEFT(G427,1)="-",1,0)+IF(LEFT(H427,1)="-",1,0)+IF(LEFT(I427,1)="-",1,0)+IF(LEFT(J427,1)="-",1,0)))</f>
      </c>
      <c r="M427" s="16">
        <f t="shared" si="69"/>
      </c>
      <c r="N427" s="15">
        <f t="shared" si="69"/>
      </c>
      <c r="O427" s="39"/>
      <c r="AE427" s="79" t="s">
        <v>8</v>
      </c>
      <c r="AF427" s="79" t="str">
        <f>C418</f>
        <v>Komova Anastasiia</v>
      </c>
      <c r="AG427" s="85" t="str">
        <f>G418</f>
        <v>Sikorska Magdalena</v>
      </c>
      <c r="AH427" s="83">
        <f t="shared" si="70"/>
        <v>-6</v>
      </c>
      <c r="AI427" s="83">
        <f t="shared" si="70"/>
        <v>-8</v>
      </c>
      <c r="AJ427" s="83">
        <f t="shared" si="70"/>
        <v>-7</v>
      </c>
      <c r="AK427" s="83">
        <f t="shared" si="70"/>
        <v>0</v>
      </c>
      <c r="AL427" s="83">
        <f t="shared" si="70"/>
        <v>0</v>
      </c>
      <c r="AM427" s="84"/>
      <c r="AN427" s="84">
        <f t="shared" si="71"/>
      </c>
      <c r="AO427" s="84">
        <f t="shared" si="71"/>
        <v>1</v>
      </c>
    </row>
    <row r="428" spans="1:41" ht="15.75" thickBot="1">
      <c r="A428" s="39"/>
      <c r="B428" s="53" t="s">
        <v>10</v>
      </c>
      <c r="C428" s="22"/>
      <c r="D428" s="22"/>
      <c r="E428" s="24"/>
      <c r="F428" s="8"/>
      <c r="G428" s="4"/>
      <c r="H428" s="4"/>
      <c r="I428" s="4"/>
      <c r="J428" s="4"/>
      <c r="K428" s="13">
        <f>IF(ISBLANK(F428),"",COUNTIF(F428:J428,"&gt;=0"))</f>
      </c>
      <c r="L428" s="14">
        <f>IF(ISBLANK(F428),"",(IF(LEFT(F428,1)="-",1,0)+IF(LEFT(G428,1)="-",1,0)+IF(LEFT(H428,1)="-",1,0)+IF(LEFT(I428,1)="-",1,0)+IF(LEFT(J428,1)="-",1,0)))</f>
      </c>
      <c r="M428" s="16">
        <f t="shared" si="69"/>
      </c>
      <c r="N428" s="15">
        <f t="shared" si="69"/>
      </c>
      <c r="O428" s="39"/>
      <c r="AE428" s="79" t="s">
        <v>46</v>
      </c>
      <c r="AF428" s="79" t="str">
        <f>C420</f>
        <v>Kolish Anastasiia</v>
      </c>
      <c r="AG428" s="85" t="str">
        <f>G420</f>
        <v>Wabik Sandra</v>
      </c>
      <c r="AH428" s="83">
        <f t="shared" si="70"/>
        <v>-8</v>
      </c>
      <c r="AI428" s="83">
        <f t="shared" si="70"/>
        <v>-8</v>
      </c>
      <c r="AJ428" s="83">
        <f t="shared" si="70"/>
        <v>-3</v>
      </c>
      <c r="AK428" s="83">
        <f t="shared" si="70"/>
        <v>0</v>
      </c>
      <c r="AL428" s="83">
        <f t="shared" si="70"/>
        <v>0</v>
      </c>
      <c r="AM428" s="84"/>
      <c r="AN428" s="84">
        <f t="shared" si="71"/>
      </c>
      <c r="AO428" s="84">
        <f t="shared" si="71"/>
        <v>1</v>
      </c>
    </row>
    <row r="429" spans="1:41" ht="15.75" thickBot="1">
      <c r="A429" s="35"/>
      <c r="B429" s="27"/>
      <c r="C429" s="27"/>
      <c r="D429" s="27"/>
      <c r="E429" s="27"/>
      <c r="F429" s="27"/>
      <c r="G429" s="27"/>
      <c r="H429" s="27"/>
      <c r="I429" s="21" t="s">
        <v>28</v>
      </c>
      <c r="J429" s="55"/>
      <c r="K429" s="25">
        <f>IF(ISBLANK(C417),"",SUM(K424:K428))</f>
        <v>1</v>
      </c>
      <c r="L429" s="26">
        <f>IF(ISBLANK(G417),"",SUM(L424:L428))</f>
        <v>9</v>
      </c>
      <c r="M429" s="56">
        <f>IF(ISBLANK(F424),"",SUM(M424:M428))</f>
        <v>0</v>
      </c>
      <c r="N429" s="57">
        <f>IF(ISBLANK(F424),"",SUM(N424:N428))</f>
        <v>3</v>
      </c>
      <c r="O429" s="39"/>
      <c r="AE429" s="122" t="s">
        <v>47</v>
      </c>
      <c r="AF429" s="122" t="str">
        <f>C421</f>
        <v>Komova Anastasiia</v>
      </c>
      <c r="AG429" s="123" t="str">
        <f>G421</f>
        <v>Sikorska Magdalena</v>
      </c>
      <c r="AH429" s="86" t="s">
        <v>48</v>
      </c>
      <c r="AI429" s="86" t="s">
        <v>48</v>
      </c>
      <c r="AJ429" s="86" t="s">
        <v>48</v>
      </c>
      <c r="AK429" s="86" t="s">
        <v>48</v>
      </c>
      <c r="AL429" s="86" t="s">
        <v>48</v>
      </c>
      <c r="AM429" s="86"/>
      <c r="AN429" s="84"/>
      <c r="AO429" s="84">
        <f>N427</f>
      </c>
    </row>
    <row r="430" spans="1:41" ht="15">
      <c r="A430" s="35"/>
      <c r="B430" s="27" t="s">
        <v>26</v>
      </c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40"/>
      <c r="AE430" s="79" t="s">
        <v>9</v>
      </c>
      <c r="AF430" s="79" t="str">
        <f>C417</f>
        <v>Kolish Anastasiia</v>
      </c>
      <c r="AG430" s="85" t="str">
        <f>G418</f>
        <v>Sikorska Magdalena</v>
      </c>
      <c r="AH430" s="83">
        <f aca="true" t="shared" si="72" ref="AH430:AL431">F427</f>
        <v>0</v>
      </c>
      <c r="AI430" s="83">
        <f t="shared" si="72"/>
        <v>0</v>
      </c>
      <c r="AJ430" s="83">
        <f t="shared" si="72"/>
        <v>0</v>
      </c>
      <c r="AK430" s="83">
        <f t="shared" si="72"/>
        <v>0</v>
      </c>
      <c r="AL430" s="83">
        <f t="shared" si="72"/>
        <v>0</v>
      </c>
      <c r="AM430" s="84"/>
      <c r="AN430" s="84">
        <f>M427</f>
      </c>
      <c r="AO430" s="84">
        <f>N427</f>
      </c>
    </row>
    <row r="431" spans="1:41" ht="15">
      <c r="A431" s="35"/>
      <c r="C431" s="27" t="s">
        <v>4</v>
      </c>
      <c r="D431" s="27" t="s">
        <v>5</v>
      </c>
      <c r="E431" s="9"/>
      <c r="F431" s="27"/>
      <c r="G431" s="27" t="s">
        <v>6</v>
      </c>
      <c r="H431" s="9"/>
      <c r="I431" s="27"/>
      <c r="J431" s="9" t="s">
        <v>27</v>
      </c>
      <c r="K431" s="9"/>
      <c r="L431" s="27"/>
      <c r="M431" s="27"/>
      <c r="N431" s="27"/>
      <c r="O431" s="40"/>
      <c r="AE431" s="79" t="s">
        <v>10</v>
      </c>
      <c r="AF431" s="79" t="str">
        <f>C418</f>
        <v>Komova Anastasiia</v>
      </c>
      <c r="AG431" s="79" t="str">
        <f>G417</f>
        <v>Wabik Sandra</v>
      </c>
      <c r="AH431" s="83">
        <f t="shared" si="72"/>
        <v>0</v>
      </c>
      <c r="AI431" s="83">
        <f t="shared" si="72"/>
        <v>0</v>
      </c>
      <c r="AJ431" s="83">
        <f t="shared" si="72"/>
        <v>0</v>
      </c>
      <c r="AK431" s="83">
        <f t="shared" si="72"/>
        <v>0</v>
      </c>
      <c r="AL431" s="83">
        <f t="shared" si="72"/>
        <v>0</v>
      </c>
      <c r="AM431" s="84"/>
      <c r="AN431" s="84">
        <f>M428</f>
      </c>
      <c r="AO431" s="84">
        <f>N428</f>
      </c>
    </row>
    <row r="432" spans="1:15" ht="13.5" thickBot="1">
      <c r="A432" s="35"/>
      <c r="B432" s="62"/>
      <c r="C432" s="63" t="str">
        <f>C416</f>
        <v>RUS 4</v>
      </c>
      <c r="D432" s="27" t="str">
        <f>G416</f>
        <v>POL 1</v>
      </c>
      <c r="E432" s="27"/>
      <c r="F432" s="27"/>
      <c r="G432" s="27"/>
      <c r="H432" s="27"/>
      <c r="I432" s="27"/>
      <c r="J432" s="158" t="str">
        <f>IF(M429=3,C416,IF(N429=3,G416,IF(M429=5,IF(N429=5,"tasan",""),"")))</f>
        <v>POL 1</v>
      </c>
      <c r="K432" s="159"/>
      <c r="L432" s="159"/>
      <c r="M432" s="159"/>
      <c r="N432" s="160"/>
      <c r="O432" s="39"/>
    </row>
    <row r="433" spans="1:15" ht="12.75">
      <c r="A433" s="58"/>
      <c r="B433" s="59"/>
      <c r="C433" s="59"/>
      <c r="D433" s="59"/>
      <c r="E433" s="59"/>
      <c r="F433" s="59"/>
      <c r="G433" s="59"/>
      <c r="H433" s="59"/>
      <c r="I433" s="59"/>
      <c r="J433" s="60"/>
      <c r="K433" s="60"/>
      <c r="L433" s="60"/>
      <c r="M433" s="60"/>
      <c r="N433" s="60"/>
      <c r="O433" s="61"/>
    </row>
    <row r="436" spans="1:15" ht="12.75">
      <c r="A436" s="35"/>
      <c r="B436" s="9"/>
      <c r="C436" s="28" t="s">
        <v>29</v>
      </c>
      <c r="D436" s="27"/>
      <c r="E436" s="27"/>
      <c r="F436" s="9"/>
      <c r="G436" s="36" t="s">
        <v>17</v>
      </c>
      <c r="H436" s="37"/>
      <c r="I436" s="38"/>
      <c r="J436" s="170">
        <v>41977</v>
      </c>
      <c r="K436" s="171"/>
      <c r="L436" s="171"/>
      <c r="M436" s="171"/>
      <c r="N436" s="172"/>
      <c r="O436" s="39"/>
    </row>
    <row r="437" spans="1:15" ht="12.75">
      <c r="A437" s="35"/>
      <c r="B437" s="12"/>
      <c r="C437" s="12" t="s">
        <v>75</v>
      </c>
      <c r="D437" s="27"/>
      <c r="E437" s="27"/>
      <c r="F437" s="9"/>
      <c r="G437" s="36" t="s">
        <v>18</v>
      </c>
      <c r="H437" s="37"/>
      <c r="I437" s="38"/>
      <c r="J437" s="173" t="s">
        <v>185</v>
      </c>
      <c r="K437" s="171"/>
      <c r="L437" s="171"/>
      <c r="M437" s="171"/>
      <c r="N437" s="172"/>
      <c r="O437" s="39"/>
    </row>
    <row r="438" spans="1:15" ht="12.75">
      <c r="A438" s="35"/>
      <c r="B438" s="9"/>
      <c r="C438" s="69"/>
      <c r="D438" s="27"/>
      <c r="E438" s="27"/>
      <c r="F438" s="27"/>
      <c r="G438" s="1"/>
      <c r="H438" s="27"/>
      <c r="I438" s="27"/>
      <c r="J438" s="27"/>
      <c r="K438" s="27"/>
      <c r="L438" s="27"/>
      <c r="M438" s="27"/>
      <c r="N438" s="27"/>
      <c r="O438" s="40"/>
    </row>
    <row r="439" spans="1:15" ht="12.75">
      <c r="A439" s="39"/>
      <c r="B439" s="41" t="s">
        <v>19</v>
      </c>
      <c r="C439" s="174" t="s">
        <v>227</v>
      </c>
      <c r="D439" s="175"/>
      <c r="E439" s="42"/>
      <c r="F439" s="41" t="s">
        <v>19</v>
      </c>
      <c r="G439" s="66" t="s">
        <v>52</v>
      </c>
      <c r="H439" s="67"/>
      <c r="I439" s="67"/>
      <c r="J439" s="67"/>
      <c r="K439" s="67"/>
      <c r="L439" s="67"/>
      <c r="M439" s="67"/>
      <c r="N439" s="68"/>
      <c r="O439" s="39"/>
    </row>
    <row r="440" spans="1:15" ht="12.75">
      <c r="A440" s="39"/>
      <c r="B440" s="43" t="s">
        <v>0</v>
      </c>
      <c r="C440" s="161" t="s">
        <v>231</v>
      </c>
      <c r="D440" s="162"/>
      <c r="E440" s="11"/>
      <c r="F440" s="44" t="s">
        <v>1</v>
      </c>
      <c r="G440" s="161" t="s">
        <v>235</v>
      </c>
      <c r="H440" s="163"/>
      <c r="I440" s="163"/>
      <c r="J440" s="163"/>
      <c r="K440" s="163"/>
      <c r="L440" s="163"/>
      <c r="M440" s="163"/>
      <c r="N440" s="164"/>
      <c r="O440" s="39"/>
    </row>
    <row r="441" spans="1:15" ht="12.75">
      <c r="A441" s="39"/>
      <c r="B441" s="45" t="s">
        <v>2</v>
      </c>
      <c r="C441" s="161" t="s">
        <v>229</v>
      </c>
      <c r="D441" s="162"/>
      <c r="E441" s="11"/>
      <c r="F441" s="46" t="s">
        <v>3</v>
      </c>
      <c r="G441" s="176" t="s">
        <v>233</v>
      </c>
      <c r="H441" s="177"/>
      <c r="I441" s="177"/>
      <c r="J441" s="177"/>
      <c r="K441" s="177"/>
      <c r="L441" s="177"/>
      <c r="M441" s="177"/>
      <c r="N441" s="128"/>
      <c r="O441" s="39"/>
    </row>
    <row r="442" spans="1:15" ht="12.75">
      <c r="A442" s="35"/>
      <c r="B442" s="47" t="s">
        <v>20</v>
      </c>
      <c r="C442" s="48"/>
      <c r="D442" s="49"/>
      <c r="E442" s="50"/>
      <c r="F442" s="47" t="s">
        <v>20</v>
      </c>
      <c r="G442" s="48"/>
      <c r="H442" s="51"/>
      <c r="I442" s="51"/>
      <c r="J442" s="51"/>
      <c r="K442" s="51"/>
      <c r="L442" s="51"/>
      <c r="M442" s="51"/>
      <c r="N442" s="51"/>
      <c r="O442" s="40"/>
    </row>
    <row r="443" spans="1:15" ht="12.75">
      <c r="A443" s="39"/>
      <c r="B443" s="19"/>
      <c r="C443" s="161" t="s">
        <v>231</v>
      </c>
      <c r="D443" s="162"/>
      <c r="E443" s="11"/>
      <c r="F443" s="20"/>
      <c r="G443" s="176" t="s">
        <v>229</v>
      </c>
      <c r="H443" s="177"/>
      <c r="I443" s="177"/>
      <c r="J443" s="177"/>
      <c r="K443" s="177"/>
      <c r="L443" s="177"/>
      <c r="M443" s="177"/>
      <c r="N443" s="128"/>
      <c r="O443" s="39"/>
    </row>
    <row r="444" spans="1:15" ht="12.75">
      <c r="A444" s="39"/>
      <c r="B444" s="17"/>
      <c r="C444" s="161" t="s">
        <v>229</v>
      </c>
      <c r="D444" s="162"/>
      <c r="E444" s="11"/>
      <c r="F444" s="18"/>
      <c r="G444" s="161" t="s">
        <v>231</v>
      </c>
      <c r="H444" s="163"/>
      <c r="I444" s="163"/>
      <c r="J444" s="163"/>
      <c r="K444" s="163"/>
      <c r="L444" s="163"/>
      <c r="M444" s="163"/>
      <c r="N444" s="164"/>
      <c r="O444" s="39"/>
    </row>
    <row r="445" spans="1:15" ht="12.75">
      <c r="A445" s="35"/>
      <c r="B445" s="27"/>
      <c r="C445" s="27"/>
      <c r="D445" s="27"/>
      <c r="E445" s="27"/>
      <c r="F445" s="1" t="s">
        <v>24</v>
      </c>
      <c r="G445" s="1"/>
      <c r="H445" s="1"/>
      <c r="I445" s="1"/>
      <c r="J445" s="27"/>
      <c r="K445" s="27"/>
      <c r="L445" s="27"/>
      <c r="M445" s="52"/>
      <c r="N445" s="9"/>
      <c r="O445" s="40"/>
    </row>
    <row r="446" spans="1:15" ht="12.75">
      <c r="A446" s="35"/>
      <c r="B446" s="12" t="s">
        <v>23</v>
      </c>
      <c r="C446" s="27"/>
      <c r="D446" s="27"/>
      <c r="E446" s="27"/>
      <c r="F446" s="2" t="s">
        <v>11</v>
      </c>
      <c r="G446" s="2" t="s">
        <v>12</v>
      </c>
      <c r="H446" s="2" t="s">
        <v>13</v>
      </c>
      <c r="I446" s="2" t="s">
        <v>14</v>
      </c>
      <c r="J446" s="2" t="s">
        <v>15</v>
      </c>
      <c r="K446" s="168" t="s">
        <v>21</v>
      </c>
      <c r="L446" s="169"/>
      <c r="M446" s="2" t="s">
        <v>22</v>
      </c>
      <c r="N446" s="3" t="s">
        <v>16</v>
      </c>
      <c r="O446" s="39"/>
    </row>
    <row r="447" spans="1:41" ht="15.75">
      <c r="A447" s="39"/>
      <c r="B447" s="53" t="s">
        <v>7</v>
      </c>
      <c r="C447" s="22" t="str">
        <f>IF(C440&gt;"",C440,"")</f>
        <v>Latt Kätlin</v>
      </c>
      <c r="D447" s="22" t="str">
        <f>IF(G440&gt;"",G440,"")</f>
        <v>Khlyzova Elizaveta</v>
      </c>
      <c r="E447" s="22">
        <f>IF(E440&gt;"",E440&amp;" - "&amp;I440,"")</f>
      </c>
      <c r="F447" s="4">
        <v>-10</v>
      </c>
      <c r="G447" s="4">
        <v>-8</v>
      </c>
      <c r="H447" s="10">
        <v>-4</v>
      </c>
      <c r="I447" s="4"/>
      <c r="J447" s="4"/>
      <c r="K447" s="13">
        <f>IF(ISBLANK(F447),"",COUNTIF(F447:J447,"&gt;=0"))</f>
        <v>0</v>
      </c>
      <c r="L447" s="14">
        <f>IF(ISBLANK(F447),"",(IF(LEFT(F447,1)="-",1,0)+IF(LEFT(G447,1)="-",1,0)+IF(LEFT(H447,1)="-",1,0)+IF(LEFT(I447,1)="-",1,0)+IF(LEFT(J447,1)="-",1,0)))</f>
        <v>3</v>
      </c>
      <c r="M447" s="16">
        <f aca="true" t="shared" si="73" ref="M447:N451">IF(K447=3,1,"")</f>
      </c>
      <c r="N447" s="15">
        <f t="shared" si="73"/>
        <v>1</v>
      </c>
      <c r="O447" s="39"/>
      <c r="AE447" s="74">
        <v>139</v>
      </c>
      <c r="AF447" s="75"/>
      <c r="AG447" s="74" t="s">
        <v>33</v>
      </c>
      <c r="AH447" s="76" t="str">
        <f>J437</f>
        <v>Women</v>
      </c>
      <c r="AI447" s="77" t="s">
        <v>34</v>
      </c>
      <c r="AJ447" s="78">
        <f>J436</f>
        <v>41977</v>
      </c>
      <c r="AK447" s="79" t="s">
        <v>35</v>
      </c>
      <c r="AL447" s="80"/>
      <c r="AM447" s="79" t="s">
        <v>36</v>
      </c>
      <c r="AN447" s="76">
        <f>SUM(AN449:AN454)</f>
        <v>0</v>
      </c>
      <c r="AO447" s="76">
        <f>SUM(AO449:AO454)</f>
        <v>3</v>
      </c>
    </row>
    <row r="448" spans="1:41" ht="15.75">
      <c r="A448" s="39"/>
      <c r="B448" s="53" t="s">
        <v>8</v>
      </c>
      <c r="C448" s="22" t="str">
        <f>IF(C441&gt;"",C441,"")</f>
        <v>Petrova Valeria</v>
      </c>
      <c r="D448" s="22" t="str">
        <f>IF(G441&gt;"",G441,"")</f>
        <v>Blazhko Anna</v>
      </c>
      <c r="E448" s="22">
        <f>IF(E441&gt;"",E441&amp;" - "&amp;I441,"")</f>
      </c>
      <c r="F448" s="4">
        <v>-5</v>
      </c>
      <c r="G448" s="4">
        <v>-9</v>
      </c>
      <c r="H448" s="4">
        <v>-4</v>
      </c>
      <c r="I448" s="4"/>
      <c r="J448" s="4"/>
      <c r="K448" s="13">
        <f>IF(ISBLANK(F448),"",COUNTIF(F448:J448,"&gt;=0"))</f>
        <v>0</v>
      </c>
      <c r="L448" s="14">
        <f>IF(ISBLANK(F448),"",(IF(LEFT(F448,1)="-",1,0)+IF(LEFT(G448,1)="-",1,0)+IF(LEFT(H448,1)="-",1,0)+IF(LEFT(I448,1)="-",1,0)+IF(LEFT(J448,1)="-",1,0)))</f>
        <v>3</v>
      </c>
      <c r="M448" s="16">
        <f t="shared" si="73"/>
      </c>
      <c r="N448" s="15">
        <f t="shared" si="73"/>
        <v>1</v>
      </c>
      <c r="O448" s="39"/>
      <c r="AE448" s="81" t="s">
        <v>37</v>
      </c>
      <c r="AF448" s="82" t="str">
        <f>C439</f>
        <v>EST 1</v>
      </c>
      <c r="AG448" s="82" t="str">
        <f>G439</f>
        <v>RUS 1</v>
      </c>
      <c r="AH448" s="81" t="s">
        <v>38</v>
      </c>
      <c r="AI448" s="81" t="s">
        <v>39</v>
      </c>
      <c r="AJ448" s="81" t="s">
        <v>40</v>
      </c>
      <c r="AK448" s="81" t="s">
        <v>41</v>
      </c>
      <c r="AL448" s="81" t="s">
        <v>42</v>
      </c>
      <c r="AM448" s="81" t="s">
        <v>43</v>
      </c>
      <c r="AN448" s="81" t="s">
        <v>44</v>
      </c>
      <c r="AO448" s="81" t="s">
        <v>45</v>
      </c>
    </row>
    <row r="449" spans="1:41" ht="15">
      <c r="A449" s="39"/>
      <c r="B449" s="54" t="s">
        <v>25</v>
      </c>
      <c r="C449" s="22" t="str">
        <f>IF(C443&gt;"",C443&amp;" / "&amp;C444,"")</f>
        <v>Latt Kätlin / Petrova Valeria</v>
      </c>
      <c r="D449" s="22" t="str">
        <f>IF(G443&gt;"",G443&amp;" / "&amp;G444,"")</f>
        <v>Petrova Valeria / Latt Kätlin</v>
      </c>
      <c r="E449" s="23"/>
      <c r="F449" s="8">
        <v>-10</v>
      </c>
      <c r="G449" s="4">
        <v>6</v>
      </c>
      <c r="H449" s="4">
        <v>-7</v>
      </c>
      <c r="I449" s="7">
        <v>-6</v>
      </c>
      <c r="J449" s="7"/>
      <c r="K449" s="13">
        <f>IF(ISBLANK(F449),"",COUNTIF(F449:J449,"&gt;=0"))</f>
        <v>1</v>
      </c>
      <c r="L449" s="14">
        <f>IF(ISBLANK(F449),"",(IF(LEFT(F449,1)="-",1,0)+IF(LEFT(G449,1)="-",1,0)+IF(LEFT(H449,1)="-",1,0)+IF(LEFT(I449,1)="-",1,0)+IF(LEFT(J449,1)="-",1,0)))</f>
        <v>3</v>
      </c>
      <c r="M449" s="16">
        <f t="shared" si="73"/>
      </c>
      <c r="N449" s="15">
        <f t="shared" si="73"/>
        <v>1</v>
      </c>
      <c r="O449" s="39"/>
      <c r="AE449" s="79" t="s">
        <v>7</v>
      </c>
      <c r="AF449" s="79" t="str">
        <f>C440</f>
        <v>Latt Kätlin</v>
      </c>
      <c r="AG449" s="79" t="str">
        <f>G440</f>
        <v>Khlyzova Elizaveta</v>
      </c>
      <c r="AH449" s="83">
        <f aca="true" t="shared" si="74" ref="AH449:AL451">F447</f>
        <v>-10</v>
      </c>
      <c r="AI449" s="83">
        <f t="shared" si="74"/>
        <v>-8</v>
      </c>
      <c r="AJ449" s="83">
        <f t="shared" si="74"/>
        <v>-4</v>
      </c>
      <c r="AK449" s="83">
        <f t="shared" si="74"/>
        <v>0</v>
      </c>
      <c r="AL449" s="83">
        <f t="shared" si="74"/>
        <v>0</v>
      </c>
      <c r="AM449" s="84"/>
      <c r="AN449" s="84">
        <f aca="true" t="shared" si="75" ref="AN449:AO451">M447</f>
      </c>
      <c r="AO449" s="84">
        <f t="shared" si="75"/>
        <v>1</v>
      </c>
    </row>
    <row r="450" spans="1:41" ht="15">
      <c r="A450" s="39"/>
      <c r="B450" s="53" t="s">
        <v>9</v>
      </c>
      <c r="C450" s="22" t="str">
        <f>IF(C440&gt;"",C440,"")</f>
        <v>Latt Kätlin</v>
      </c>
      <c r="D450" s="22" t="str">
        <f>IF(G441&gt;"",G441,"")</f>
        <v>Blazhko Anna</v>
      </c>
      <c r="E450" s="24"/>
      <c r="F450" s="5"/>
      <c r="G450" s="6"/>
      <c r="H450" s="7"/>
      <c r="I450" s="4"/>
      <c r="J450" s="4"/>
      <c r="K450" s="13">
        <f>IF(ISBLANK(F450),"",COUNTIF(F450:J450,"&gt;=0"))</f>
      </c>
      <c r="L450" s="14">
        <f>IF(ISBLANK(F450),"",(IF(LEFT(F450,1)="-",1,0)+IF(LEFT(G450,1)="-",1,0)+IF(LEFT(H450,1)="-",1,0)+IF(LEFT(I450,1)="-",1,0)+IF(LEFT(J450,1)="-",1,0)))</f>
      </c>
      <c r="M450" s="16">
        <f t="shared" si="73"/>
      </c>
      <c r="N450" s="15">
        <f t="shared" si="73"/>
      </c>
      <c r="O450" s="39"/>
      <c r="AE450" s="79" t="s">
        <v>8</v>
      </c>
      <c r="AF450" s="79" t="str">
        <f>C441</f>
        <v>Petrova Valeria</v>
      </c>
      <c r="AG450" s="85" t="str">
        <f>G441</f>
        <v>Blazhko Anna</v>
      </c>
      <c r="AH450" s="83">
        <f t="shared" si="74"/>
        <v>-5</v>
      </c>
      <c r="AI450" s="83">
        <f t="shared" si="74"/>
        <v>-9</v>
      </c>
      <c r="AJ450" s="83">
        <f t="shared" si="74"/>
        <v>-4</v>
      </c>
      <c r="AK450" s="83">
        <f t="shared" si="74"/>
        <v>0</v>
      </c>
      <c r="AL450" s="83">
        <f t="shared" si="74"/>
        <v>0</v>
      </c>
      <c r="AM450" s="84"/>
      <c r="AN450" s="84">
        <f t="shared" si="75"/>
      </c>
      <c r="AO450" s="84">
        <f t="shared" si="75"/>
        <v>1</v>
      </c>
    </row>
    <row r="451" spans="1:41" ht="15.75" thickBot="1">
      <c r="A451" s="39"/>
      <c r="B451" s="53" t="s">
        <v>10</v>
      </c>
      <c r="C451" s="22" t="str">
        <f>IF(C441&gt;"",C441,"")</f>
        <v>Petrova Valeria</v>
      </c>
      <c r="D451" s="22" t="str">
        <f>IF(G440&gt;"",G440,"")</f>
        <v>Khlyzova Elizaveta</v>
      </c>
      <c r="E451" s="24"/>
      <c r="F451" s="8"/>
      <c r="G451" s="4"/>
      <c r="H451" s="4"/>
      <c r="I451" s="4"/>
      <c r="J451" s="4"/>
      <c r="K451" s="13">
        <f>IF(ISBLANK(F451),"",COUNTIF(F451:J451,"&gt;=0"))</f>
      </c>
      <c r="L451" s="14">
        <f>IF(ISBLANK(F451),"",(IF(LEFT(F451,1)="-",1,0)+IF(LEFT(G451,1)="-",1,0)+IF(LEFT(H451,1)="-",1,0)+IF(LEFT(I451,1)="-",1,0)+IF(LEFT(J451,1)="-",1,0)))</f>
      </c>
      <c r="M451" s="16">
        <f t="shared" si="73"/>
      </c>
      <c r="N451" s="15">
        <f t="shared" si="73"/>
      </c>
      <c r="O451" s="39"/>
      <c r="AE451" s="79" t="s">
        <v>46</v>
      </c>
      <c r="AF451" s="79" t="str">
        <f>C443</f>
        <v>Latt Kätlin</v>
      </c>
      <c r="AG451" s="85" t="str">
        <f>G443</f>
        <v>Petrova Valeria</v>
      </c>
      <c r="AH451" s="83">
        <f t="shared" si="74"/>
        <v>-10</v>
      </c>
      <c r="AI451" s="83">
        <f t="shared" si="74"/>
        <v>6</v>
      </c>
      <c r="AJ451" s="83">
        <f t="shared" si="74"/>
        <v>-7</v>
      </c>
      <c r="AK451" s="83">
        <f t="shared" si="74"/>
        <v>-6</v>
      </c>
      <c r="AL451" s="83">
        <f t="shared" si="74"/>
        <v>0</v>
      </c>
      <c r="AM451" s="84"/>
      <c r="AN451" s="84">
        <f t="shared" si="75"/>
      </c>
      <c r="AO451" s="84">
        <f t="shared" si="75"/>
        <v>1</v>
      </c>
    </row>
    <row r="452" spans="1:41" ht="15.75" thickBot="1">
      <c r="A452" s="35"/>
      <c r="B452" s="27"/>
      <c r="C452" s="27"/>
      <c r="D452" s="27"/>
      <c r="E452" s="27"/>
      <c r="F452" s="27"/>
      <c r="G452" s="27"/>
      <c r="H452" s="27"/>
      <c r="I452" s="21" t="s">
        <v>28</v>
      </c>
      <c r="J452" s="55"/>
      <c r="K452" s="25">
        <f>IF(ISBLANK(C440),"",SUM(K447:K451))</f>
        <v>1</v>
      </c>
      <c r="L452" s="26">
        <f>IF(ISBLANK(G440),"",SUM(L447:L451))</f>
        <v>9</v>
      </c>
      <c r="M452" s="56">
        <f>IF(ISBLANK(F447),"",SUM(M447:M451))</f>
        <v>0</v>
      </c>
      <c r="N452" s="57">
        <f>IF(ISBLANK(F447),"",SUM(N447:N451))</f>
        <v>3</v>
      </c>
      <c r="O452" s="39"/>
      <c r="AE452" s="122" t="s">
        <v>47</v>
      </c>
      <c r="AF452" s="122" t="str">
        <f>C444</f>
        <v>Petrova Valeria</v>
      </c>
      <c r="AG452" s="123" t="str">
        <f>G444</f>
        <v>Latt Kätlin</v>
      </c>
      <c r="AH452" s="86" t="s">
        <v>48</v>
      </c>
      <c r="AI452" s="86" t="s">
        <v>48</v>
      </c>
      <c r="AJ452" s="86" t="s">
        <v>48</v>
      </c>
      <c r="AK452" s="86" t="s">
        <v>48</v>
      </c>
      <c r="AL452" s="86" t="s">
        <v>48</v>
      </c>
      <c r="AM452" s="86"/>
      <c r="AN452" s="84"/>
      <c r="AO452" s="84">
        <f>N450</f>
      </c>
    </row>
    <row r="453" spans="1:41" ht="15">
      <c r="A453" s="35"/>
      <c r="B453" s="27" t="s">
        <v>26</v>
      </c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40"/>
      <c r="AE453" s="79" t="s">
        <v>9</v>
      </c>
      <c r="AF453" s="79" t="str">
        <f>C440</f>
        <v>Latt Kätlin</v>
      </c>
      <c r="AG453" s="85" t="str">
        <f>G441</f>
        <v>Blazhko Anna</v>
      </c>
      <c r="AH453" s="83">
        <f aca="true" t="shared" si="76" ref="AH453:AL454">F450</f>
        <v>0</v>
      </c>
      <c r="AI453" s="83">
        <f t="shared" si="76"/>
        <v>0</v>
      </c>
      <c r="AJ453" s="83">
        <f t="shared" si="76"/>
        <v>0</v>
      </c>
      <c r="AK453" s="83">
        <f t="shared" si="76"/>
        <v>0</v>
      </c>
      <c r="AL453" s="83">
        <f t="shared" si="76"/>
        <v>0</v>
      </c>
      <c r="AM453" s="84"/>
      <c r="AN453" s="84">
        <f>M450</f>
      </c>
      <c r="AO453" s="84">
        <f>N450</f>
      </c>
    </row>
    <row r="454" spans="1:41" ht="15">
      <c r="A454" s="35"/>
      <c r="C454" s="27" t="s">
        <v>4</v>
      </c>
      <c r="D454" s="27" t="s">
        <v>5</v>
      </c>
      <c r="E454" s="9"/>
      <c r="F454" s="27"/>
      <c r="G454" s="27" t="s">
        <v>6</v>
      </c>
      <c r="H454" s="9"/>
      <c r="I454" s="27"/>
      <c r="J454" s="9" t="s">
        <v>27</v>
      </c>
      <c r="K454" s="9"/>
      <c r="L454" s="27"/>
      <c r="M454" s="27"/>
      <c r="N454" s="27"/>
      <c r="O454" s="40"/>
      <c r="AE454" s="79" t="s">
        <v>10</v>
      </c>
      <c r="AF454" s="79" t="str">
        <f>C441</f>
        <v>Petrova Valeria</v>
      </c>
      <c r="AG454" s="79" t="str">
        <f>G440</f>
        <v>Khlyzova Elizaveta</v>
      </c>
      <c r="AH454" s="83">
        <f t="shared" si="76"/>
        <v>0</v>
      </c>
      <c r="AI454" s="83">
        <f t="shared" si="76"/>
        <v>0</v>
      </c>
      <c r="AJ454" s="83">
        <f t="shared" si="76"/>
        <v>0</v>
      </c>
      <c r="AK454" s="83">
        <f t="shared" si="76"/>
        <v>0</v>
      </c>
      <c r="AL454" s="83">
        <f t="shared" si="76"/>
        <v>0</v>
      </c>
      <c r="AM454" s="84"/>
      <c r="AN454" s="84">
        <f>M451</f>
      </c>
      <c r="AO454" s="84">
        <f>N451</f>
      </c>
    </row>
    <row r="455" spans="1:15" ht="13.5" thickBot="1">
      <c r="A455" s="35"/>
      <c r="B455" s="62"/>
      <c r="C455" s="63" t="str">
        <f>C439</f>
        <v>EST 1</v>
      </c>
      <c r="D455" s="27" t="str">
        <f>G439</f>
        <v>RUS 1</v>
      </c>
      <c r="E455" s="27"/>
      <c r="F455" s="27"/>
      <c r="G455" s="27"/>
      <c r="H455" s="27"/>
      <c r="I455" s="27"/>
      <c r="J455" s="158" t="str">
        <f>IF(M452=3,C439,IF(N452=3,G439,IF(M452=5,IF(N452=5,"tasan",""),"")))</f>
        <v>RUS 1</v>
      </c>
      <c r="K455" s="159"/>
      <c r="L455" s="159"/>
      <c r="M455" s="159"/>
      <c r="N455" s="160"/>
      <c r="O455" s="39"/>
    </row>
    <row r="456" spans="1:15" ht="12.75">
      <c r="A456" s="58"/>
      <c r="B456" s="59"/>
      <c r="C456" s="59"/>
      <c r="D456" s="59"/>
      <c r="E456" s="59"/>
      <c r="F456" s="59"/>
      <c r="G456" s="59"/>
      <c r="H456" s="59"/>
      <c r="I456" s="59"/>
      <c r="J456" s="60"/>
      <c r="K456" s="60"/>
      <c r="L456" s="60"/>
      <c r="M456" s="60"/>
      <c r="N456" s="60"/>
      <c r="O456" s="61"/>
    </row>
    <row r="459" spans="1:15" ht="12.75">
      <c r="A459" s="35"/>
      <c r="B459" s="9"/>
      <c r="C459" s="28" t="s">
        <v>29</v>
      </c>
      <c r="D459" s="27"/>
      <c r="E459" s="27"/>
      <c r="F459" s="9"/>
      <c r="G459" s="36" t="s">
        <v>17</v>
      </c>
      <c r="H459" s="37"/>
      <c r="I459" s="38"/>
      <c r="J459" s="170">
        <v>41977</v>
      </c>
      <c r="K459" s="171"/>
      <c r="L459" s="171"/>
      <c r="M459" s="171"/>
      <c r="N459" s="172"/>
      <c r="O459" s="39"/>
    </row>
    <row r="460" spans="1:15" ht="12.75">
      <c r="A460" s="35"/>
      <c r="B460" s="12"/>
      <c r="C460" s="12" t="s">
        <v>75</v>
      </c>
      <c r="D460" s="27"/>
      <c r="E460" s="27"/>
      <c r="F460" s="9"/>
      <c r="G460" s="36" t="s">
        <v>18</v>
      </c>
      <c r="H460" s="37"/>
      <c r="I460" s="38"/>
      <c r="J460" s="173" t="s">
        <v>185</v>
      </c>
      <c r="K460" s="171"/>
      <c r="L460" s="171"/>
      <c r="M460" s="171"/>
      <c r="N460" s="172"/>
      <c r="O460" s="39"/>
    </row>
    <row r="461" spans="1:15" ht="12.75">
      <c r="A461" s="35"/>
      <c r="B461" s="9"/>
      <c r="C461" s="69"/>
      <c r="D461" s="27"/>
      <c r="E461" s="27"/>
      <c r="F461" s="27"/>
      <c r="G461" s="1"/>
      <c r="H461" s="27"/>
      <c r="I461" s="27"/>
      <c r="J461" s="27"/>
      <c r="K461" s="27"/>
      <c r="L461" s="27"/>
      <c r="M461" s="27"/>
      <c r="N461" s="27"/>
      <c r="O461" s="40"/>
    </row>
    <row r="462" spans="1:15" ht="12.75">
      <c r="A462" s="39"/>
      <c r="B462" s="41" t="s">
        <v>19</v>
      </c>
      <c r="C462" s="174" t="s">
        <v>236</v>
      </c>
      <c r="D462" s="175"/>
      <c r="E462" s="42"/>
      <c r="F462" s="41" t="s">
        <v>19</v>
      </c>
      <c r="G462" s="66" t="s">
        <v>66</v>
      </c>
      <c r="H462" s="67"/>
      <c r="I462" s="67"/>
      <c r="J462" s="67"/>
      <c r="K462" s="67"/>
      <c r="L462" s="67"/>
      <c r="M462" s="67"/>
      <c r="N462" s="68"/>
      <c r="O462" s="39"/>
    </row>
    <row r="463" spans="1:15" ht="15">
      <c r="A463" s="39"/>
      <c r="B463" s="43" t="s">
        <v>0</v>
      </c>
      <c r="C463" t="s">
        <v>237</v>
      </c>
      <c r="D463"/>
      <c r="E463" s="11"/>
      <c r="F463" s="44" t="s">
        <v>1</v>
      </c>
      <c r="G463" s="176" t="s">
        <v>245</v>
      </c>
      <c r="H463" s="177"/>
      <c r="I463" s="177"/>
      <c r="J463" s="177"/>
      <c r="K463" s="177"/>
      <c r="L463" s="177"/>
      <c r="M463" s="177"/>
      <c r="N463" s="128"/>
      <c r="O463" s="39"/>
    </row>
    <row r="464" spans="1:15" ht="12.75">
      <c r="A464" s="39"/>
      <c r="B464" s="45" t="s">
        <v>2</v>
      </c>
      <c r="C464" s="153" t="s">
        <v>239</v>
      </c>
      <c r="D464" s="150" t="s">
        <v>240</v>
      </c>
      <c r="E464" s="11"/>
      <c r="F464" s="46" t="s">
        <v>3</v>
      </c>
      <c r="G464" s="161" t="s">
        <v>243</v>
      </c>
      <c r="H464" s="163"/>
      <c r="I464" s="163"/>
      <c r="J464" s="163"/>
      <c r="K464" s="163"/>
      <c r="L464" s="163"/>
      <c r="M464" s="163"/>
      <c r="N464" s="164"/>
      <c r="O464" s="39"/>
    </row>
    <row r="465" spans="1:15" ht="12.75">
      <c r="A465" s="35"/>
      <c r="B465" s="47" t="s">
        <v>20</v>
      </c>
      <c r="C465" s="48"/>
      <c r="D465" s="49"/>
      <c r="E465" s="50"/>
      <c r="F465" s="47" t="s">
        <v>20</v>
      </c>
      <c r="G465" s="48"/>
      <c r="H465" s="51"/>
      <c r="I465" s="51"/>
      <c r="J465" s="51"/>
      <c r="K465" s="51"/>
      <c r="L465" s="51"/>
      <c r="M465" s="51"/>
      <c r="N465" s="51"/>
      <c r="O465" s="40"/>
    </row>
    <row r="466" spans="1:15" ht="15">
      <c r="A466" s="39"/>
      <c r="B466" s="19"/>
      <c r="C466" t="s">
        <v>237</v>
      </c>
      <c r="D466"/>
      <c r="E466" s="11"/>
      <c r="F466" s="20"/>
      <c r="G466" s="176" t="s">
        <v>245</v>
      </c>
      <c r="H466" s="177"/>
      <c r="I466" s="177"/>
      <c r="J466" s="177"/>
      <c r="K466" s="177"/>
      <c r="L466" s="177"/>
      <c r="M466" s="177"/>
      <c r="N466" s="128"/>
      <c r="O466" s="39"/>
    </row>
    <row r="467" spans="1:15" ht="12.75">
      <c r="A467" s="39"/>
      <c r="B467" s="17"/>
      <c r="C467" s="153" t="s">
        <v>239</v>
      </c>
      <c r="D467" s="150" t="s">
        <v>240</v>
      </c>
      <c r="E467" s="11"/>
      <c r="F467" s="18"/>
      <c r="G467" s="161" t="s">
        <v>243</v>
      </c>
      <c r="H467" s="163"/>
      <c r="I467" s="163"/>
      <c r="J467" s="163"/>
      <c r="K467" s="163"/>
      <c r="L467" s="163"/>
      <c r="M467" s="163"/>
      <c r="N467" s="164"/>
      <c r="O467" s="39"/>
    </row>
    <row r="468" spans="1:15" ht="12.75">
      <c r="A468" s="35"/>
      <c r="B468" s="27"/>
      <c r="C468" s="27"/>
      <c r="D468" s="27"/>
      <c r="E468" s="27"/>
      <c r="F468" s="1" t="s">
        <v>24</v>
      </c>
      <c r="G468" s="1"/>
      <c r="H468" s="1"/>
      <c r="I468" s="1"/>
      <c r="J468" s="27"/>
      <c r="K468" s="27"/>
      <c r="L468" s="27"/>
      <c r="M468" s="52"/>
      <c r="N468" s="9"/>
      <c r="O468" s="40"/>
    </row>
    <row r="469" spans="1:15" ht="12.75">
      <c r="A469" s="35"/>
      <c r="B469" s="12" t="s">
        <v>23</v>
      </c>
      <c r="C469" s="27"/>
      <c r="D469" s="27"/>
      <c r="E469" s="27"/>
      <c r="F469" s="2" t="s">
        <v>11</v>
      </c>
      <c r="G469" s="2" t="s">
        <v>12</v>
      </c>
      <c r="H469" s="2" t="s">
        <v>13</v>
      </c>
      <c r="I469" s="2" t="s">
        <v>14</v>
      </c>
      <c r="J469" s="2" t="s">
        <v>15</v>
      </c>
      <c r="K469" s="168" t="s">
        <v>21</v>
      </c>
      <c r="L469" s="169"/>
      <c r="M469" s="2" t="s">
        <v>22</v>
      </c>
      <c r="N469" s="3" t="s">
        <v>16</v>
      </c>
      <c r="O469" s="39"/>
    </row>
    <row r="470" spans="1:41" ht="15.75">
      <c r="A470" s="39"/>
      <c r="B470" s="53" t="s">
        <v>7</v>
      </c>
      <c r="C470" s="22" t="str">
        <f>IF(C463&gt;"",C463,"")</f>
        <v>Dubkova Elena</v>
      </c>
      <c r="D470" s="22" t="str">
        <f>IF(G463&gt;"",G463,"")</f>
        <v>Escartin Nora</v>
      </c>
      <c r="E470" s="22">
        <f>IF(E463&gt;"",E463&amp;" - "&amp;I463,"")</f>
      </c>
      <c r="F470" s="4">
        <v>6</v>
      </c>
      <c r="G470" s="4">
        <v>-4</v>
      </c>
      <c r="H470" s="10">
        <v>8</v>
      </c>
      <c r="I470" s="4">
        <v>-8</v>
      </c>
      <c r="J470" s="4">
        <v>4</v>
      </c>
      <c r="K470" s="13">
        <f>IF(ISBLANK(F470),"",COUNTIF(F470:J470,"&gt;=0"))</f>
        <v>3</v>
      </c>
      <c r="L470" s="14">
        <f>IF(ISBLANK(F470),"",(IF(LEFT(F470,1)="-",1,0)+IF(LEFT(G470,1)="-",1,0)+IF(LEFT(H470,1)="-",1,0)+IF(LEFT(I470,1)="-",1,0)+IF(LEFT(J470,1)="-",1,0)))</f>
        <v>2</v>
      </c>
      <c r="M470" s="16">
        <f aca="true" t="shared" si="77" ref="M470:N474">IF(K470=3,1,"")</f>
        <v>1</v>
      </c>
      <c r="N470" s="15">
        <f t="shared" si="77"/>
      </c>
      <c r="O470" s="39"/>
      <c r="AE470" s="74">
        <v>139</v>
      </c>
      <c r="AF470" s="75"/>
      <c r="AG470" s="74" t="s">
        <v>33</v>
      </c>
      <c r="AH470" s="76" t="str">
        <f>J460</f>
        <v>Women</v>
      </c>
      <c r="AI470" s="77" t="s">
        <v>34</v>
      </c>
      <c r="AJ470" s="78">
        <f>J459</f>
        <v>41977</v>
      </c>
      <c r="AK470" s="79" t="s">
        <v>35</v>
      </c>
      <c r="AL470" s="80"/>
      <c r="AM470" s="79" t="s">
        <v>36</v>
      </c>
      <c r="AN470" s="76">
        <f>SUM(AN472:AN477)</f>
        <v>3</v>
      </c>
      <c r="AO470" s="76">
        <f>SUM(AO472:AO477)</f>
        <v>0</v>
      </c>
    </row>
    <row r="471" spans="1:41" ht="15.75">
      <c r="A471" s="39"/>
      <c r="B471" s="53" t="s">
        <v>8</v>
      </c>
      <c r="C471" s="22" t="str">
        <f>IF(C464&gt;"",C464,"")</f>
        <v>ARLOUSKAYA</v>
      </c>
      <c r="D471" s="22" t="str">
        <f>IF(G464&gt;"",G464,"")</f>
        <v>Ramirez Laura</v>
      </c>
      <c r="E471" s="22">
        <f>IF(E464&gt;"",E464&amp;" - "&amp;I464,"")</f>
      </c>
      <c r="F471" s="4">
        <v>9</v>
      </c>
      <c r="G471" s="4">
        <v>8</v>
      </c>
      <c r="H471" s="4">
        <v>8</v>
      </c>
      <c r="I471" s="4"/>
      <c r="J471" s="4"/>
      <c r="K471" s="13">
        <f>IF(ISBLANK(F471),"",COUNTIF(F471:J471,"&gt;=0"))</f>
        <v>3</v>
      </c>
      <c r="L471" s="14">
        <f>IF(ISBLANK(F471),"",(IF(LEFT(F471,1)="-",1,0)+IF(LEFT(G471,1)="-",1,0)+IF(LEFT(H471,1)="-",1,0)+IF(LEFT(I471,1)="-",1,0)+IF(LEFT(J471,1)="-",1,0)))</f>
        <v>0</v>
      </c>
      <c r="M471" s="16">
        <f t="shared" si="77"/>
        <v>1</v>
      </c>
      <c r="N471" s="15">
        <f t="shared" si="77"/>
      </c>
      <c r="O471" s="39"/>
      <c r="AE471" s="81" t="s">
        <v>37</v>
      </c>
      <c r="AF471" s="82" t="str">
        <f>C462</f>
        <v>BLR 1</v>
      </c>
      <c r="AG471" s="82" t="str">
        <f>G462</f>
        <v>ESP 1</v>
      </c>
      <c r="AH471" s="81" t="s">
        <v>38</v>
      </c>
      <c r="AI471" s="81" t="s">
        <v>39</v>
      </c>
      <c r="AJ471" s="81" t="s">
        <v>40</v>
      </c>
      <c r="AK471" s="81" t="s">
        <v>41</v>
      </c>
      <c r="AL471" s="81" t="s">
        <v>42</v>
      </c>
      <c r="AM471" s="81" t="s">
        <v>43</v>
      </c>
      <c r="AN471" s="81" t="s">
        <v>44</v>
      </c>
      <c r="AO471" s="81" t="s">
        <v>45</v>
      </c>
    </row>
    <row r="472" spans="1:41" ht="15">
      <c r="A472" s="39"/>
      <c r="B472" s="54" t="s">
        <v>25</v>
      </c>
      <c r="C472" s="22" t="str">
        <f>IF(C466&gt;"",C466&amp;" / "&amp;C467,"")</f>
        <v>Dubkova Elena / ARLOUSKAYA</v>
      </c>
      <c r="D472" s="22" t="str">
        <f>IF(G466&gt;"",G466&amp;" / "&amp;G467,"")</f>
        <v>Escartin Nora / Ramirez Laura</v>
      </c>
      <c r="E472" s="23"/>
      <c r="F472" s="8">
        <v>6</v>
      </c>
      <c r="G472" s="4">
        <v>9</v>
      </c>
      <c r="H472" s="4">
        <v>-8</v>
      </c>
      <c r="I472" s="7">
        <v>3</v>
      </c>
      <c r="J472" s="7"/>
      <c r="K472" s="13">
        <f>IF(ISBLANK(F472),"",COUNTIF(F472:J472,"&gt;=0"))</f>
        <v>3</v>
      </c>
      <c r="L472" s="14">
        <f>IF(ISBLANK(F472),"",(IF(LEFT(F472,1)="-",1,0)+IF(LEFT(G472,1)="-",1,0)+IF(LEFT(H472,1)="-",1,0)+IF(LEFT(I472,1)="-",1,0)+IF(LEFT(J472,1)="-",1,0)))</f>
        <v>1</v>
      </c>
      <c r="M472" s="16">
        <f t="shared" si="77"/>
        <v>1</v>
      </c>
      <c r="N472" s="15">
        <f t="shared" si="77"/>
      </c>
      <c r="O472" s="39"/>
      <c r="AE472" s="79" t="s">
        <v>7</v>
      </c>
      <c r="AF472" s="79" t="str">
        <f>C463</f>
        <v>Dubkova Elena</v>
      </c>
      <c r="AG472" s="79" t="str">
        <f>G463</f>
        <v>Escartin Nora</v>
      </c>
      <c r="AH472" s="83">
        <f aca="true" t="shared" si="78" ref="AH472:AL474">F470</f>
        <v>6</v>
      </c>
      <c r="AI472" s="83">
        <f t="shared" si="78"/>
        <v>-4</v>
      </c>
      <c r="AJ472" s="83">
        <f t="shared" si="78"/>
        <v>8</v>
      </c>
      <c r="AK472" s="83">
        <f t="shared" si="78"/>
        <v>-8</v>
      </c>
      <c r="AL472" s="83">
        <f t="shared" si="78"/>
        <v>4</v>
      </c>
      <c r="AM472" s="84"/>
      <c r="AN472" s="84">
        <f aca="true" t="shared" si="79" ref="AN472:AO474">M470</f>
        <v>1</v>
      </c>
      <c r="AO472" s="84">
        <f t="shared" si="79"/>
      </c>
    </row>
    <row r="473" spans="1:41" ht="15">
      <c r="A473" s="39"/>
      <c r="B473" s="53" t="s">
        <v>9</v>
      </c>
      <c r="C473" s="22"/>
      <c r="D473" s="22"/>
      <c r="E473" s="24"/>
      <c r="F473" s="5"/>
      <c r="G473" s="6"/>
      <c r="H473" s="7"/>
      <c r="I473" s="4"/>
      <c r="J473" s="4"/>
      <c r="K473" s="13">
        <f>IF(ISBLANK(F473),"",COUNTIF(F473:J473,"&gt;=0"))</f>
      </c>
      <c r="L473" s="14">
        <f>IF(ISBLANK(F473),"",(IF(LEFT(F473,1)="-",1,0)+IF(LEFT(G473,1)="-",1,0)+IF(LEFT(H473,1)="-",1,0)+IF(LEFT(I473,1)="-",1,0)+IF(LEFT(J473,1)="-",1,0)))</f>
      </c>
      <c r="M473" s="16">
        <f t="shared" si="77"/>
      </c>
      <c r="N473" s="15">
        <f t="shared" si="77"/>
      </c>
      <c r="O473" s="39"/>
      <c r="AE473" s="79" t="s">
        <v>8</v>
      </c>
      <c r="AF473" s="79" t="str">
        <f>C464</f>
        <v>ARLOUSKAYA</v>
      </c>
      <c r="AG473" s="85" t="str">
        <f>G464</f>
        <v>Ramirez Laura</v>
      </c>
      <c r="AH473" s="83">
        <f t="shared" si="78"/>
        <v>9</v>
      </c>
      <c r="AI473" s="83">
        <f t="shared" si="78"/>
        <v>8</v>
      </c>
      <c r="AJ473" s="83">
        <f t="shared" si="78"/>
        <v>8</v>
      </c>
      <c r="AK473" s="83">
        <f t="shared" si="78"/>
        <v>0</v>
      </c>
      <c r="AL473" s="83">
        <f t="shared" si="78"/>
        <v>0</v>
      </c>
      <c r="AM473" s="84"/>
      <c r="AN473" s="84">
        <f t="shared" si="79"/>
        <v>1</v>
      </c>
      <c r="AO473" s="84">
        <f t="shared" si="79"/>
      </c>
    </row>
    <row r="474" spans="1:41" ht="15.75" thickBot="1">
      <c r="A474" s="39"/>
      <c r="B474" s="53" t="s">
        <v>10</v>
      </c>
      <c r="C474" s="22"/>
      <c r="D474" s="22"/>
      <c r="E474" s="24"/>
      <c r="F474" s="8"/>
      <c r="G474" s="4"/>
      <c r="H474" s="4"/>
      <c r="I474" s="4"/>
      <c r="J474" s="4"/>
      <c r="K474" s="13">
        <f>IF(ISBLANK(F474),"",COUNTIF(F474:J474,"&gt;=0"))</f>
      </c>
      <c r="L474" s="14">
        <f>IF(ISBLANK(F474),"",(IF(LEFT(F474,1)="-",1,0)+IF(LEFT(G474,1)="-",1,0)+IF(LEFT(H474,1)="-",1,0)+IF(LEFT(I474,1)="-",1,0)+IF(LEFT(J474,1)="-",1,0)))</f>
      </c>
      <c r="M474" s="16">
        <f t="shared" si="77"/>
      </c>
      <c r="N474" s="15">
        <f t="shared" si="77"/>
      </c>
      <c r="O474" s="39"/>
      <c r="AE474" s="79" t="s">
        <v>46</v>
      </c>
      <c r="AF474" s="79" t="str">
        <f>C466</f>
        <v>Dubkova Elena</v>
      </c>
      <c r="AG474" s="85" t="str">
        <f>G466</f>
        <v>Escartin Nora</v>
      </c>
      <c r="AH474" s="83">
        <f t="shared" si="78"/>
        <v>6</v>
      </c>
      <c r="AI474" s="83">
        <f t="shared" si="78"/>
        <v>9</v>
      </c>
      <c r="AJ474" s="83">
        <f t="shared" si="78"/>
        <v>-8</v>
      </c>
      <c r="AK474" s="83">
        <f t="shared" si="78"/>
        <v>3</v>
      </c>
      <c r="AL474" s="83">
        <f t="shared" si="78"/>
        <v>0</v>
      </c>
      <c r="AM474" s="84"/>
      <c r="AN474" s="84">
        <f t="shared" si="79"/>
        <v>1</v>
      </c>
      <c r="AO474" s="84">
        <f t="shared" si="79"/>
      </c>
    </row>
    <row r="475" spans="1:41" ht="15.75" thickBot="1">
      <c r="A475" s="35"/>
      <c r="B475" s="27"/>
      <c r="C475" s="27"/>
      <c r="D475" s="27"/>
      <c r="E475" s="27"/>
      <c r="F475" s="27"/>
      <c r="G475" s="27"/>
      <c r="H475" s="27"/>
      <c r="I475" s="21" t="s">
        <v>28</v>
      </c>
      <c r="J475" s="55"/>
      <c r="K475" s="25">
        <f>IF(ISBLANK(C463),"",SUM(K470:K474))</f>
        <v>9</v>
      </c>
      <c r="L475" s="26">
        <f>IF(ISBLANK(G463),"",SUM(L470:L474))</f>
        <v>3</v>
      </c>
      <c r="M475" s="56">
        <f>IF(ISBLANK(F470),"",SUM(M470:M474))</f>
        <v>3</v>
      </c>
      <c r="N475" s="57">
        <f>IF(ISBLANK(F470),"",SUM(N470:N474))</f>
        <v>0</v>
      </c>
      <c r="O475" s="39"/>
      <c r="AE475" s="122" t="s">
        <v>47</v>
      </c>
      <c r="AF475" s="122" t="str">
        <f>C467</f>
        <v>ARLOUSKAYA</v>
      </c>
      <c r="AG475" s="123" t="str">
        <f>G467</f>
        <v>Ramirez Laura</v>
      </c>
      <c r="AH475" s="86" t="s">
        <v>48</v>
      </c>
      <c r="AI475" s="86" t="s">
        <v>48</v>
      </c>
      <c r="AJ475" s="86" t="s">
        <v>48</v>
      </c>
      <c r="AK475" s="86" t="s">
        <v>48</v>
      </c>
      <c r="AL475" s="86" t="s">
        <v>48</v>
      </c>
      <c r="AM475" s="86"/>
      <c r="AN475" s="84"/>
      <c r="AO475" s="84">
        <f>N473</f>
      </c>
    </row>
    <row r="476" spans="1:41" ht="15">
      <c r="A476" s="35"/>
      <c r="B476" s="27" t="s">
        <v>26</v>
      </c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40"/>
      <c r="AE476" s="79" t="s">
        <v>9</v>
      </c>
      <c r="AF476" s="79" t="str">
        <f>C463</f>
        <v>Dubkova Elena</v>
      </c>
      <c r="AG476" s="85" t="str">
        <f>G464</f>
        <v>Ramirez Laura</v>
      </c>
      <c r="AH476" s="83">
        <f aca="true" t="shared" si="80" ref="AH476:AL477">F473</f>
        <v>0</v>
      </c>
      <c r="AI476" s="83">
        <f t="shared" si="80"/>
        <v>0</v>
      </c>
      <c r="AJ476" s="83">
        <f t="shared" si="80"/>
        <v>0</v>
      </c>
      <c r="AK476" s="83">
        <f t="shared" si="80"/>
        <v>0</v>
      </c>
      <c r="AL476" s="83">
        <f t="shared" si="80"/>
        <v>0</v>
      </c>
      <c r="AM476" s="84"/>
      <c r="AN476" s="84">
        <f>M473</f>
      </c>
      <c r="AO476" s="84">
        <f>N473</f>
      </c>
    </row>
    <row r="477" spans="1:41" ht="15">
      <c r="A477" s="35"/>
      <c r="C477" s="27" t="s">
        <v>4</v>
      </c>
      <c r="D477" s="27" t="s">
        <v>5</v>
      </c>
      <c r="E477" s="9"/>
      <c r="F477" s="27"/>
      <c r="G477" s="27" t="s">
        <v>6</v>
      </c>
      <c r="H477" s="9"/>
      <c r="I477" s="27"/>
      <c r="J477" s="9" t="s">
        <v>27</v>
      </c>
      <c r="K477" s="9"/>
      <c r="L477" s="27"/>
      <c r="M477" s="27"/>
      <c r="N477" s="27"/>
      <c r="O477" s="40"/>
      <c r="AE477" s="79" t="s">
        <v>10</v>
      </c>
      <c r="AF477" s="79" t="str">
        <f>C464</f>
        <v>ARLOUSKAYA</v>
      </c>
      <c r="AG477" s="79" t="str">
        <f>G463</f>
        <v>Escartin Nora</v>
      </c>
      <c r="AH477" s="83">
        <f t="shared" si="80"/>
        <v>0</v>
      </c>
      <c r="AI477" s="83">
        <f t="shared" si="80"/>
        <v>0</v>
      </c>
      <c r="AJ477" s="83">
        <f t="shared" si="80"/>
        <v>0</v>
      </c>
      <c r="AK477" s="83">
        <f t="shared" si="80"/>
        <v>0</v>
      </c>
      <c r="AL477" s="83">
        <f t="shared" si="80"/>
        <v>0</v>
      </c>
      <c r="AM477" s="84"/>
      <c r="AN477" s="84">
        <f>M474</f>
      </c>
      <c r="AO477" s="84">
        <f>N474</f>
      </c>
    </row>
    <row r="478" spans="1:15" ht="13.5" thickBot="1">
      <c r="A478" s="35"/>
      <c r="B478" s="62"/>
      <c r="C478" s="63" t="str">
        <f>C462</f>
        <v>BLR 1</v>
      </c>
      <c r="D478" s="27" t="str">
        <f>G462</f>
        <v>ESP 1</v>
      </c>
      <c r="E478" s="27"/>
      <c r="F478" s="27"/>
      <c r="G478" s="27"/>
      <c r="H478" s="27"/>
      <c r="I478" s="27"/>
      <c r="J478" s="158" t="str">
        <f>IF(M475=3,C462,IF(N475=3,G462,IF(M475=5,IF(N475=5,"tasan",""),"")))</f>
        <v>BLR 1</v>
      </c>
      <c r="K478" s="159"/>
      <c r="L478" s="159"/>
      <c r="M478" s="159"/>
      <c r="N478" s="160"/>
      <c r="O478" s="39"/>
    </row>
    <row r="479" spans="1:15" ht="12.75">
      <c r="A479" s="58"/>
      <c r="B479" s="59"/>
      <c r="C479" s="59"/>
      <c r="D479" s="59"/>
      <c r="E479" s="59"/>
      <c r="F479" s="59"/>
      <c r="G479" s="59"/>
      <c r="H479" s="59"/>
      <c r="I479" s="59"/>
      <c r="J479" s="60"/>
      <c r="K479" s="60"/>
      <c r="L479" s="60"/>
      <c r="M479" s="60"/>
      <c r="N479" s="60"/>
      <c r="O479" s="61"/>
    </row>
    <row r="482" spans="1:15" ht="12.75">
      <c r="A482" s="35"/>
      <c r="B482" s="9"/>
      <c r="C482" s="28" t="s">
        <v>29</v>
      </c>
      <c r="D482" s="27"/>
      <c r="E482" s="27"/>
      <c r="F482" s="9"/>
      <c r="G482" s="36" t="s">
        <v>17</v>
      </c>
      <c r="H482" s="37"/>
      <c r="I482" s="38"/>
      <c r="J482" s="170">
        <v>41977</v>
      </c>
      <c r="K482" s="171"/>
      <c r="L482" s="171"/>
      <c r="M482" s="171"/>
      <c r="N482" s="172"/>
      <c r="O482" s="39"/>
    </row>
    <row r="483" spans="1:15" ht="12.75">
      <c r="A483" s="35"/>
      <c r="B483" s="12"/>
      <c r="C483" s="12" t="s">
        <v>75</v>
      </c>
      <c r="D483" s="27"/>
      <c r="E483" s="27"/>
      <c r="F483" s="9"/>
      <c r="G483" s="36" t="s">
        <v>18</v>
      </c>
      <c r="H483" s="37"/>
      <c r="I483" s="38"/>
      <c r="J483" s="173" t="s">
        <v>185</v>
      </c>
      <c r="K483" s="171"/>
      <c r="L483" s="171"/>
      <c r="M483" s="171"/>
      <c r="N483" s="172"/>
      <c r="O483" s="39"/>
    </row>
    <row r="484" spans="1:15" ht="12.75">
      <c r="A484" s="35"/>
      <c r="B484" s="9"/>
      <c r="C484" s="69"/>
      <c r="D484" s="27"/>
      <c r="E484" s="27"/>
      <c r="F484" s="27"/>
      <c r="G484" s="1"/>
      <c r="H484" s="27"/>
      <c r="I484" s="27"/>
      <c r="J484" s="27"/>
      <c r="K484" s="27"/>
      <c r="L484" s="27"/>
      <c r="M484" s="27"/>
      <c r="N484" s="27"/>
      <c r="O484" s="40"/>
    </row>
    <row r="485" spans="1:15" ht="12.75">
      <c r="A485" s="39"/>
      <c r="B485" s="41" t="s">
        <v>19</v>
      </c>
      <c r="C485" s="174" t="s">
        <v>135</v>
      </c>
      <c r="D485" s="175"/>
      <c r="E485" s="42"/>
      <c r="F485" s="41" t="s">
        <v>19</v>
      </c>
      <c r="G485" s="66" t="s">
        <v>273</v>
      </c>
      <c r="H485" s="67"/>
      <c r="I485" s="67"/>
      <c r="J485" s="67"/>
      <c r="K485" s="67"/>
      <c r="L485" s="67"/>
      <c r="M485" s="67"/>
      <c r="N485" s="68"/>
      <c r="O485" s="39"/>
    </row>
    <row r="486" spans="1:15" ht="12.75">
      <c r="A486" s="39"/>
      <c r="B486" s="43" t="s">
        <v>0</v>
      </c>
      <c r="C486" s="161" t="s">
        <v>247</v>
      </c>
      <c r="D486" s="162"/>
      <c r="E486" s="11"/>
      <c r="F486" s="44" t="s">
        <v>1</v>
      </c>
      <c r="G486" s="176" t="s">
        <v>255</v>
      </c>
      <c r="H486" s="177"/>
      <c r="I486" s="177"/>
      <c r="J486" s="177"/>
      <c r="K486" s="177"/>
      <c r="L486" s="177"/>
      <c r="M486" s="177"/>
      <c r="N486" s="128"/>
      <c r="O486" s="39"/>
    </row>
    <row r="487" spans="1:15" ht="12.75">
      <c r="A487" s="39"/>
      <c r="B487" s="45" t="s">
        <v>2</v>
      </c>
      <c r="C487" s="161" t="s">
        <v>249</v>
      </c>
      <c r="D487" s="162"/>
      <c r="E487" s="11"/>
      <c r="F487" s="46" t="s">
        <v>3</v>
      </c>
      <c r="G487" s="161" t="s">
        <v>253</v>
      </c>
      <c r="H487" s="163"/>
      <c r="I487" s="163"/>
      <c r="J487" s="163"/>
      <c r="K487" s="163"/>
      <c r="L487" s="163"/>
      <c r="M487" s="163"/>
      <c r="N487" s="164"/>
      <c r="O487" s="39"/>
    </row>
    <row r="488" spans="1:15" ht="12.75">
      <c r="A488" s="35"/>
      <c r="B488" s="47" t="s">
        <v>20</v>
      </c>
      <c r="C488" s="48"/>
      <c r="D488" s="49"/>
      <c r="E488" s="50"/>
      <c r="F488" s="47" t="s">
        <v>20</v>
      </c>
      <c r="G488" s="48"/>
      <c r="H488" s="51"/>
      <c r="I488" s="51"/>
      <c r="J488" s="51"/>
      <c r="K488" s="51"/>
      <c r="L488" s="51"/>
      <c r="M488" s="51"/>
      <c r="N488" s="51"/>
      <c r="O488" s="40"/>
    </row>
    <row r="489" spans="1:15" ht="12.75">
      <c r="A489" s="39"/>
      <c r="B489" s="19"/>
      <c r="C489" s="161" t="s">
        <v>247</v>
      </c>
      <c r="D489" s="162"/>
      <c r="E489" s="11"/>
      <c r="F489" s="20"/>
      <c r="G489" s="176" t="s">
        <v>255</v>
      </c>
      <c r="H489" s="177"/>
      <c r="I489" s="177"/>
      <c r="J489" s="177"/>
      <c r="K489" s="177"/>
      <c r="L489" s="177"/>
      <c r="M489" s="177"/>
      <c r="N489" s="128"/>
      <c r="O489" s="39"/>
    </row>
    <row r="490" spans="1:15" ht="12.75">
      <c r="A490" s="39"/>
      <c r="B490" s="17"/>
      <c r="C490" s="161" t="s">
        <v>249</v>
      </c>
      <c r="D490" s="162"/>
      <c r="E490" s="11"/>
      <c r="F490" s="18"/>
      <c r="G490" s="161" t="s">
        <v>253</v>
      </c>
      <c r="H490" s="163"/>
      <c r="I490" s="163"/>
      <c r="J490" s="163"/>
      <c r="K490" s="163"/>
      <c r="L490" s="163"/>
      <c r="M490" s="163"/>
      <c r="N490" s="164"/>
      <c r="O490" s="39"/>
    </row>
    <row r="491" spans="1:15" ht="12.75">
      <c r="A491" s="35"/>
      <c r="B491" s="27"/>
      <c r="C491" s="27"/>
      <c r="D491" s="27"/>
      <c r="E491" s="27"/>
      <c r="F491" s="1" t="s">
        <v>24</v>
      </c>
      <c r="G491" s="1"/>
      <c r="H491" s="1"/>
      <c r="I491" s="1"/>
      <c r="J491" s="27"/>
      <c r="K491" s="27"/>
      <c r="L491" s="27"/>
      <c r="M491" s="52"/>
      <c r="N491" s="9"/>
      <c r="O491" s="40"/>
    </row>
    <row r="492" spans="1:15" ht="12.75">
      <c r="A492" s="35"/>
      <c r="B492" s="12" t="s">
        <v>23</v>
      </c>
      <c r="C492" s="27"/>
      <c r="D492" s="27"/>
      <c r="E492" s="27"/>
      <c r="F492" s="2" t="s">
        <v>11</v>
      </c>
      <c r="G492" s="2" t="s">
        <v>12</v>
      </c>
      <c r="H492" s="2" t="s">
        <v>13</v>
      </c>
      <c r="I492" s="2" t="s">
        <v>14</v>
      </c>
      <c r="J492" s="2" t="s">
        <v>15</v>
      </c>
      <c r="K492" s="168" t="s">
        <v>21</v>
      </c>
      <c r="L492" s="169"/>
      <c r="M492" s="2" t="s">
        <v>22</v>
      </c>
      <c r="N492" s="3" t="s">
        <v>16</v>
      </c>
      <c r="O492" s="39"/>
    </row>
    <row r="493" spans="1:41" ht="15.75">
      <c r="A493" s="39"/>
      <c r="B493" s="53" t="s">
        <v>7</v>
      </c>
      <c r="C493" s="22" t="str">
        <f>IF(C486&gt;"",C486,"")</f>
        <v>Suzuki Rika</v>
      </c>
      <c r="D493" s="22" t="str">
        <f>IF(G486&gt;"",G486,"")</f>
        <v>Aschwanden Rahel</v>
      </c>
      <c r="E493" s="22">
        <f>IF(E486&gt;"",E486&amp;" - "&amp;I486,"")</f>
      </c>
      <c r="F493" s="4">
        <v>7</v>
      </c>
      <c r="G493" s="4">
        <v>5</v>
      </c>
      <c r="H493" s="10">
        <v>-8</v>
      </c>
      <c r="I493" s="4">
        <v>8</v>
      </c>
      <c r="J493" s="4"/>
      <c r="K493" s="13">
        <f>IF(ISBLANK(F493),"",COUNTIF(F493:J493,"&gt;=0"))</f>
        <v>3</v>
      </c>
      <c r="L493" s="14">
        <f>IF(ISBLANK(F493),"",(IF(LEFT(F493,1)="-",1,0)+IF(LEFT(G493,1)="-",1,0)+IF(LEFT(H493,1)="-",1,0)+IF(LEFT(I493,1)="-",1,0)+IF(LEFT(J493,1)="-",1,0)))</f>
        <v>1</v>
      </c>
      <c r="M493" s="16">
        <f aca="true" t="shared" si="81" ref="M493:N497">IF(K493=3,1,"")</f>
        <v>1</v>
      </c>
      <c r="N493" s="15">
        <f t="shared" si="81"/>
      </c>
      <c r="O493" s="39"/>
      <c r="AE493" s="74">
        <v>139</v>
      </c>
      <c r="AF493" s="75"/>
      <c r="AG493" s="74" t="s">
        <v>33</v>
      </c>
      <c r="AH493" s="76" t="str">
        <f>J483</f>
        <v>Women</v>
      </c>
      <c r="AI493" s="77" t="s">
        <v>34</v>
      </c>
      <c r="AJ493" s="78">
        <f>J482</f>
        <v>41977</v>
      </c>
      <c r="AK493" s="79" t="s">
        <v>35</v>
      </c>
      <c r="AL493" s="80"/>
      <c r="AM493" s="79" t="s">
        <v>36</v>
      </c>
      <c r="AN493" s="76">
        <f>SUM(AN495:AN500)</f>
        <v>3</v>
      </c>
      <c r="AO493" s="76">
        <f>SUM(AO495:AO500)</f>
        <v>0</v>
      </c>
    </row>
    <row r="494" spans="1:41" ht="15.75">
      <c r="A494" s="39"/>
      <c r="B494" s="53" t="s">
        <v>8</v>
      </c>
      <c r="C494" s="22" t="str">
        <f>IF(C487&gt;"",C487,"")</f>
        <v>Yamamoto Rei</v>
      </c>
      <c r="D494" s="22" t="str">
        <f>IF(G487&gt;"",G487,"")</f>
        <v>Moret Rachel</v>
      </c>
      <c r="E494" s="22">
        <f>IF(E487&gt;"",E487&amp;" - "&amp;I487,"")</f>
      </c>
      <c r="F494" s="4">
        <v>5</v>
      </c>
      <c r="G494" s="4">
        <v>4</v>
      </c>
      <c r="H494" s="4">
        <v>9</v>
      </c>
      <c r="I494" s="4"/>
      <c r="J494" s="4"/>
      <c r="K494" s="13">
        <f>IF(ISBLANK(F494),"",COUNTIF(F494:J494,"&gt;=0"))</f>
        <v>3</v>
      </c>
      <c r="L494" s="14">
        <f>IF(ISBLANK(F494),"",(IF(LEFT(F494,1)="-",1,0)+IF(LEFT(G494,1)="-",1,0)+IF(LEFT(H494,1)="-",1,0)+IF(LEFT(I494,1)="-",1,0)+IF(LEFT(J494,1)="-",1,0)))</f>
        <v>0</v>
      </c>
      <c r="M494" s="16">
        <f t="shared" si="81"/>
        <v>1</v>
      </c>
      <c r="N494" s="15">
        <f t="shared" si="81"/>
      </c>
      <c r="O494" s="39"/>
      <c r="AE494" s="81" t="s">
        <v>37</v>
      </c>
      <c r="AF494" s="82" t="str">
        <f>C485</f>
        <v>JPN 1</v>
      </c>
      <c r="AG494" s="82" t="str">
        <f>G485</f>
        <v>SUI</v>
      </c>
      <c r="AH494" s="81" t="s">
        <v>38</v>
      </c>
      <c r="AI494" s="81" t="s">
        <v>39</v>
      </c>
      <c r="AJ494" s="81" t="s">
        <v>40</v>
      </c>
      <c r="AK494" s="81" t="s">
        <v>41</v>
      </c>
      <c r="AL494" s="81" t="s">
        <v>42</v>
      </c>
      <c r="AM494" s="81" t="s">
        <v>43</v>
      </c>
      <c r="AN494" s="81" t="s">
        <v>44</v>
      </c>
      <c r="AO494" s="81" t="s">
        <v>45</v>
      </c>
    </row>
    <row r="495" spans="1:41" ht="15">
      <c r="A495" s="39"/>
      <c r="B495" s="54" t="s">
        <v>25</v>
      </c>
      <c r="C495" s="22" t="str">
        <f>IF(C489&gt;"",C489&amp;" / "&amp;C490,"")</f>
        <v>Suzuki Rika / Yamamoto Rei</v>
      </c>
      <c r="D495" s="22" t="str">
        <f>IF(G489&gt;"",G489&amp;" / "&amp;G490,"")</f>
        <v>Aschwanden Rahel / Moret Rachel</v>
      </c>
      <c r="E495" s="23"/>
      <c r="F495" s="8">
        <v>15</v>
      </c>
      <c r="G495" s="4">
        <v>9</v>
      </c>
      <c r="H495" s="4">
        <v>7</v>
      </c>
      <c r="I495" s="7"/>
      <c r="J495" s="7"/>
      <c r="K495" s="13">
        <f>IF(ISBLANK(F495),"",COUNTIF(F495:J495,"&gt;=0"))</f>
        <v>3</v>
      </c>
      <c r="L495" s="14">
        <f>IF(ISBLANK(F495),"",(IF(LEFT(F495,1)="-",1,0)+IF(LEFT(G495,1)="-",1,0)+IF(LEFT(H495,1)="-",1,0)+IF(LEFT(I495,1)="-",1,0)+IF(LEFT(J495,1)="-",1,0)))</f>
        <v>0</v>
      </c>
      <c r="M495" s="16">
        <f t="shared" si="81"/>
        <v>1</v>
      </c>
      <c r="N495" s="15">
        <f t="shared" si="81"/>
      </c>
      <c r="O495" s="39"/>
      <c r="AE495" s="79" t="s">
        <v>7</v>
      </c>
      <c r="AF495" s="79" t="str">
        <f>C486</f>
        <v>Suzuki Rika</v>
      </c>
      <c r="AG495" s="79" t="str">
        <f>G486</f>
        <v>Aschwanden Rahel</v>
      </c>
      <c r="AH495" s="83">
        <f aca="true" t="shared" si="82" ref="AH495:AL497">F493</f>
        <v>7</v>
      </c>
      <c r="AI495" s="83">
        <f t="shared" si="82"/>
        <v>5</v>
      </c>
      <c r="AJ495" s="83">
        <f t="shared" si="82"/>
        <v>-8</v>
      </c>
      <c r="AK495" s="83">
        <f t="shared" si="82"/>
        <v>8</v>
      </c>
      <c r="AL495" s="83">
        <f t="shared" si="82"/>
        <v>0</v>
      </c>
      <c r="AM495" s="84"/>
      <c r="AN495" s="84">
        <f aca="true" t="shared" si="83" ref="AN495:AO497">M493</f>
        <v>1</v>
      </c>
      <c r="AO495" s="84">
        <f t="shared" si="83"/>
      </c>
    </row>
    <row r="496" spans="1:41" ht="15">
      <c r="A496" s="39"/>
      <c r="B496" s="53" t="s">
        <v>9</v>
      </c>
      <c r="C496" s="22" t="str">
        <f>IF(C486&gt;"",C486,"")</f>
        <v>Suzuki Rika</v>
      </c>
      <c r="D496" s="22" t="str">
        <f>IF(G487&gt;"",G487,"")</f>
        <v>Moret Rachel</v>
      </c>
      <c r="E496" s="24"/>
      <c r="F496" s="5"/>
      <c r="G496" s="6"/>
      <c r="H496" s="7"/>
      <c r="I496" s="4"/>
      <c r="J496" s="4"/>
      <c r="K496" s="13">
        <f>IF(ISBLANK(F496),"",COUNTIF(F496:J496,"&gt;=0"))</f>
      </c>
      <c r="L496" s="14">
        <f>IF(ISBLANK(F496),"",(IF(LEFT(F496,1)="-",1,0)+IF(LEFT(G496,1)="-",1,0)+IF(LEFT(H496,1)="-",1,0)+IF(LEFT(I496,1)="-",1,0)+IF(LEFT(J496,1)="-",1,0)))</f>
      </c>
      <c r="M496" s="16">
        <f t="shared" si="81"/>
      </c>
      <c r="N496" s="15">
        <f t="shared" si="81"/>
      </c>
      <c r="O496" s="39"/>
      <c r="AE496" s="79" t="s">
        <v>8</v>
      </c>
      <c r="AF496" s="79" t="str">
        <f>C487</f>
        <v>Yamamoto Rei</v>
      </c>
      <c r="AG496" s="85" t="str">
        <f>G487</f>
        <v>Moret Rachel</v>
      </c>
      <c r="AH496" s="83">
        <f t="shared" si="82"/>
        <v>5</v>
      </c>
      <c r="AI496" s="83">
        <f t="shared" si="82"/>
        <v>4</v>
      </c>
      <c r="AJ496" s="83">
        <f t="shared" si="82"/>
        <v>9</v>
      </c>
      <c r="AK496" s="83">
        <f t="shared" si="82"/>
        <v>0</v>
      </c>
      <c r="AL496" s="83">
        <f t="shared" si="82"/>
        <v>0</v>
      </c>
      <c r="AM496" s="84"/>
      <c r="AN496" s="84">
        <f t="shared" si="83"/>
        <v>1</v>
      </c>
      <c r="AO496" s="84">
        <f t="shared" si="83"/>
      </c>
    </row>
    <row r="497" spans="1:41" ht="15.75" thickBot="1">
      <c r="A497" s="39"/>
      <c r="B497" s="53" t="s">
        <v>10</v>
      </c>
      <c r="C497" s="22" t="str">
        <f>IF(C487&gt;"",C487,"")</f>
        <v>Yamamoto Rei</v>
      </c>
      <c r="D497" s="22" t="str">
        <f>IF(G486&gt;"",G486,"")</f>
        <v>Aschwanden Rahel</v>
      </c>
      <c r="E497" s="24"/>
      <c r="F497" s="8"/>
      <c r="G497" s="4"/>
      <c r="H497" s="4"/>
      <c r="I497" s="4"/>
      <c r="J497" s="4"/>
      <c r="K497" s="13">
        <f>IF(ISBLANK(F497),"",COUNTIF(F497:J497,"&gt;=0"))</f>
      </c>
      <c r="L497" s="14">
        <f>IF(ISBLANK(F497),"",(IF(LEFT(F497,1)="-",1,0)+IF(LEFT(G497,1)="-",1,0)+IF(LEFT(H497,1)="-",1,0)+IF(LEFT(I497,1)="-",1,0)+IF(LEFT(J497,1)="-",1,0)))</f>
      </c>
      <c r="M497" s="16">
        <f t="shared" si="81"/>
      </c>
      <c r="N497" s="15">
        <f t="shared" si="81"/>
      </c>
      <c r="O497" s="39"/>
      <c r="AE497" s="79" t="s">
        <v>46</v>
      </c>
      <c r="AF497" s="79" t="str">
        <f>C489</f>
        <v>Suzuki Rika</v>
      </c>
      <c r="AG497" s="85" t="str">
        <f>G489</f>
        <v>Aschwanden Rahel</v>
      </c>
      <c r="AH497" s="83">
        <f t="shared" si="82"/>
        <v>15</v>
      </c>
      <c r="AI497" s="83">
        <f t="shared" si="82"/>
        <v>9</v>
      </c>
      <c r="AJ497" s="83">
        <f t="shared" si="82"/>
        <v>7</v>
      </c>
      <c r="AK497" s="83">
        <f t="shared" si="82"/>
        <v>0</v>
      </c>
      <c r="AL497" s="83">
        <f t="shared" si="82"/>
        <v>0</v>
      </c>
      <c r="AM497" s="84"/>
      <c r="AN497" s="84">
        <f t="shared" si="83"/>
        <v>1</v>
      </c>
      <c r="AO497" s="84">
        <f t="shared" si="83"/>
      </c>
    </row>
    <row r="498" spans="1:41" ht="15.75" thickBot="1">
      <c r="A498" s="35"/>
      <c r="B498" s="27"/>
      <c r="C498" s="27"/>
      <c r="D498" s="27"/>
      <c r="E498" s="27"/>
      <c r="F498" s="27"/>
      <c r="G498" s="27"/>
      <c r="H498" s="27"/>
      <c r="I498" s="21" t="s">
        <v>28</v>
      </c>
      <c r="J498" s="55"/>
      <c r="K498" s="25">
        <f>IF(ISBLANK(C486),"",SUM(K493:K497))</f>
        <v>9</v>
      </c>
      <c r="L498" s="26">
        <f>IF(ISBLANK(G486),"",SUM(L493:L497))</f>
        <v>1</v>
      </c>
      <c r="M498" s="56">
        <f>IF(ISBLANK(F493),"",SUM(M493:M497))</f>
        <v>3</v>
      </c>
      <c r="N498" s="57">
        <f>IF(ISBLANK(F493),"",SUM(N493:N497))</f>
        <v>0</v>
      </c>
      <c r="O498" s="39"/>
      <c r="AE498" s="122" t="s">
        <v>47</v>
      </c>
      <c r="AF498" s="122" t="str">
        <f>C490</f>
        <v>Yamamoto Rei</v>
      </c>
      <c r="AG498" s="123" t="str">
        <f>G490</f>
        <v>Moret Rachel</v>
      </c>
      <c r="AH498" s="86" t="s">
        <v>48</v>
      </c>
      <c r="AI498" s="86" t="s">
        <v>48</v>
      </c>
      <c r="AJ498" s="86" t="s">
        <v>48</v>
      </c>
      <c r="AK498" s="86" t="s">
        <v>48</v>
      </c>
      <c r="AL498" s="86" t="s">
        <v>48</v>
      </c>
      <c r="AM498" s="86"/>
      <c r="AN498" s="84"/>
      <c r="AO498" s="84">
        <f>N496</f>
      </c>
    </row>
    <row r="499" spans="1:41" ht="15">
      <c r="A499" s="35"/>
      <c r="B499" s="27" t="s">
        <v>26</v>
      </c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40"/>
      <c r="AE499" s="79" t="s">
        <v>9</v>
      </c>
      <c r="AF499" s="79" t="str">
        <f>C486</f>
        <v>Suzuki Rika</v>
      </c>
      <c r="AG499" s="85" t="str">
        <f>G487</f>
        <v>Moret Rachel</v>
      </c>
      <c r="AH499" s="83">
        <f aca="true" t="shared" si="84" ref="AH499:AL500">F496</f>
        <v>0</v>
      </c>
      <c r="AI499" s="83">
        <f t="shared" si="84"/>
        <v>0</v>
      </c>
      <c r="AJ499" s="83">
        <f t="shared" si="84"/>
        <v>0</v>
      </c>
      <c r="AK499" s="83">
        <f t="shared" si="84"/>
        <v>0</v>
      </c>
      <c r="AL499" s="83">
        <f t="shared" si="84"/>
        <v>0</v>
      </c>
      <c r="AM499" s="84"/>
      <c r="AN499" s="84">
        <f>M496</f>
      </c>
      <c r="AO499" s="84">
        <f>N496</f>
      </c>
    </row>
    <row r="500" spans="1:41" ht="15">
      <c r="A500" s="35"/>
      <c r="C500" s="27" t="s">
        <v>4</v>
      </c>
      <c r="D500" s="27" t="s">
        <v>5</v>
      </c>
      <c r="E500" s="9"/>
      <c r="F500" s="27"/>
      <c r="G500" s="27" t="s">
        <v>6</v>
      </c>
      <c r="H500" s="9"/>
      <c r="I500" s="27"/>
      <c r="J500" s="9" t="s">
        <v>27</v>
      </c>
      <c r="K500" s="9"/>
      <c r="L500" s="27"/>
      <c r="M500" s="27"/>
      <c r="N500" s="27"/>
      <c r="O500" s="40"/>
      <c r="AE500" s="79" t="s">
        <v>10</v>
      </c>
      <c r="AF500" s="79" t="str">
        <f>C487</f>
        <v>Yamamoto Rei</v>
      </c>
      <c r="AG500" s="79" t="str">
        <f>G486</f>
        <v>Aschwanden Rahel</v>
      </c>
      <c r="AH500" s="83">
        <f t="shared" si="84"/>
        <v>0</v>
      </c>
      <c r="AI500" s="83">
        <f t="shared" si="84"/>
        <v>0</v>
      </c>
      <c r="AJ500" s="83">
        <f t="shared" si="84"/>
        <v>0</v>
      </c>
      <c r="AK500" s="83">
        <f t="shared" si="84"/>
        <v>0</v>
      </c>
      <c r="AL500" s="83">
        <f t="shared" si="84"/>
        <v>0</v>
      </c>
      <c r="AM500" s="84"/>
      <c r="AN500" s="84">
        <f>M497</f>
      </c>
      <c r="AO500" s="84">
        <f>N497</f>
      </c>
    </row>
    <row r="501" spans="1:15" ht="13.5" thickBot="1">
      <c r="A501" s="35"/>
      <c r="B501" s="62"/>
      <c r="C501" s="63" t="str">
        <f>C485</f>
        <v>JPN 1</v>
      </c>
      <c r="D501" s="27" t="str">
        <f>G485</f>
        <v>SUI</v>
      </c>
      <c r="E501" s="27"/>
      <c r="F501" s="27"/>
      <c r="G501" s="27"/>
      <c r="H501" s="27"/>
      <c r="I501" s="27"/>
      <c r="J501" s="158" t="str">
        <f>IF(M498=3,C485,IF(N498=3,G485,IF(M498=5,IF(N498=5,"tasan",""),"")))</f>
        <v>JPN 1</v>
      </c>
      <c r="K501" s="159"/>
      <c r="L501" s="159"/>
      <c r="M501" s="159"/>
      <c r="N501" s="160"/>
      <c r="O501" s="39"/>
    </row>
    <row r="502" spans="1:15" ht="12.75">
      <c r="A502" s="58"/>
      <c r="B502" s="59"/>
      <c r="C502" s="59"/>
      <c r="D502" s="59"/>
      <c r="E502" s="59"/>
      <c r="F502" s="59"/>
      <c r="G502" s="59"/>
      <c r="H502" s="59"/>
      <c r="I502" s="59"/>
      <c r="J502" s="60"/>
      <c r="K502" s="60"/>
      <c r="L502" s="60"/>
      <c r="M502" s="60"/>
      <c r="N502" s="60"/>
      <c r="O502" s="61"/>
    </row>
    <row r="505" spans="1:15" ht="12.75">
      <c r="A505" s="35"/>
      <c r="B505" s="9"/>
      <c r="C505" s="28" t="s">
        <v>29</v>
      </c>
      <c r="D505" s="27"/>
      <c r="E505" s="27"/>
      <c r="F505" s="9"/>
      <c r="G505" s="36" t="s">
        <v>17</v>
      </c>
      <c r="H505" s="37"/>
      <c r="I505" s="38"/>
      <c r="J505" s="170">
        <v>41977</v>
      </c>
      <c r="K505" s="171"/>
      <c r="L505" s="171"/>
      <c r="M505" s="171"/>
      <c r="N505" s="172"/>
      <c r="O505" s="39"/>
    </row>
    <row r="506" spans="1:15" ht="12.75">
      <c r="A506" s="35"/>
      <c r="B506" s="12"/>
      <c r="C506" s="12" t="s">
        <v>75</v>
      </c>
      <c r="D506" s="27"/>
      <c r="E506" s="27"/>
      <c r="F506" s="9"/>
      <c r="G506" s="36" t="s">
        <v>18</v>
      </c>
      <c r="H506" s="37"/>
      <c r="I506" s="38"/>
      <c r="J506" s="173" t="s">
        <v>185</v>
      </c>
      <c r="K506" s="171"/>
      <c r="L506" s="171"/>
      <c r="M506" s="171"/>
      <c r="N506" s="172"/>
      <c r="O506" s="39"/>
    </row>
    <row r="507" spans="1:15" ht="12.75">
      <c r="A507" s="35"/>
      <c r="B507" s="9"/>
      <c r="C507" s="69"/>
      <c r="D507" s="27"/>
      <c r="E507" s="27"/>
      <c r="F507" s="27"/>
      <c r="G507" s="1"/>
      <c r="H507" s="27"/>
      <c r="I507" s="27"/>
      <c r="J507" s="27"/>
      <c r="K507" s="27"/>
      <c r="L507" s="27"/>
      <c r="M507" s="27"/>
      <c r="N507" s="27"/>
      <c r="O507" s="40"/>
    </row>
    <row r="508" spans="1:15" ht="12.75">
      <c r="A508" s="39"/>
      <c r="B508" s="41" t="s">
        <v>19</v>
      </c>
      <c r="C508" s="174" t="s">
        <v>274</v>
      </c>
      <c r="D508" s="175"/>
      <c r="E508" s="42"/>
      <c r="F508" s="41" t="s">
        <v>19</v>
      </c>
      <c r="G508" s="66" t="s">
        <v>275</v>
      </c>
      <c r="H508" s="67"/>
      <c r="I508" s="67"/>
      <c r="J508" s="67"/>
      <c r="K508" s="67"/>
      <c r="L508" s="67"/>
      <c r="M508" s="67"/>
      <c r="N508" s="68"/>
      <c r="O508" s="39"/>
    </row>
    <row r="509" spans="1:15" ht="12.75">
      <c r="A509" s="39"/>
      <c r="B509" s="43" t="s">
        <v>0</v>
      </c>
      <c r="C509" s="161" t="s">
        <v>261</v>
      </c>
      <c r="D509" s="162"/>
      <c r="E509" s="11"/>
      <c r="F509" s="44" t="s">
        <v>1</v>
      </c>
      <c r="G509" s="176" t="s">
        <v>276</v>
      </c>
      <c r="H509" s="177"/>
      <c r="I509" s="177"/>
      <c r="J509" s="177"/>
      <c r="K509" s="177"/>
      <c r="L509" s="177"/>
      <c r="M509" s="177"/>
      <c r="N509" s="128"/>
      <c r="O509" s="39"/>
    </row>
    <row r="510" spans="1:15" ht="12.75">
      <c r="A510" s="39"/>
      <c r="B510" s="45" t="s">
        <v>2</v>
      </c>
      <c r="C510" s="161" t="s">
        <v>259</v>
      </c>
      <c r="D510" s="162"/>
      <c r="E510" s="11"/>
      <c r="F510" s="46" t="s">
        <v>3</v>
      </c>
      <c r="G510" s="161" t="s">
        <v>277</v>
      </c>
      <c r="H510" s="163"/>
      <c r="I510" s="163"/>
      <c r="J510" s="163"/>
      <c r="K510" s="163"/>
      <c r="L510" s="163"/>
      <c r="M510" s="163"/>
      <c r="N510" s="164"/>
      <c r="O510" s="39"/>
    </row>
    <row r="511" spans="1:15" ht="12.75">
      <c r="A511" s="35"/>
      <c r="B511" s="47" t="s">
        <v>20</v>
      </c>
      <c r="C511" s="48"/>
      <c r="D511" s="49"/>
      <c r="E511" s="50"/>
      <c r="F511" s="47" t="s">
        <v>20</v>
      </c>
      <c r="G511" s="48"/>
      <c r="H511" s="51"/>
      <c r="I511" s="51"/>
      <c r="J511" s="51"/>
      <c r="K511" s="51"/>
      <c r="L511" s="51"/>
      <c r="M511" s="51"/>
      <c r="N511" s="51"/>
      <c r="O511" s="40"/>
    </row>
    <row r="512" spans="1:15" ht="12.75">
      <c r="A512" s="39"/>
      <c r="B512" s="19"/>
      <c r="C512" s="161" t="s">
        <v>261</v>
      </c>
      <c r="D512" s="162"/>
      <c r="E512" s="11"/>
      <c r="F512" s="20"/>
      <c r="G512" s="176" t="s">
        <v>276</v>
      </c>
      <c r="H512" s="177"/>
      <c r="I512" s="177"/>
      <c r="J512" s="177"/>
      <c r="K512" s="177"/>
      <c r="L512" s="177"/>
      <c r="M512" s="177"/>
      <c r="N512" s="128"/>
      <c r="O512" s="39"/>
    </row>
    <row r="513" spans="1:15" ht="12.75">
      <c r="A513" s="39"/>
      <c r="B513" s="17"/>
      <c r="C513" s="161" t="s">
        <v>259</v>
      </c>
      <c r="D513" s="162"/>
      <c r="E513" s="11"/>
      <c r="F513" s="18"/>
      <c r="G513" s="161" t="s">
        <v>277</v>
      </c>
      <c r="H513" s="163"/>
      <c r="I513" s="163"/>
      <c r="J513" s="163"/>
      <c r="K513" s="163"/>
      <c r="L513" s="163"/>
      <c r="M513" s="163"/>
      <c r="N513" s="164"/>
      <c r="O513" s="39"/>
    </row>
    <row r="514" spans="1:15" ht="12.75">
      <c r="A514" s="35"/>
      <c r="B514" s="27"/>
      <c r="C514" s="27"/>
      <c r="D514" s="27"/>
      <c r="E514" s="27"/>
      <c r="F514" s="1" t="s">
        <v>24</v>
      </c>
      <c r="G514" s="1"/>
      <c r="H514" s="1"/>
      <c r="I514" s="1"/>
      <c r="J514" s="27"/>
      <c r="K514" s="27"/>
      <c r="L514" s="27"/>
      <c r="M514" s="52"/>
      <c r="N514" s="9"/>
      <c r="O514" s="40"/>
    </row>
    <row r="515" spans="1:15" ht="12.75">
      <c r="A515" s="35"/>
      <c r="B515" s="12" t="s">
        <v>23</v>
      </c>
      <c r="C515" s="27"/>
      <c r="D515" s="27"/>
      <c r="E515" s="27"/>
      <c r="F515" s="2" t="s">
        <v>11</v>
      </c>
      <c r="G515" s="2" t="s">
        <v>12</v>
      </c>
      <c r="H515" s="2" t="s">
        <v>13</v>
      </c>
      <c r="I515" s="2" t="s">
        <v>14</v>
      </c>
      <c r="J515" s="2" t="s">
        <v>15</v>
      </c>
      <c r="K515" s="168" t="s">
        <v>21</v>
      </c>
      <c r="L515" s="169"/>
      <c r="M515" s="2" t="s">
        <v>22</v>
      </c>
      <c r="N515" s="3" t="s">
        <v>16</v>
      </c>
      <c r="O515" s="39"/>
    </row>
    <row r="516" spans="1:41" ht="15.75">
      <c r="A516" s="39"/>
      <c r="B516" s="53" t="s">
        <v>7</v>
      </c>
      <c r="C516" s="22" t="str">
        <f>IF(C509&gt;"",C509,"")</f>
        <v>Lennon Emmanuelle</v>
      </c>
      <c r="D516" s="22" t="str">
        <f>IF(G509&gt;"",G509,"")</f>
        <v>Park Shin Hae</v>
      </c>
      <c r="E516" s="22">
        <f>IF(E509&gt;"",E509&amp;" - "&amp;I509,"")</f>
      </c>
      <c r="F516" s="4">
        <v>-9</v>
      </c>
      <c r="G516" s="4">
        <v>7</v>
      </c>
      <c r="H516" s="10">
        <v>-10</v>
      </c>
      <c r="I516" s="4">
        <v>5</v>
      </c>
      <c r="J516" s="4">
        <v>4</v>
      </c>
      <c r="K516" s="13">
        <f>IF(ISBLANK(F516),"",COUNTIF(F516:J516,"&gt;=0"))</f>
        <v>3</v>
      </c>
      <c r="L516" s="14">
        <f>IF(ISBLANK(F516),"",(IF(LEFT(F516,1)="-",1,0)+IF(LEFT(G516,1)="-",1,0)+IF(LEFT(H516,1)="-",1,0)+IF(LEFT(I516,1)="-",1,0)+IF(LEFT(J516,1)="-",1,0)))</f>
        <v>2</v>
      </c>
      <c r="M516" s="16">
        <f aca="true" t="shared" si="85" ref="M516:N520">IF(K516=3,1,"")</f>
        <v>1</v>
      </c>
      <c r="N516" s="15">
        <f t="shared" si="85"/>
      </c>
      <c r="O516" s="39"/>
      <c r="AE516" s="74">
        <v>139</v>
      </c>
      <c r="AF516" s="75"/>
      <c r="AG516" s="74" t="s">
        <v>33</v>
      </c>
      <c r="AH516" s="76" t="str">
        <f>J506</f>
        <v>Women</v>
      </c>
      <c r="AI516" s="77" t="s">
        <v>34</v>
      </c>
      <c r="AJ516" s="78">
        <f>J505</f>
        <v>41977</v>
      </c>
      <c r="AK516" s="79" t="s">
        <v>35</v>
      </c>
      <c r="AL516" s="80"/>
      <c r="AM516" s="79" t="s">
        <v>36</v>
      </c>
      <c r="AN516" s="76">
        <f>SUM(AN518:AN523)</f>
        <v>3</v>
      </c>
      <c r="AO516" s="76">
        <f>SUM(AO518:AO523)</f>
        <v>0</v>
      </c>
    </row>
    <row r="517" spans="1:41" ht="15.75">
      <c r="A517" s="39"/>
      <c r="B517" s="53" t="s">
        <v>8</v>
      </c>
      <c r="C517" s="22" t="str">
        <f>IF(C510&gt;"",C510,"")</f>
        <v>Loeuillette Stepnanie</v>
      </c>
      <c r="D517" s="22" t="str">
        <f>IF(G510&gt;"",G510,"")</f>
        <v>Kang Ha Neul</v>
      </c>
      <c r="E517" s="22">
        <f>IF(E510&gt;"",E510&amp;" - "&amp;I510,"")</f>
      </c>
      <c r="F517" s="4">
        <v>10</v>
      </c>
      <c r="G517" s="4">
        <v>-6</v>
      </c>
      <c r="H517" s="4">
        <v>9</v>
      </c>
      <c r="I517" s="4">
        <v>-10</v>
      </c>
      <c r="J517" s="4">
        <v>6</v>
      </c>
      <c r="K517" s="13">
        <f>IF(ISBLANK(F517),"",COUNTIF(F517:J517,"&gt;=0"))</f>
        <v>3</v>
      </c>
      <c r="L517" s="14">
        <f>IF(ISBLANK(F517),"",(IF(LEFT(F517,1)="-",1,0)+IF(LEFT(G517,1)="-",1,0)+IF(LEFT(H517,1)="-",1,0)+IF(LEFT(I517,1)="-",1,0)+IF(LEFT(J517,1)="-",1,0)))</f>
        <v>2</v>
      </c>
      <c r="M517" s="16">
        <f t="shared" si="85"/>
        <v>1</v>
      </c>
      <c r="N517" s="15">
        <f t="shared" si="85"/>
      </c>
      <c r="O517" s="39"/>
      <c r="AE517" s="81" t="s">
        <v>37</v>
      </c>
      <c r="AF517" s="82" t="str">
        <f>C508</f>
        <v>FRA 1</v>
      </c>
      <c r="AG517" s="82" t="str">
        <f>G508</f>
        <v>KOR</v>
      </c>
      <c r="AH517" s="81" t="s">
        <v>38</v>
      </c>
      <c r="AI517" s="81" t="s">
        <v>39</v>
      </c>
      <c r="AJ517" s="81" t="s">
        <v>40</v>
      </c>
      <c r="AK517" s="81" t="s">
        <v>41</v>
      </c>
      <c r="AL517" s="81" t="s">
        <v>42</v>
      </c>
      <c r="AM517" s="81" t="s">
        <v>43</v>
      </c>
      <c r="AN517" s="81" t="s">
        <v>44</v>
      </c>
      <c r="AO517" s="81" t="s">
        <v>45</v>
      </c>
    </row>
    <row r="518" spans="1:41" ht="15">
      <c r="A518" s="39"/>
      <c r="B518" s="54" t="s">
        <v>25</v>
      </c>
      <c r="C518" s="22" t="str">
        <f>IF(C512&gt;"",C512&amp;" / "&amp;C513,"")</f>
        <v>Lennon Emmanuelle / Loeuillette Stepnanie</v>
      </c>
      <c r="D518" s="22" t="str">
        <f>IF(G512&gt;"",G512&amp;" / "&amp;G513,"")</f>
        <v>Park Shin Hae / Kang Ha Neul</v>
      </c>
      <c r="E518" s="23"/>
      <c r="F518" s="8">
        <v>11</v>
      </c>
      <c r="G518" s="4">
        <v>-9</v>
      </c>
      <c r="H518" s="4">
        <v>4</v>
      </c>
      <c r="I518" s="7">
        <v>11</v>
      </c>
      <c r="J518" s="7"/>
      <c r="K518" s="13">
        <f>IF(ISBLANK(F518),"",COUNTIF(F518:J518,"&gt;=0"))</f>
        <v>3</v>
      </c>
      <c r="L518" s="14">
        <f>IF(ISBLANK(F518),"",(IF(LEFT(F518,1)="-",1,0)+IF(LEFT(G518,1)="-",1,0)+IF(LEFT(H518,1)="-",1,0)+IF(LEFT(I518,1)="-",1,0)+IF(LEFT(J518,1)="-",1,0)))</f>
        <v>1</v>
      </c>
      <c r="M518" s="16">
        <f t="shared" si="85"/>
        <v>1</v>
      </c>
      <c r="N518" s="15">
        <f t="shared" si="85"/>
      </c>
      <c r="O518" s="39"/>
      <c r="AE518" s="79" t="s">
        <v>7</v>
      </c>
      <c r="AF518" s="79" t="str">
        <f>C509</f>
        <v>Lennon Emmanuelle</v>
      </c>
      <c r="AG518" s="79" t="str">
        <f>G509</f>
        <v>Park Shin Hae</v>
      </c>
      <c r="AH518" s="83">
        <f aca="true" t="shared" si="86" ref="AH518:AL520">F516</f>
        <v>-9</v>
      </c>
      <c r="AI518" s="83">
        <f t="shared" si="86"/>
        <v>7</v>
      </c>
      <c r="AJ518" s="83">
        <f t="shared" si="86"/>
        <v>-10</v>
      </c>
      <c r="AK518" s="83">
        <f t="shared" si="86"/>
        <v>5</v>
      </c>
      <c r="AL518" s="83">
        <f t="shared" si="86"/>
        <v>4</v>
      </c>
      <c r="AM518" s="84"/>
      <c r="AN518" s="84">
        <f aca="true" t="shared" si="87" ref="AN518:AO520">M516</f>
        <v>1</v>
      </c>
      <c r="AO518" s="84">
        <f t="shared" si="87"/>
      </c>
    </row>
    <row r="519" spans="1:41" ht="15">
      <c r="A519" s="39"/>
      <c r="B519" s="53" t="s">
        <v>9</v>
      </c>
      <c r="C519" s="22" t="str">
        <f>IF(C509&gt;"",C509,"")</f>
        <v>Lennon Emmanuelle</v>
      </c>
      <c r="D519" s="22" t="str">
        <f>IF(G510&gt;"",G510,"")</f>
        <v>Kang Ha Neul</v>
      </c>
      <c r="E519" s="24"/>
      <c r="F519" s="5"/>
      <c r="G519" s="6"/>
      <c r="H519" s="7"/>
      <c r="I519" s="4"/>
      <c r="J519" s="4"/>
      <c r="K519" s="13">
        <f>IF(ISBLANK(F519),"",COUNTIF(F519:J519,"&gt;=0"))</f>
      </c>
      <c r="L519" s="14">
        <f>IF(ISBLANK(F519),"",(IF(LEFT(F519,1)="-",1,0)+IF(LEFT(G519,1)="-",1,0)+IF(LEFT(H519,1)="-",1,0)+IF(LEFT(I519,1)="-",1,0)+IF(LEFT(J519,1)="-",1,0)))</f>
      </c>
      <c r="M519" s="16">
        <f t="shared" si="85"/>
      </c>
      <c r="N519" s="15">
        <f t="shared" si="85"/>
      </c>
      <c r="O519" s="39"/>
      <c r="AE519" s="79" t="s">
        <v>8</v>
      </c>
      <c r="AF519" s="79" t="str">
        <f>C510</f>
        <v>Loeuillette Stepnanie</v>
      </c>
      <c r="AG519" s="85" t="str">
        <f>G510</f>
        <v>Kang Ha Neul</v>
      </c>
      <c r="AH519" s="83">
        <f t="shared" si="86"/>
        <v>10</v>
      </c>
      <c r="AI519" s="83">
        <f t="shared" si="86"/>
        <v>-6</v>
      </c>
      <c r="AJ519" s="83">
        <f t="shared" si="86"/>
        <v>9</v>
      </c>
      <c r="AK519" s="83">
        <f t="shared" si="86"/>
        <v>-10</v>
      </c>
      <c r="AL519" s="83">
        <f t="shared" si="86"/>
        <v>6</v>
      </c>
      <c r="AM519" s="84"/>
      <c r="AN519" s="84">
        <f t="shared" si="87"/>
        <v>1</v>
      </c>
      <c r="AO519" s="84">
        <f t="shared" si="87"/>
      </c>
    </row>
    <row r="520" spans="1:41" ht="15.75" thickBot="1">
      <c r="A520" s="39"/>
      <c r="B520" s="53" t="s">
        <v>10</v>
      </c>
      <c r="C520" s="22" t="str">
        <f>IF(C510&gt;"",C510,"")</f>
        <v>Loeuillette Stepnanie</v>
      </c>
      <c r="D520" s="22" t="str">
        <f>IF(G509&gt;"",G509,"")</f>
        <v>Park Shin Hae</v>
      </c>
      <c r="E520" s="24"/>
      <c r="F520" s="8"/>
      <c r="G520" s="4"/>
      <c r="H520" s="4"/>
      <c r="I520" s="4"/>
      <c r="J520" s="4"/>
      <c r="K520" s="13">
        <f>IF(ISBLANK(F520),"",COUNTIF(F520:J520,"&gt;=0"))</f>
      </c>
      <c r="L520" s="14">
        <f>IF(ISBLANK(F520),"",(IF(LEFT(F520,1)="-",1,0)+IF(LEFT(G520,1)="-",1,0)+IF(LEFT(H520,1)="-",1,0)+IF(LEFT(I520,1)="-",1,0)+IF(LEFT(J520,1)="-",1,0)))</f>
      </c>
      <c r="M520" s="16">
        <f t="shared" si="85"/>
      </c>
      <c r="N520" s="15">
        <f t="shared" si="85"/>
      </c>
      <c r="O520" s="39"/>
      <c r="AE520" s="79" t="s">
        <v>46</v>
      </c>
      <c r="AF520" s="79" t="str">
        <f>C512</f>
        <v>Lennon Emmanuelle</v>
      </c>
      <c r="AG520" s="85" t="str">
        <f>G512</f>
        <v>Park Shin Hae</v>
      </c>
      <c r="AH520" s="83">
        <f t="shared" si="86"/>
        <v>11</v>
      </c>
      <c r="AI520" s="83">
        <f t="shared" si="86"/>
        <v>-9</v>
      </c>
      <c r="AJ520" s="83">
        <f t="shared" si="86"/>
        <v>4</v>
      </c>
      <c r="AK520" s="83">
        <f t="shared" si="86"/>
        <v>11</v>
      </c>
      <c r="AL520" s="83">
        <f t="shared" si="86"/>
        <v>0</v>
      </c>
      <c r="AM520" s="84"/>
      <c r="AN520" s="84">
        <f t="shared" si="87"/>
        <v>1</v>
      </c>
      <c r="AO520" s="84">
        <f t="shared" si="87"/>
      </c>
    </row>
    <row r="521" spans="1:41" ht="15.75" thickBot="1">
      <c r="A521" s="35"/>
      <c r="B521" s="27"/>
      <c r="C521" s="27"/>
      <c r="D521" s="27"/>
      <c r="E521" s="27"/>
      <c r="F521" s="27"/>
      <c r="G521" s="27"/>
      <c r="H521" s="27"/>
      <c r="I521" s="21" t="s">
        <v>28</v>
      </c>
      <c r="J521" s="55"/>
      <c r="K521" s="25">
        <f>IF(ISBLANK(C509),"",SUM(K516:K520))</f>
        <v>9</v>
      </c>
      <c r="L521" s="26">
        <f>IF(ISBLANK(G509),"",SUM(L516:L520))</f>
        <v>5</v>
      </c>
      <c r="M521" s="56">
        <f>IF(ISBLANK(F516),"",SUM(M516:M520))</f>
        <v>3</v>
      </c>
      <c r="N521" s="57">
        <f>IF(ISBLANK(F516),"",SUM(N516:N520))</f>
        <v>0</v>
      </c>
      <c r="O521" s="39"/>
      <c r="AE521" s="122" t="s">
        <v>47</v>
      </c>
      <c r="AF521" s="122" t="str">
        <f>C513</f>
        <v>Loeuillette Stepnanie</v>
      </c>
      <c r="AG521" s="123" t="str">
        <f>G513</f>
        <v>Kang Ha Neul</v>
      </c>
      <c r="AH521" s="86" t="s">
        <v>48</v>
      </c>
      <c r="AI521" s="86" t="s">
        <v>48</v>
      </c>
      <c r="AJ521" s="86" t="s">
        <v>48</v>
      </c>
      <c r="AK521" s="86" t="s">
        <v>48</v>
      </c>
      <c r="AL521" s="86" t="s">
        <v>48</v>
      </c>
      <c r="AM521" s="86"/>
      <c r="AN521" s="84"/>
      <c r="AO521" s="84">
        <f>N519</f>
      </c>
    </row>
    <row r="522" spans="1:41" ht="15">
      <c r="A522" s="35"/>
      <c r="B522" s="27" t="s">
        <v>26</v>
      </c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40"/>
      <c r="AE522" s="79" t="s">
        <v>9</v>
      </c>
      <c r="AF522" s="79" t="str">
        <f>C509</f>
        <v>Lennon Emmanuelle</v>
      </c>
      <c r="AG522" s="85" t="str">
        <f>G510</f>
        <v>Kang Ha Neul</v>
      </c>
      <c r="AH522" s="83">
        <f aca="true" t="shared" si="88" ref="AH522:AL523">F519</f>
        <v>0</v>
      </c>
      <c r="AI522" s="83">
        <f t="shared" si="88"/>
        <v>0</v>
      </c>
      <c r="AJ522" s="83">
        <f t="shared" si="88"/>
        <v>0</v>
      </c>
      <c r="AK522" s="83">
        <f t="shared" si="88"/>
        <v>0</v>
      </c>
      <c r="AL522" s="83">
        <f t="shared" si="88"/>
        <v>0</v>
      </c>
      <c r="AM522" s="84"/>
      <c r="AN522" s="84">
        <f>M519</f>
      </c>
      <c r="AO522" s="84">
        <f>N519</f>
      </c>
    </row>
    <row r="523" spans="1:41" ht="15">
      <c r="A523" s="35"/>
      <c r="C523" s="27" t="s">
        <v>4</v>
      </c>
      <c r="D523" s="27" t="s">
        <v>5</v>
      </c>
      <c r="E523" s="9"/>
      <c r="F523" s="27"/>
      <c r="G523" s="27" t="s">
        <v>6</v>
      </c>
      <c r="H523" s="9"/>
      <c r="I523" s="27"/>
      <c r="J523" s="9" t="s">
        <v>27</v>
      </c>
      <c r="K523" s="9"/>
      <c r="L523" s="27"/>
      <c r="M523" s="27"/>
      <c r="N523" s="27"/>
      <c r="O523" s="40"/>
      <c r="AE523" s="79" t="s">
        <v>10</v>
      </c>
      <c r="AF523" s="79" t="str">
        <f>C510</f>
        <v>Loeuillette Stepnanie</v>
      </c>
      <c r="AG523" s="79" t="str">
        <f>G509</f>
        <v>Park Shin Hae</v>
      </c>
      <c r="AH523" s="83">
        <f t="shared" si="88"/>
        <v>0</v>
      </c>
      <c r="AI523" s="83">
        <f t="shared" si="88"/>
        <v>0</v>
      </c>
      <c r="AJ523" s="83">
        <f t="shared" si="88"/>
        <v>0</v>
      </c>
      <c r="AK523" s="83">
        <f t="shared" si="88"/>
        <v>0</v>
      </c>
      <c r="AL523" s="83">
        <f t="shared" si="88"/>
        <v>0</v>
      </c>
      <c r="AM523" s="84"/>
      <c r="AN523" s="84">
        <f>M520</f>
      </c>
      <c r="AO523" s="84">
        <f>N520</f>
      </c>
    </row>
    <row r="524" spans="1:15" ht="13.5" thickBot="1">
      <c r="A524" s="35"/>
      <c r="B524" s="62"/>
      <c r="C524" s="63" t="str">
        <f>C508</f>
        <v>FRA 1</v>
      </c>
      <c r="D524" s="27" t="str">
        <f>G508</f>
        <v>KOR</v>
      </c>
      <c r="E524" s="27"/>
      <c r="F524" s="27"/>
      <c r="G524" s="27"/>
      <c r="H524" s="27"/>
      <c r="I524" s="27"/>
      <c r="J524" s="158" t="str">
        <f>IF(M521=3,C508,IF(N521=3,G508,IF(M521=5,IF(N521=5,"tasan",""),"")))</f>
        <v>FRA 1</v>
      </c>
      <c r="K524" s="159"/>
      <c r="L524" s="159"/>
      <c r="M524" s="159"/>
      <c r="N524" s="160"/>
      <c r="O524" s="39"/>
    </row>
    <row r="525" spans="1:15" ht="12.75">
      <c r="A525" s="58"/>
      <c r="B525" s="59"/>
      <c r="C525" s="59"/>
      <c r="D525" s="59"/>
      <c r="E525" s="59"/>
      <c r="F525" s="59"/>
      <c r="G525" s="59"/>
      <c r="H525" s="59"/>
      <c r="I525" s="59"/>
      <c r="J525" s="60"/>
      <c r="K525" s="60"/>
      <c r="L525" s="60"/>
      <c r="M525" s="60"/>
      <c r="N525" s="60"/>
      <c r="O525" s="61"/>
    </row>
    <row r="528" spans="1:15" ht="12.75">
      <c r="A528" s="35"/>
      <c r="B528" s="9"/>
      <c r="C528" s="28" t="s">
        <v>29</v>
      </c>
      <c r="D528" s="27"/>
      <c r="E528" s="27"/>
      <c r="F528" s="9"/>
      <c r="G528" s="36" t="s">
        <v>17</v>
      </c>
      <c r="H528" s="37"/>
      <c r="I528" s="38"/>
      <c r="J528" s="170">
        <v>41977</v>
      </c>
      <c r="K528" s="171"/>
      <c r="L528" s="171"/>
      <c r="M528" s="171"/>
      <c r="N528" s="172"/>
      <c r="O528" s="39"/>
    </row>
    <row r="529" spans="1:15" ht="12.75">
      <c r="A529" s="35"/>
      <c r="B529" s="12"/>
      <c r="C529" s="12" t="s">
        <v>75</v>
      </c>
      <c r="D529" s="27"/>
      <c r="E529" s="27"/>
      <c r="F529" s="9"/>
      <c r="G529" s="36" t="s">
        <v>18</v>
      </c>
      <c r="H529" s="37"/>
      <c r="I529" s="38"/>
      <c r="J529" s="173" t="s">
        <v>185</v>
      </c>
      <c r="K529" s="171"/>
      <c r="L529" s="171"/>
      <c r="M529" s="171"/>
      <c r="N529" s="172"/>
      <c r="O529" s="39"/>
    </row>
    <row r="530" spans="1:15" ht="12.75">
      <c r="A530" s="35"/>
      <c r="B530" s="9"/>
      <c r="C530" s="69"/>
      <c r="D530" s="27"/>
      <c r="E530" s="27"/>
      <c r="F530" s="27"/>
      <c r="G530" s="1"/>
      <c r="H530" s="27"/>
      <c r="I530" s="27"/>
      <c r="J530" s="27"/>
      <c r="K530" s="27"/>
      <c r="L530" s="27"/>
      <c r="M530" s="27"/>
      <c r="N530" s="27"/>
      <c r="O530" s="40"/>
    </row>
    <row r="531" spans="1:15" ht="12.75">
      <c r="A531" s="39"/>
      <c r="B531" s="41" t="s">
        <v>19</v>
      </c>
      <c r="C531" s="174" t="s">
        <v>267</v>
      </c>
      <c r="D531" s="175"/>
      <c r="E531" s="42"/>
      <c r="F531" s="41" t="s">
        <v>19</v>
      </c>
      <c r="G531" s="66" t="s">
        <v>59</v>
      </c>
      <c r="H531" s="67"/>
      <c r="I531" s="67"/>
      <c r="J531" s="67"/>
      <c r="K531" s="67"/>
      <c r="L531" s="67"/>
      <c r="M531" s="67"/>
      <c r="N531" s="68"/>
      <c r="O531" s="39"/>
    </row>
    <row r="532" spans="1:15" ht="12.75">
      <c r="A532" s="39"/>
      <c r="B532" s="43" t="s">
        <v>0</v>
      </c>
      <c r="C532" s="161" t="s">
        <v>271</v>
      </c>
      <c r="D532" s="162"/>
      <c r="E532" s="11"/>
      <c r="F532" s="44" t="s">
        <v>1</v>
      </c>
      <c r="G532" s="176" t="s">
        <v>265</v>
      </c>
      <c r="H532" s="177"/>
      <c r="I532" s="177"/>
      <c r="J532" s="177"/>
      <c r="K532" s="177"/>
      <c r="L532" s="177"/>
      <c r="M532" s="177"/>
      <c r="N532" s="128"/>
      <c r="O532" s="39"/>
    </row>
    <row r="533" spans="1:15" ht="12.75">
      <c r="A533" s="39"/>
      <c r="B533" s="45" t="s">
        <v>2</v>
      </c>
      <c r="C533" s="161" t="s">
        <v>269</v>
      </c>
      <c r="D533" s="162"/>
      <c r="E533" s="11"/>
      <c r="F533" s="46" t="s">
        <v>3</v>
      </c>
      <c r="G533" s="161" t="s">
        <v>263</v>
      </c>
      <c r="H533" s="163"/>
      <c r="I533" s="163"/>
      <c r="J533" s="163"/>
      <c r="K533" s="163"/>
      <c r="L533" s="163"/>
      <c r="M533" s="163"/>
      <c r="N533" s="164"/>
      <c r="O533" s="39"/>
    </row>
    <row r="534" spans="1:15" ht="12.75">
      <c r="A534" s="35"/>
      <c r="B534" s="47" t="s">
        <v>20</v>
      </c>
      <c r="C534" s="48"/>
      <c r="D534" s="49"/>
      <c r="E534" s="50"/>
      <c r="F534" s="47" t="s">
        <v>20</v>
      </c>
      <c r="G534" s="48"/>
      <c r="H534" s="51"/>
      <c r="I534" s="51"/>
      <c r="J534" s="51"/>
      <c r="K534" s="51"/>
      <c r="L534" s="51"/>
      <c r="M534" s="51"/>
      <c r="N534" s="51"/>
      <c r="O534" s="40"/>
    </row>
    <row r="535" spans="1:15" ht="12.75">
      <c r="A535" s="39"/>
      <c r="B535" s="19"/>
      <c r="C535" s="161" t="s">
        <v>271</v>
      </c>
      <c r="D535" s="162"/>
      <c r="E535" s="11"/>
      <c r="F535" s="20"/>
      <c r="G535" s="176" t="s">
        <v>265</v>
      </c>
      <c r="H535" s="177"/>
      <c r="I535" s="177"/>
      <c r="J535" s="177"/>
      <c r="K535" s="177"/>
      <c r="L535" s="177"/>
      <c r="M535" s="177"/>
      <c r="N535" s="128"/>
      <c r="O535" s="39"/>
    </row>
    <row r="536" spans="1:15" ht="12.75">
      <c r="A536" s="39"/>
      <c r="B536" s="17"/>
      <c r="C536" s="161" t="s">
        <v>269</v>
      </c>
      <c r="D536" s="162"/>
      <c r="E536" s="11"/>
      <c r="F536" s="18"/>
      <c r="G536" s="161" t="s">
        <v>263</v>
      </c>
      <c r="H536" s="163"/>
      <c r="I536" s="163"/>
      <c r="J536" s="163"/>
      <c r="K536" s="163"/>
      <c r="L536" s="163"/>
      <c r="M536" s="163"/>
      <c r="N536" s="164"/>
      <c r="O536" s="39"/>
    </row>
    <row r="537" spans="1:15" ht="12.75">
      <c r="A537" s="35"/>
      <c r="B537" s="27"/>
      <c r="C537" s="27"/>
      <c r="D537" s="27"/>
      <c r="E537" s="27"/>
      <c r="F537" s="1" t="s">
        <v>24</v>
      </c>
      <c r="G537" s="1"/>
      <c r="H537" s="1"/>
      <c r="I537" s="1"/>
      <c r="J537" s="27"/>
      <c r="K537" s="27"/>
      <c r="L537" s="27"/>
      <c r="M537" s="52"/>
      <c r="N537" s="9"/>
      <c r="O537" s="40"/>
    </row>
    <row r="538" spans="1:15" ht="12.75">
      <c r="A538" s="35"/>
      <c r="B538" s="12" t="s">
        <v>23</v>
      </c>
      <c r="C538" s="27"/>
      <c r="D538" s="27"/>
      <c r="E538" s="27"/>
      <c r="F538" s="2" t="s">
        <v>11</v>
      </c>
      <c r="G538" s="2" t="s">
        <v>12</v>
      </c>
      <c r="H538" s="2" t="s">
        <v>13</v>
      </c>
      <c r="I538" s="2" t="s">
        <v>14</v>
      </c>
      <c r="J538" s="2" t="s">
        <v>15</v>
      </c>
      <c r="K538" s="168" t="s">
        <v>21</v>
      </c>
      <c r="L538" s="169"/>
      <c r="M538" s="2" t="s">
        <v>22</v>
      </c>
      <c r="N538" s="3" t="s">
        <v>16</v>
      </c>
      <c r="O538" s="39"/>
    </row>
    <row r="539" spans="1:41" ht="15.75">
      <c r="A539" s="39"/>
      <c r="B539" s="53" t="s">
        <v>7</v>
      </c>
      <c r="C539" s="22" t="str">
        <f>IF(C532&gt;"",C532,"")</f>
        <v>Todorovic Andrea</v>
      </c>
      <c r="D539" s="22" t="str">
        <f>IF(G532&gt;"",G532,"")</f>
        <v>Ermakova Irina</v>
      </c>
      <c r="E539" s="22">
        <f>IF(E532&gt;"",E532&amp;" - "&amp;I532,"")</f>
      </c>
      <c r="F539" s="4">
        <v>9</v>
      </c>
      <c r="G539" s="4">
        <v>-6</v>
      </c>
      <c r="H539" s="10">
        <v>10</v>
      </c>
      <c r="I539" s="4">
        <v>9</v>
      </c>
      <c r="J539" s="4"/>
      <c r="K539" s="13">
        <f>IF(ISBLANK(F539),"",COUNTIF(F539:J539,"&gt;=0"))</f>
        <v>3</v>
      </c>
      <c r="L539" s="14">
        <f>IF(ISBLANK(F539),"",(IF(LEFT(F539,1)="-",1,0)+IF(LEFT(G539,1)="-",1,0)+IF(LEFT(H539,1)="-",1,0)+IF(LEFT(I539,1)="-",1,0)+IF(LEFT(J539,1)="-",1,0)))</f>
        <v>1</v>
      </c>
      <c r="M539" s="16">
        <f aca="true" t="shared" si="89" ref="M539:N543">IF(K539=3,1,"")</f>
        <v>1</v>
      </c>
      <c r="N539" s="15">
        <f t="shared" si="89"/>
      </c>
      <c r="O539" s="39"/>
      <c r="AE539" s="74">
        <v>139</v>
      </c>
      <c r="AF539" s="75"/>
      <c r="AG539" s="74" t="s">
        <v>33</v>
      </c>
      <c r="AH539" s="76" t="str">
        <f>J529</f>
        <v>Women</v>
      </c>
      <c r="AI539" s="77" t="s">
        <v>34</v>
      </c>
      <c r="AJ539" s="78">
        <f>J528</f>
        <v>41977</v>
      </c>
      <c r="AK539" s="79" t="s">
        <v>35</v>
      </c>
      <c r="AL539" s="80"/>
      <c r="AM539" s="79" t="s">
        <v>36</v>
      </c>
      <c r="AN539" s="76">
        <f>SUM(AN541:AN546)</f>
        <v>3</v>
      </c>
      <c r="AO539" s="76">
        <f>SUM(AO541:AO546)</f>
        <v>0</v>
      </c>
    </row>
    <row r="540" spans="1:41" ht="15.75">
      <c r="A540" s="39"/>
      <c r="B540" s="53" t="s">
        <v>8</v>
      </c>
      <c r="C540" s="22" t="str">
        <f>IF(C533&gt;"",C533,"")</f>
        <v>Erdelji Anamaria</v>
      </c>
      <c r="D540" s="22" t="str">
        <f>IF(G533&gt;"",G533,"")</f>
        <v>Abaimova Elena</v>
      </c>
      <c r="E540" s="22">
        <f>IF(E533&gt;"",E533&amp;" - "&amp;I533,"")</f>
      </c>
      <c r="F540" s="4">
        <v>-9</v>
      </c>
      <c r="G540" s="4">
        <v>5</v>
      </c>
      <c r="H540" s="4">
        <v>5</v>
      </c>
      <c r="I540" s="4">
        <v>9</v>
      </c>
      <c r="J540" s="4"/>
      <c r="K540" s="13">
        <f>IF(ISBLANK(F540),"",COUNTIF(F540:J540,"&gt;=0"))</f>
        <v>3</v>
      </c>
      <c r="L540" s="14">
        <f>IF(ISBLANK(F540),"",(IF(LEFT(F540,1)="-",1,0)+IF(LEFT(G540,1)="-",1,0)+IF(LEFT(H540,1)="-",1,0)+IF(LEFT(I540,1)="-",1,0)+IF(LEFT(J540,1)="-",1,0)))</f>
        <v>1</v>
      </c>
      <c r="M540" s="16">
        <f t="shared" si="89"/>
        <v>1</v>
      </c>
      <c r="N540" s="15">
        <f t="shared" si="89"/>
      </c>
      <c r="O540" s="39"/>
      <c r="AE540" s="81" t="s">
        <v>37</v>
      </c>
      <c r="AF540" s="82" t="str">
        <f>C531</f>
        <v>SRB</v>
      </c>
      <c r="AG540" s="82" t="str">
        <f>G531</f>
        <v>RUS 2</v>
      </c>
      <c r="AH540" s="81" t="s">
        <v>38</v>
      </c>
      <c r="AI540" s="81" t="s">
        <v>39</v>
      </c>
      <c r="AJ540" s="81" t="s">
        <v>40</v>
      </c>
      <c r="AK540" s="81" t="s">
        <v>41</v>
      </c>
      <c r="AL540" s="81" t="s">
        <v>42</v>
      </c>
      <c r="AM540" s="81" t="s">
        <v>43</v>
      </c>
      <c r="AN540" s="81" t="s">
        <v>44</v>
      </c>
      <c r="AO540" s="81" t="s">
        <v>45</v>
      </c>
    </row>
    <row r="541" spans="1:41" ht="15">
      <c r="A541" s="39"/>
      <c r="B541" s="54" t="s">
        <v>25</v>
      </c>
      <c r="C541" s="22" t="str">
        <f>IF(C535&gt;"",C535&amp;" / "&amp;C536,"")</f>
        <v>Todorovic Andrea / Erdelji Anamaria</v>
      </c>
      <c r="D541" s="22" t="str">
        <f>IF(G535&gt;"",G535&amp;" / "&amp;G536,"")</f>
        <v>Ermakova Irina / Abaimova Elena</v>
      </c>
      <c r="E541" s="23"/>
      <c r="F541" s="8">
        <v>11</v>
      </c>
      <c r="G541" s="4">
        <v>8</v>
      </c>
      <c r="H541" s="4">
        <v>-8</v>
      </c>
      <c r="I541" s="7">
        <v>7</v>
      </c>
      <c r="J541" s="7"/>
      <c r="K541" s="13">
        <f>IF(ISBLANK(F541),"",COUNTIF(F541:J541,"&gt;=0"))</f>
        <v>3</v>
      </c>
      <c r="L541" s="14">
        <f>IF(ISBLANK(F541),"",(IF(LEFT(F541,1)="-",1,0)+IF(LEFT(G541,1)="-",1,0)+IF(LEFT(H541,1)="-",1,0)+IF(LEFT(I541,1)="-",1,0)+IF(LEFT(J541,1)="-",1,0)))</f>
        <v>1</v>
      </c>
      <c r="M541" s="16">
        <f t="shared" si="89"/>
        <v>1</v>
      </c>
      <c r="N541" s="15">
        <f t="shared" si="89"/>
      </c>
      <c r="O541" s="39"/>
      <c r="AE541" s="79" t="s">
        <v>7</v>
      </c>
      <c r="AF541" s="79" t="str">
        <f>C532</f>
        <v>Todorovic Andrea</v>
      </c>
      <c r="AG541" s="79" t="str">
        <f>G532</f>
        <v>Ermakova Irina</v>
      </c>
      <c r="AH541" s="83">
        <f aca="true" t="shared" si="90" ref="AH541:AL543">F539</f>
        <v>9</v>
      </c>
      <c r="AI541" s="83">
        <f t="shared" si="90"/>
        <v>-6</v>
      </c>
      <c r="AJ541" s="83">
        <f t="shared" si="90"/>
        <v>10</v>
      </c>
      <c r="AK541" s="83">
        <f t="shared" si="90"/>
        <v>9</v>
      </c>
      <c r="AL541" s="83">
        <f t="shared" si="90"/>
        <v>0</v>
      </c>
      <c r="AM541" s="84"/>
      <c r="AN541" s="84">
        <f aca="true" t="shared" si="91" ref="AN541:AO543">M539</f>
        <v>1</v>
      </c>
      <c r="AO541" s="84">
        <f t="shared" si="91"/>
      </c>
    </row>
    <row r="542" spans="1:41" ht="15">
      <c r="A542" s="39"/>
      <c r="B542" s="53" t="s">
        <v>9</v>
      </c>
      <c r="C542" s="22" t="str">
        <f>IF(C532&gt;"",C532,"")</f>
        <v>Todorovic Andrea</v>
      </c>
      <c r="D542" s="22" t="str">
        <f>IF(G533&gt;"",G533,"")</f>
        <v>Abaimova Elena</v>
      </c>
      <c r="E542" s="24"/>
      <c r="F542" s="5"/>
      <c r="G542" s="6"/>
      <c r="H542" s="7"/>
      <c r="I542" s="4"/>
      <c r="J542" s="4"/>
      <c r="K542" s="13">
        <f>IF(ISBLANK(F542),"",COUNTIF(F542:J542,"&gt;=0"))</f>
      </c>
      <c r="L542" s="14">
        <f>IF(ISBLANK(F542),"",(IF(LEFT(F542,1)="-",1,0)+IF(LEFT(G542,1)="-",1,0)+IF(LEFT(H542,1)="-",1,0)+IF(LEFT(I542,1)="-",1,0)+IF(LEFT(J542,1)="-",1,0)))</f>
      </c>
      <c r="M542" s="16">
        <f t="shared" si="89"/>
      </c>
      <c r="N542" s="15">
        <f t="shared" si="89"/>
      </c>
      <c r="O542" s="39"/>
      <c r="AE542" s="79" t="s">
        <v>8</v>
      </c>
      <c r="AF542" s="79" t="str">
        <f>C533</f>
        <v>Erdelji Anamaria</v>
      </c>
      <c r="AG542" s="85" t="str">
        <f>G533</f>
        <v>Abaimova Elena</v>
      </c>
      <c r="AH542" s="83">
        <f t="shared" si="90"/>
        <v>-9</v>
      </c>
      <c r="AI542" s="83">
        <f t="shared" si="90"/>
        <v>5</v>
      </c>
      <c r="AJ542" s="83">
        <f t="shared" si="90"/>
        <v>5</v>
      </c>
      <c r="AK542" s="83">
        <f t="shared" si="90"/>
        <v>9</v>
      </c>
      <c r="AL542" s="83">
        <f t="shared" si="90"/>
        <v>0</v>
      </c>
      <c r="AM542" s="84"/>
      <c r="AN542" s="84">
        <f t="shared" si="91"/>
        <v>1</v>
      </c>
      <c r="AO542" s="84">
        <f t="shared" si="91"/>
      </c>
    </row>
    <row r="543" spans="1:41" ht="15.75" thickBot="1">
      <c r="A543" s="39"/>
      <c r="B543" s="53" t="s">
        <v>10</v>
      </c>
      <c r="C543" s="22" t="str">
        <f>IF(C533&gt;"",C533,"")</f>
        <v>Erdelji Anamaria</v>
      </c>
      <c r="D543" s="22" t="str">
        <f>IF(G532&gt;"",G532,"")</f>
        <v>Ermakova Irina</v>
      </c>
      <c r="E543" s="24"/>
      <c r="F543" s="8"/>
      <c r="G543" s="4"/>
      <c r="H543" s="4"/>
      <c r="I543" s="4"/>
      <c r="J543" s="4"/>
      <c r="K543" s="13">
        <f>IF(ISBLANK(F543),"",COUNTIF(F543:J543,"&gt;=0"))</f>
      </c>
      <c r="L543" s="14">
        <f>IF(ISBLANK(F543),"",(IF(LEFT(F543,1)="-",1,0)+IF(LEFT(G543,1)="-",1,0)+IF(LEFT(H543,1)="-",1,0)+IF(LEFT(I543,1)="-",1,0)+IF(LEFT(J543,1)="-",1,0)))</f>
      </c>
      <c r="M543" s="16">
        <f t="shared" si="89"/>
      </c>
      <c r="N543" s="15">
        <f t="shared" si="89"/>
      </c>
      <c r="O543" s="39"/>
      <c r="AE543" s="79" t="s">
        <v>46</v>
      </c>
      <c r="AF543" s="79" t="str">
        <f>C535</f>
        <v>Todorovic Andrea</v>
      </c>
      <c r="AG543" s="85" t="str">
        <f>G535</f>
        <v>Ermakova Irina</v>
      </c>
      <c r="AH543" s="83">
        <f t="shared" si="90"/>
        <v>11</v>
      </c>
      <c r="AI543" s="83">
        <f t="shared" si="90"/>
        <v>8</v>
      </c>
      <c r="AJ543" s="83">
        <f t="shared" si="90"/>
        <v>-8</v>
      </c>
      <c r="AK543" s="83">
        <f t="shared" si="90"/>
        <v>7</v>
      </c>
      <c r="AL543" s="83">
        <f t="shared" si="90"/>
        <v>0</v>
      </c>
      <c r="AM543" s="84"/>
      <c r="AN543" s="84">
        <f t="shared" si="91"/>
        <v>1</v>
      </c>
      <c r="AO543" s="84">
        <f t="shared" si="91"/>
      </c>
    </row>
    <row r="544" spans="1:41" ht="15.75" thickBot="1">
      <c r="A544" s="35"/>
      <c r="B544" s="27"/>
      <c r="C544" s="27"/>
      <c r="D544" s="27"/>
      <c r="E544" s="27"/>
      <c r="F544" s="27"/>
      <c r="G544" s="27"/>
      <c r="H544" s="27"/>
      <c r="I544" s="21" t="s">
        <v>28</v>
      </c>
      <c r="J544" s="55"/>
      <c r="K544" s="25">
        <f>IF(ISBLANK(C532),"",SUM(K539:K543))</f>
        <v>9</v>
      </c>
      <c r="L544" s="26">
        <f>IF(ISBLANK(G532),"",SUM(L539:L543))</f>
        <v>3</v>
      </c>
      <c r="M544" s="56">
        <f>IF(ISBLANK(F539),"",SUM(M539:M543))</f>
        <v>3</v>
      </c>
      <c r="N544" s="57">
        <f>IF(ISBLANK(F539),"",SUM(N539:N543))</f>
        <v>0</v>
      </c>
      <c r="O544" s="39"/>
      <c r="AE544" s="122" t="s">
        <v>47</v>
      </c>
      <c r="AF544" s="122" t="str">
        <f>C536</f>
        <v>Erdelji Anamaria</v>
      </c>
      <c r="AG544" s="123" t="str">
        <f>G536</f>
        <v>Abaimova Elena</v>
      </c>
      <c r="AH544" s="86" t="s">
        <v>48</v>
      </c>
      <c r="AI544" s="86" t="s">
        <v>48</v>
      </c>
      <c r="AJ544" s="86" t="s">
        <v>48</v>
      </c>
      <c r="AK544" s="86" t="s">
        <v>48</v>
      </c>
      <c r="AL544" s="86" t="s">
        <v>48</v>
      </c>
      <c r="AM544" s="86"/>
      <c r="AN544" s="84"/>
      <c r="AO544" s="84">
        <f>N542</f>
      </c>
    </row>
    <row r="545" spans="1:41" ht="15">
      <c r="A545" s="35"/>
      <c r="B545" s="27" t="s">
        <v>26</v>
      </c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40"/>
      <c r="AE545" s="79" t="s">
        <v>9</v>
      </c>
      <c r="AF545" s="79" t="str">
        <f>C532</f>
        <v>Todorovic Andrea</v>
      </c>
      <c r="AG545" s="85" t="str">
        <f>G533</f>
        <v>Abaimova Elena</v>
      </c>
      <c r="AH545" s="83">
        <f aca="true" t="shared" si="92" ref="AH545:AL546">F542</f>
        <v>0</v>
      </c>
      <c r="AI545" s="83">
        <f t="shared" si="92"/>
        <v>0</v>
      </c>
      <c r="AJ545" s="83">
        <f t="shared" si="92"/>
        <v>0</v>
      </c>
      <c r="AK545" s="83">
        <f t="shared" si="92"/>
        <v>0</v>
      </c>
      <c r="AL545" s="83">
        <f t="shared" si="92"/>
        <v>0</v>
      </c>
      <c r="AM545" s="84"/>
      <c r="AN545" s="84">
        <f>M542</f>
      </c>
      <c r="AO545" s="84">
        <f>N542</f>
      </c>
    </row>
    <row r="546" spans="1:41" ht="15">
      <c r="A546" s="35"/>
      <c r="C546" s="27" t="s">
        <v>4</v>
      </c>
      <c r="D546" s="27" t="s">
        <v>5</v>
      </c>
      <c r="E546" s="9"/>
      <c r="F546" s="27"/>
      <c r="G546" s="27" t="s">
        <v>6</v>
      </c>
      <c r="H546" s="9"/>
      <c r="I546" s="27"/>
      <c r="J546" s="9" t="s">
        <v>27</v>
      </c>
      <c r="K546" s="9"/>
      <c r="L546" s="27"/>
      <c r="M546" s="27"/>
      <c r="N546" s="27"/>
      <c r="O546" s="40"/>
      <c r="AE546" s="79" t="s">
        <v>10</v>
      </c>
      <c r="AF546" s="79" t="str">
        <f>C533</f>
        <v>Erdelji Anamaria</v>
      </c>
      <c r="AG546" s="79" t="str">
        <f>G532</f>
        <v>Ermakova Irina</v>
      </c>
      <c r="AH546" s="83">
        <f t="shared" si="92"/>
        <v>0</v>
      </c>
      <c r="AI546" s="83">
        <f t="shared" si="92"/>
        <v>0</v>
      </c>
      <c r="AJ546" s="83">
        <f t="shared" si="92"/>
        <v>0</v>
      </c>
      <c r="AK546" s="83">
        <f t="shared" si="92"/>
        <v>0</v>
      </c>
      <c r="AL546" s="83">
        <f t="shared" si="92"/>
        <v>0</v>
      </c>
      <c r="AM546" s="84"/>
      <c r="AN546" s="84">
        <f>M543</f>
      </c>
      <c r="AO546" s="84">
        <f>N543</f>
      </c>
    </row>
    <row r="547" spans="1:15" ht="13.5" thickBot="1">
      <c r="A547" s="35"/>
      <c r="B547" s="62"/>
      <c r="C547" s="63" t="str">
        <f>C531</f>
        <v>SRB</v>
      </c>
      <c r="D547" s="27" t="str">
        <f>G531</f>
        <v>RUS 2</v>
      </c>
      <c r="E547" s="27"/>
      <c r="F547" s="27"/>
      <c r="G547" s="27"/>
      <c r="H547" s="27"/>
      <c r="I547" s="27"/>
      <c r="J547" s="158" t="str">
        <f>IF(M544=3,C531,IF(N544=3,G531,IF(M544=5,IF(N544=5,"tasan",""),"")))</f>
        <v>SRB</v>
      </c>
      <c r="K547" s="159"/>
      <c r="L547" s="159"/>
      <c r="M547" s="159"/>
      <c r="N547" s="160"/>
      <c r="O547" s="39"/>
    </row>
    <row r="548" spans="1:15" ht="12.75">
      <c r="A548" s="58"/>
      <c r="B548" s="59"/>
      <c r="C548" s="59"/>
      <c r="D548" s="59"/>
      <c r="E548" s="59"/>
      <c r="F548" s="59"/>
      <c r="G548" s="59"/>
      <c r="H548" s="59"/>
      <c r="I548" s="59"/>
      <c r="J548" s="60"/>
      <c r="K548" s="60"/>
      <c r="L548" s="60"/>
      <c r="M548" s="60"/>
      <c r="N548" s="60"/>
      <c r="O548" s="61"/>
    </row>
    <row r="551" spans="1:15" ht="12.75">
      <c r="A551" s="35"/>
      <c r="B551" s="9"/>
      <c r="C551" s="28" t="s">
        <v>29</v>
      </c>
      <c r="D551" s="27"/>
      <c r="E551" s="27"/>
      <c r="F551" s="9"/>
      <c r="G551" s="36" t="s">
        <v>17</v>
      </c>
      <c r="H551" s="37"/>
      <c r="I551" s="38"/>
      <c r="J551" s="170">
        <v>41977</v>
      </c>
      <c r="K551" s="171"/>
      <c r="L551" s="171"/>
      <c r="M551" s="171"/>
      <c r="N551" s="172"/>
      <c r="O551" s="39"/>
    </row>
    <row r="552" spans="1:15" ht="12.75">
      <c r="A552" s="35"/>
      <c r="B552" s="12"/>
      <c r="C552" s="12" t="s">
        <v>75</v>
      </c>
      <c r="D552" s="27"/>
      <c r="E552" s="27"/>
      <c r="F552" s="9"/>
      <c r="G552" s="36" t="s">
        <v>18</v>
      </c>
      <c r="H552" s="37"/>
      <c r="I552" s="38"/>
      <c r="J552" s="173" t="s">
        <v>185</v>
      </c>
      <c r="K552" s="171"/>
      <c r="L552" s="171"/>
      <c r="M552" s="171"/>
      <c r="N552" s="172"/>
      <c r="O552" s="39"/>
    </row>
    <row r="553" spans="1:15" ht="12.75">
      <c r="A553" s="35"/>
      <c r="B553" s="9"/>
      <c r="C553" s="69"/>
      <c r="D553" s="27"/>
      <c r="E553" s="27"/>
      <c r="F553" s="27"/>
      <c r="G553" s="1"/>
      <c r="H553" s="27"/>
      <c r="I553" s="27"/>
      <c r="J553" s="27"/>
      <c r="K553" s="27"/>
      <c r="L553" s="27"/>
      <c r="M553" s="27"/>
      <c r="N553" s="27"/>
      <c r="O553" s="40"/>
    </row>
    <row r="554" spans="1:15" ht="12.75">
      <c r="A554" s="39"/>
      <c r="B554" s="41" t="s">
        <v>19</v>
      </c>
      <c r="C554" s="174" t="s">
        <v>82</v>
      </c>
      <c r="D554" s="139"/>
      <c r="E554" s="42"/>
      <c r="F554" s="41" t="s">
        <v>19</v>
      </c>
      <c r="G554" s="174" t="s">
        <v>191</v>
      </c>
      <c r="H554" s="139"/>
      <c r="I554" s="67"/>
      <c r="J554" s="67"/>
      <c r="K554" s="67"/>
      <c r="L554" s="67"/>
      <c r="M554" s="67"/>
      <c r="N554" s="68"/>
      <c r="O554" s="39"/>
    </row>
    <row r="555" spans="1:15" ht="12.75">
      <c r="A555" s="39"/>
      <c r="B555" s="43" t="s">
        <v>0</v>
      </c>
      <c r="C555" s="161" t="s">
        <v>209</v>
      </c>
      <c r="D555" s="162"/>
      <c r="E555" s="11"/>
      <c r="F555" s="44" t="s">
        <v>1</v>
      </c>
      <c r="G555" s="176" t="s">
        <v>192</v>
      </c>
      <c r="H555" s="177"/>
      <c r="I555" s="177"/>
      <c r="J555" s="177"/>
      <c r="K555" s="177"/>
      <c r="L555" s="177"/>
      <c r="M555" s="177"/>
      <c r="N555" s="128"/>
      <c r="O555" s="39"/>
    </row>
    <row r="556" spans="1:15" ht="12.75">
      <c r="A556" s="39"/>
      <c r="B556" s="45" t="s">
        <v>2</v>
      </c>
      <c r="C556" s="161" t="s">
        <v>207</v>
      </c>
      <c r="D556" s="162"/>
      <c r="E556" s="11"/>
      <c r="F556" s="46" t="s">
        <v>3</v>
      </c>
      <c r="G556" s="161" t="s">
        <v>194</v>
      </c>
      <c r="H556" s="163"/>
      <c r="I556" s="163"/>
      <c r="J556" s="163"/>
      <c r="K556" s="163"/>
      <c r="L556" s="163"/>
      <c r="M556" s="163"/>
      <c r="N556" s="164"/>
      <c r="O556" s="39"/>
    </row>
    <row r="557" spans="1:15" ht="12.75">
      <c r="A557" s="35"/>
      <c r="B557" s="47" t="s">
        <v>20</v>
      </c>
      <c r="C557" s="48"/>
      <c r="D557" s="49"/>
      <c r="E557" s="50"/>
      <c r="F557" s="47" t="s">
        <v>20</v>
      </c>
      <c r="G557" s="48"/>
      <c r="H557" s="51"/>
      <c r="I557" s="51"/>
      <c r="J557" s="51"/>
      <c r="K557" s="51"/>
      <c r="L557" s="51"/>
      <c r="M557" s="51"/>
      <c r="N557" s="51"/>
      <c r="O557" s="40"/>
    </row>
    <row r="558" spans="1:15" ht="12.75">
      <c r="A558" s="39"/>
      <c r="B558" s="19"/>
      <c r="C558" s="161" t="s">
        <v>209</v>
      </c>
      <c r="D558" s="162"/>
      <c r="E558" s="11"/>
      <c r="F558" s="20"/>
      <c r="G558" s="176" t="s">
        <v>192</v>
      </c>
      <c r="H558" s="177"/>
      <c r="I558" s="177"/>
      <c r="J558" s="177"/>
      <c r="K558" s="177"/>
      <c r="L558" s="177"/>
      <c r="M558" s="177"/>
      <c r="N558" s="128"/>
      <c r="O558" s="39"/>
    </row>
    <row r="559" spans="1:15" ht="12.75">
      <c r="A559" s="39"/>
      <c r="B559" s="17"/>
      <c r="C559" s="161" t="s">
        <v>207</v>
      </c>
      <c r="D559" s="162"/>
      <c r="E559" s="11"/>
      <c r="F559" s="18"/>
      <c r="G559" s="161" t="s">
        <v>194</v>
      </c>
      <c r="H559" s="163"/>
      <c r="I559" s="163"/>
      <c r="J559" s="163"/>
      <c r="K559" s="163"/>
      <c r="L559" s="163"/>
      <c r="M559" s="163"/>
      <c r="N559" s="164"/>
      <c r="O559" s="39"/>
    </row>
    <row r="560" spans="1:15" ht="12.75">
      <c r="A560" s="35"/>
      <c r="B560" s="27"/>
      <c r="C560" s="27"/>
      <c r="D560" s="27"/>
      <c r="E560" s="27"/>
      <c r="F560" s="1" t="s">
        <v>24</v>
      </c>
      <c r="G560" s="1"/>
      <c r="H560" s="1"/>
      <c r="I560" s="1"/>
      <c r="J560" s="27"/>
      <c r="K560" s="27"/>
      <c r="L560" s="27"/>
      <c r="M560" s="52"/>
      <c r="N560" s="9"/>
      <c r="O560" s="40"/>
    </row>
    <row r="561" spans="1:15" ht="12.75">
      <c r="A561" s="35"/>
      <c r="B561" s="12" t="s">
        <v>23</v>
      </c>
      <c r="C561" s="27"/>
      <c r="D561" s="27"/>
      <c r="E561" s="27"/>
      <c r="F561" s="2" t="s">
        <v>11</v>
      </c>
      <c r="G561" s="2" t="s">
        <v>12</v>
      </c>
      <c r="H561" s="2" t="s">
        <v>13</v>
      </c>
      <c r="I561" s="2" t="s">
        <v>14</v>
      </c>
      <c r="J561" s="2" t="s">
        <v>15</v>
      </c>
      <c r="K561" s="168" t="s">
        <v>21</v>
      </c>
      <c r="L561" s="169"/>
      <c r="M561" s="2" t="s">
        <v>22</v>
      </c>
      <c r="N561" s="3" t="s">
        <v>16</v>
      </c>
      <c r="O561" s="39"/>
    </row>
    <row r="562" spans="1:41" ht="15.75">
      <c r="A562" s="39"/>
      <c r="B562" s="53" t="s">
        <v>7</v>
      </c>
      <c r="C562" s="22" t="str">
        <f>IF(C555&gt;"",C555,"")</f>
        <v>Takahashi Mariko</v>
      </c>
      <c r="D562" s="22" t="str">
        <f>IF(G555&gt;"",G555,"")</f>
        <v>Kato Miyu</v>
      </c>
      <c r="E562" s="22">
        <f>IF(E555&gt;"",E555&amp;" - "&amp;I555,"")</f>
      </c>
      <c r="F562" s="4">
        <v>-9</v>
      </c>
      <c r="G562" s="4">
        <v>-9</v>
      </c>
      <c r="H562" s="10">
        <v>-5</v>
      </c>
      <c r="I562" s="4"/>
      <c r="J562" s="4"/>
      <c r="K562" s="13">
        <f>IF(ISBLANK(F562),"",COUNTIF(F562:J562,"&gt;=0"))</f>
        <v>0</v>
      </c>
      <c r="L562" s="14">
        <f>IF(ISBLANK(F562),"",(IF(LEFT(F562,1)="-",1,0)+IF(LEFT(G562,1)="-",1,0)+IF(LEFT(H562,1)="-",1,0)+IF(LEFT(I562,1)="-",1,0)+IF(LEFT(J562,1)="-",1,0)))</f>
        <v>3</v>
      </c>
      <c r="M562" s="16">
        <f aca="true" t="shared" si="93" ref="M562:N566">IF(K562=3,1,"")</f>
      </c>
      <c r="N562" s="15">
        <f t="shared" si="93"/>
        <v>1</v>
      </c>
      <c r="O562" s="39"/>
      <c r="AE562" s="74">
        <v>139</v>
      </c>
      <c r="AF562" s="75"/>
      <c r="AG562" s="74" t="s">
        <v>33</v>
      </c>
      <c r="AH562" s="76" t="str">
        <f>J552</f>
        <v>Women</v>
      </c>
      <c r="AI562" s="77" t="s">
        <v>34</v>
      </c>
      <c r="AJ562" s="78">
        <f>J551</f>
        <v>41977</v>
      </c>
      <c r="AK562" s="79" t="s">
        <v>35</v>
      </c>
      <c r="AL562" s="80"/>
      <c r="AM562" s="79" t="s">
        <v>36</v>
      </c>
      <c r="AN562" s="76">
        <f>SUM(AN564:AN569)</f>
        <v>3</v>
      </c>
      <c r="AO562" s="76">
        <f>SUM(AO564:AO569)</f>
        <v>1</v>
      </c>
    </row>
    <row r="563" spans="1:41" ht="15.75">
      <c r="A563" s="39"/>
      <c r="B563" s="53" t="s">
        <v>8</v>
      </c>
      <c r="C563" s="22" t="str">
        <f>IF(C556&gt;"",C556,"")</f>
        <v>Odono  Yui</v>
      </c>
      <c r="D563" s="22" t="str">
        <f>IF(G556&gt;"",G556,"")</f>
        <v>Jeger Mateja</v>
      </c>
      <c r="E563" s="22">
        <f>IF(E556&gt;"",E556&amp;" - "&amp;I556,"")</f>
      </c>
      <c r="F563" s="4">
        <v>-5</v>
      </c>
      <c r="G563" s="4">
        <v>-5</v>
      </c>
      <c r="H563" s="4">
        <v>6</v>
      </c>
      <c r="I563" s="4">
        <v>7</v>
      </c>
      <c r="J563" s="4">
        <v>3</v>
      </c>
      <c r="K563" s="13">
        <f>IF(ISBLANK(F563),"",COUNTIF(F563:J563,"&gt;=0"))</f>
        <v>3</v>
      </c>
      <c r="L563" s="14">
        <f>IF(ISBLANK(F563),"",(IF(LEFT(F563,1)="-",1,0)+IF(LEFT(G563,1)="-",1,0)+IF(LEFT(H563,1)="-",1,0)+IF(LEFT(I563,1)="-",1,0)+IF(LEFT(J563,1)="-",1,0)))</f>
        <v>2</v>
      </c>
      <c r="M563" s="16">
        <f t="shared" si="93"/>
        <v>1</v>
      </c>
      <c r="N563" s="15">
        <f t="shared" si="93"/>
      </c>
      <c r="O563" s="39"/>
      <c r="AE563" s="81" t="s">
        <v>37</v>
      </c>
      <c r="AF563" s="82" t="str">
        <f>C554</f>
        <v>JPN 2</v>
      </c>
      <c r="AG563" s="82" t="str">
        <f>G554</f>
        <v>JPN/CRO</v>
      </c>
      <c r="AH563" s="81" t="s">
        <v>38</v>
      </c>
      <c r="AI563" s="81" t="s">
        <v>39</v>
      </c>
      <c r="AJ563" s="81" t="s">
        <v>40</v>
      </c>
      <c r="AK563" s="81" t="s">
        <v>41</v>
      </c>
      <c r="AL563" s="81" t="s">
        <v>42</v>
      </c>
      <c r="AM563" s="81" t="s">
        <v>43</v>
      </c>
      <c r="AN563" s="81" t="s">
        <v>44</v>
      </c>
      <c r="AO563" s="81" t="s">
        <v>45</v>
      </c>
    </row>
    <row r="564" spans="1:41" ht="15">
      <c r="A564" s="39"/>
      <c r="B564" s="54" t="s">
        <v>25</v>
      </c>
      <c r="C564" s="22" t="str">
        <f>IF(C558&gt;"",C558&amp;" / "&amp;C559,"")</f>
        <v>Takahashi Mariko / Odono  Yui</v>
      </c>
      <c r="D564" s="22" t="str">
        <f>IF(G558&gt;"",G558&amp;" / "&amp;G559,"")</f>
        <v>Kato Miyu / Jeger Mateja</v>
      </c>
      <c r="E564" s="23"/>
      <c r="F564" s="8">
        <v>8</v>
      </c>
      <c r="G564" s="4">
        <v>5</v>
      </c>
      <c r="H564" s="4">
        <v>7</v>
      </c>
      <c r="I564" s="7"/>
      <c r="J564" s="7"/>
      <c r="K564" s="13">
        <f>IF(ISBLANK(F564),"",COUNTIF(F564:J564,"&gt;=0"))</f>
        <v>3</v>
      </c>
      <c r="L564" s="14">
        <f>IF(ISBLANK(F564),"",(IF(LEFT(F564,1)="-",1,0)+IF(LEFT(G564,1)="-",1,0)+IF(LEFT(H564,1)="-",1,0)+IF(LEFT(I564,1)="-",1,0)+IF(LEFT(J564,1)="-",1,0)))</f>
        <v>0</v>
      </c>
      <c r="M564" s="16">
        <f t="shared" si="93"/>
        <v>1</v>
      </c>
      <c r="N564" s="15">
        <f t="shared" si="93"/>
      </c>
      <c r="O564" s="39"/>
      <c r="AE564" s="79" t="s">
        <v>7</v>
      </c>
      <c r="AF564" s="79" t="str">
        <f>C555</f>
        <v>Takahashi Mariko</v>
      </c>
      <c r="AG564" s="79" t="str">
        <f>G555</f>
        <v>Kato Miyu</v>
      </c>
      <c r="AH564" s="83">
        <f aca="true" t="shared" si="94" ref="AH564:AL566">F562</f>
        <v>-9</v>
      </c>
      <c r="AI564" s="83">
        <f t="shared" si="94"/>
        <v>-9</v>
      </c>
      <c r="AJ564" s="83">
        <f t="shared" si="94"/>
        <v>-5</v>
      </c>
      <c r="AK564" s="83">
        <f t="shared" si="94"/>
        <v>0</v>
      </c>
      <c r="AL564" s="83">
        <f t="shared" si="94"/>
        <v>0</v>
      </c>
      <c r="AM564" s="84"/>
      <c r="AN564" s="84">
        <f aca="true" t="shared" si="95" ref="AN564:AO566">M562</f>
      </c>
      <c r="AO564" s="84">
        <f t="shared" si="95"/>
        <v>1</v>
      </c>
    </row>
    <row r="565" spans="1:41" ht="15">
      <c r="A565" s="39"/>
      <c r="B565" s="53" t="s">
        <v>9</v>
      </c>
      <c r="C565" s="22" t="str">
        <f>IF(C555&gt;"",C555,"")</f>
        <v>Takahashi Mariko</v>
      </c>
      <c r="D565" s="22" t="str">
        <f>IF(G556&gt;"",G556,"")</f>
        <v>Jeger Mateja</v>
      </c>
      <c r="E565" s="24"/>
      <c r="F565" s="5">
        <v>8</v>
      </c>
      <c r="G565" s="6">
        <v>-14</v>
      </c>
      <c r="H565" s="7">
        <v>-11</v>
      </c>
      <c r="I565" s="4">
        <v>7</v>
      </c>
      <c r="J565" s="4">
        <v>10</v>
      </c>
      <c r="K565" s="13">
        <f>IF(ISBLANK(F565),"",COUNTIF(F565:J565,"&gt;=0"))</f>
        <v>3</v>
      </c>
      <c r="L565" s="14">
        <f>IF(ISBLANK(F565),"",(IF(LEFT(F565,1)="-",1,0)+IF(LEFT(G565,1)="-",1,0)+IF(LEFT(H565,1)="-",1,0)+IF(LEFT(I565,1)="-",1,0)+IF(LEFT(J565,1)="-",1,0)))</f>
        <v>2</v>
      </c>
      <c r="M565" s="16">
        <f t="shared" si="93"/>
        <v>1</v>
      </c>
      <c r="N565" s="15">
        <f t="shared" si="93"/>
      </c>
      <c r="O565" s="39"/>
      <c r="AE565" s="79" t="s">
        <v>8</v>
      </c>
      <c r="AF565" s="79" t="str">
        <f>C556</f>
        <v>Odono  Yui</v>
      </c>
      <c r="AG565" s="85" t="str">
        <f>G556</f>
        <v>Jeger Mateja</v>
      </c>
      <c r="AH565" s="83">
        <f t="shared" si="94"/>
        <v>-5</v>
      </c>
      <c r="AI565" s="83">
        <f t="shared" si="94"/>
        <v>-5</v>
      </c>
      <c r="AJ565" s="83">
        <f t="shared" si="94"/>
        <v>6</v>
      </c>
      <c r="AK565" s="83">
        <f t="shared" si="94"/>
        <v>7</v>
      </c>
      <c r="AL565" s="83">
        <f t="shared" si="94"/>
        <v>3</v>
      </c>
      <c r="AM565" s="84"/>
      <c r="AN565" s="84">
        <f t="shared" si="95"/>
        <v>1</v>
      </c>
      <c r="AO565" s="84">
        <f t="shared" si="95"/>
      </c>
    </row>
    <row r="566" spans="1:41" ht="15.75" thickBot="1">
      <c r="A566" s="39"/>
      <c r="B566" s="53" t="s">
        <v>10</v>
      </c>
      <c r="C566" s="22" t="str">
        <f>IF(C556&gt;"",C556,"")</f>
        <v>Odono  Yui</v>
      </c>
      <c r="D566" s="22" t="str">
        <f>IF(G555&gt;"",G555,"")</f>
        <v>Kato Miyu</v>
      </c>
      <c r="E566" s="24"/>
      <c r="F566" s="8"/>
      <c r="G566" s="4"/>
      <c r="H566" s="4"/>
      <c r="I566" s="4"/>
      <c r="J566" s="4"/>
      <c r="K566" s="13">
        <f>IF(ISBLANK(F566),"",COUNTIF(F566:J566,"&gt;=0"))</f>
      </c>
      <c r="L566" s="14">
        <f>IF(ISBLANK(F566),"",(IF(LEFT(F566,1)="-",1,0)+IF(LEFT(G566,1)="-",1,0)+IF(LEFT(H566,1)="-",1,0)+IF(LEFT(I566,1)="-",1,0)+IF(LEFT(J566,1)="-",1,0)))</f>
      </c>
      <c r="M566" s="16">
        <f t="shared" si="93"/>
      </c>
      <c r="N566" s="15">
        <f t="shared" si="93"/>
      </c>
      <c r="O566" s="39"/>
      <c r="AE566" s="79" t="s">
        <v>46</v>
      </c>
      <c r="AF566" s="79" t="str">
        <f>C558</f>
        <v>Takahashi Mariko</v>
      </c>
      <c r="AG566" s="85" t="str">
        <f>G558</f>
        <v>Kato Miyu</v>
      </c>
      <c r="AH566" s="83">
        <f t="shared" si="94"/>
        <v>8</v>
      </c>
      <c r="AI566" s="83">
        <f t="shared" si="94"/>
        <v>5</v>
      </c>
      <c r="AJ566" s="83">
        <f t="shared" si="94"/>
        <v>7</v>
      </c>
      <c r="AK566" s="83">
        <f t="shared" si="94"/>
        <v>0</v>
      </c>
      <c r="AL566" s="83">
        <f t="shared" si="94"/>
        <v>0</v>
      </c>
      <c r="AM566" s="84"/>
      <c r="AN566" s="84">
        <f t="shared" si="95"/>
        <v>1</v>
      </c>
      <c r="AO566" s="84">
        <f t="shared" si="95"/>
      </c>
    </row>
    <row r="567" spans="1:41" ht="15.75" thickBot="1">
      <c r="A567" s="35"/>
      <c r="B567" s="27"/>
      <c r="C567" s="27"/>
      <c r="D567" s="27"/>
      <c r="E567" s="27"/>
      <c r="F567" s="27"/>
      <c r="G567" s="27"/>
      <c r="H567" s="27"/>
      <c r="I567" s="21" t="s">
        <v>28</v>
      </c>
      <c r="J567" s="55"/>
      <c r="K567" s="25">
        <f>IF(ISBLANK(C555),"",SUM(K562:K566))</f>
        <v>9</v>
      </c>
      <c r="L567" s="26">
        <f>IF(ISBLANK(G555),"",SUM(L562:L566))</f>
        <v>7</v>
      </c>
      <c r="M567" s="56">
        <f>IF(ISBLANK(F562),"",SUM(M562:M566))</f>
        <v>3</v>
      </c>
      <c r="N567" s="57">
        <f>IF(ISBLANK(F562),"",SUM(N562:N566))</f>
        <v>1</v>
      </c>
      <c r="O567" s="39"/>
      <c r="AE567" s="122" t="s">
        <v>47</v>
      </c>
      <c r="AF567" s="122" t="str">
        <f>C559</f>
        <v>Odono  Yui</v>
      </c>
      <c r="AG567" s="123" t="str">
        <f>G559</f>
        <v>Jeger Mateja</v>
      </c>
      <c r="AH567" s="86" t="s">
        <v>48</v>
      </c>
      <c r="AI567" s="86" t="s">
        <v>48</v>
      </c>
      <c r="AJ567" s="86" t="s">
        <v>48</v>
      </c>
      <c r="AK567" s="86" t="s">
        <v>48</v>
      </c>
      <c r="AL567" s="86" t="s">
        <v>48</v>
      </c>
      <c r="AM567" s="86"/>
      <c r="AN567" s="84"/>
      <c r="AO567" s="84">
        <f>N565</f>
      </c>
    </row>
    <row r="568" spans="1:41" ht="15">
      <c r="A568" s="35"/>
      <c r="B568" s="27" t="s">
        <v>26</v>
      </c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40"/>
      <c r="AE568" s="79" t="s">
        <v>9</v>
      </c>
      <c r="AF568" s="79" t="str">
        <f>C555</f>
        <v>Takahashi Mariko</v>
      </c>
      <c r="AG568" s="85" t="str">
        <f>G556</f>
        <v>Jeger Mateja</v>
      </c>
      <c r="AH568" s="83">
        <f aca="true" t="shared" si="96" ref="AH568:AL569">F565</f>
        <v>8</v>
      </c>
      <c r="AI568" s="83">
        <f t="shared" si="96"/>
        <v>-14</v>
      </c>
      <c r="AJ568" s="83">
        <f t="shared" si="96"/>
        <v>-11</v>
      </c>
      <c r="AK568" s="83">
        <f t="shared" si="96"/>
        <v>7</v>
      </c>
      <c r="AL568" s="83">
        <f t="shared" si="96"/>
        <v>10</v>
      </c>
      <c r="AM568" s="84"/>
      <c r="AN568" s="84">
        <f>M565</f>
        <v>1</v>
      </c>
      <c r="AO568" s="84">
        <f>N565</f>
      </c>
    </row>
    <row r="569" spans="1:41" ht="15">
      <c r="A569" s="35"/>
      <c r="C569" s="27" t="s">
        <v>4</v>
      </c>
      <c r="D569" s="27" t="s">
        <v>5</v>
      </c>
      <c r="E569" s="9"/>
      <c r="F569" s="27"/>
      <c r="G569" s="27" t="s">
        <v>6</v>
      </c>
      <c r="H569" s="9"/>
      <c r="I569" s="27"/>
      <c r="J569" s="9" t="s">
        <v>27</v>
      </c>
      <c r="K569" s="9"/>
      <c r="L569" s="27"/>
      <c r="M569" s="27"/>
      <c r="N569" s="27"/>
      <c r="O569" s="40"/>
      <c r="AE569" s="79" t="s">
        <v>10</v>
      </c>
      <c r="AF569" s="79" t="str">
        <f>C556</f>
        <v>Odono  Yui</v>
      </c>
      <c r="AG569" s="79" t="str">
        <f>G555</f>
        <v>Kato Miyu</v>
      </c>
      <c r="AH569" s="83">
        <f t="shared" si="96"/>
        <v>0</v>
      </c>
      <c r="AI569" s="83">
        <f t="shared" si="96"/>
        <v>0</v>
      </c>
      <c r="AJ569" s="83">
        <f t="shared" si="96"/>
        <v>0</v>
      </c>
      <c r="AK569" s="83">
        <f t="shared" si="96"/>
        <v>0</v>
      </c>
      <c r="AL569" s="83">
        <f t="shared" si="96"/>
        <v>0</v>
      </c>
      <c r="AM569" s="84"/>
      <c r="AN569" s="84">
        <f>M566</f>
      </c>
      <c r="AO569" s="84">
        <f>N566</f>
      </c>
    </row>
    <row r="570" spans="1:15" ht="13.5" thickBot="1">
      <c r="A570" s="35"/>
      <c r="B570" s="62"/>
      <c r="C570" s="63" t="str">
        <f>C554</f>
        <v>JPN 2</v>
      </c>
      <c r="D570" s="27" t="str">
        <f>G554</f>
        <v>JPN/CRO</v>
      </c>
      <c r="E570" s="27"/>
      <c r="F570" s="27"/>
      <c r="G570" s="27"/>
      <c r="H570" s="27"/>
      <c r="I570" s="27"/>
      <c r="J570" s="158" t="str">
        <f>IF(M567=3,C554,IF(N567=3,G554,IF(M567=5,IF(N567=5,"tasan",""),"")))</f>
        <v>JPN 2</v>
      </c>
      <c r="K570" s="159"/>
      <c r="L570" s="159"/>
      <c r="M570" s="159"/>
      <c r="N570" s="160"/>
      <c r="O570" s="39"/>
    </row>
    <row r="571" spans="1:15" ht="12.75">
      <c r="A571" s="58"/>
      <c r="B571" s="59"/>
      <c r="C571" s="59"/>
      <c r="D571" s="59"/>
      <c r="E571" s="59"/>
      <c r="F571" s="59"/>
      <c r="G571" s="59"/>
      <c r="H571" s="59"/>
      <c r="I571" s="59"/>
      <c r="J571" s="60"/>
      <c r="K571" s="60"/>
      <c r="L571" s="60"/>
      <c r="M571" s="60"/>
      <c r="N571" s="60"/>
      <c r="O571" s="61"/>
    </row>
    <row r="574" spans="1:15" ht="12.75">
      <c r="A574" s="35"/>
      <c r="B574" s="9"/>
      <c r="C574" s="28" t="s">
        <v>29</v>
      </c>
      <c r="D574" s="27"/>
      <c r="E574" s="27"/>
      <c r="F574" s="9"/>
      <c r="G574" s="36" t="s">
        <v>17</v>
      </c>
      <c r="H574" s="37"/>
      <c r="I574" s="38"/>
      <c r="J574" s="170">
        <v>41977</v>
      </c>
      <c r="K574" s="171"/>
      <c r="L574" s="171"/>
      <c r="M574" s="171"/>
      <c r="N574" s="172"/>
      <c r="O574" s="39"/>
    </row>
    <row r="575" spans="1:15" ht="12.75">
      <c r="A575" s="35"/>
      <c r="B575" s="12"/>
      <c r="C575" s="12" t="s">
        <v>75</v>
      </c>
      <c r="D575" s="27"/>
      <c r="E575" s="27"/>
      <c r="F575" s="9"/>
      <c r="G575" s="36" t="s">
        <v>18</v>
      </c>
      <c r="H575" s="37"/>
      <c r="I575" s="38"/>
      <c r="J575" s="173" t="s">
        <v>185</v>
      </c>
      <c r="K575" s="171"/>
      <c r="L575" s="171"/>
      <c r="M575" s="171"/>
      <c r="N575" s="172"/>
      <c r="O575" s="39"/>
    </row>
    <row r="576" spans="1:15" ht="12.75">
      <c r="A576" s="35"/>
      <c r="B576" s="9"/>
      <c r="C576" s="69"/>
      <c r="D576" s="27"/>
      <c r="E576" s="27"/>
      <c r="F576" s="27"/>
      <c r="G576" s="1"/>
      <c r="H576" s="27"/>
      <c r="I576" s="27"/>
      <c r="J576" s="27"/>
      <c r="K576" s="27"/>
      <c r="L576" s="27"/>
      <c r="M576" s="27"/>
      <c r="N576" s="27"/>
      <c r="O576" s="40"/>
    </row>
    <row r="577" spans="1:15" ht="12.75">
      <c r="A577" s="39"/>
      <c r="B577" s="41" t="s">
        <v>19</v>
      </c>
      <c r="C577" s="28" t="s">
        <v>52</v>
      </c>
      <c r="D577" s="89"/>
      <c r="E577" s="42"/>
      <c r="F577" s="41" t="s">
        <v>19</v>
      </c>
      <c r="G577" s="66" t="s">
        <v>217</v>
      </c>
      <c r="H577" s="67"/>
      <c r="I577" s="67"/>
      <c r="J577" s="67"/>
      <c r="K577" s="67"/>
      <c r="L577" s="67"/>
      <c r="M577" s="67"/>
      <c r="N577" s="68"/>
      <c r="O577" s="39"/>
    </row>
    <row r="578" spans="1:15" ht="12.75">
      <c r="A578" s="39"/>
      <c r="B578" s="43" t="s">
        <v>0</v>
      </c>
      <c r="C578" s="176" t="s">
        <v>233</v>
      </c>
      <c r="D578" s="177"/>
      <c r="E578" s="11"/>
      <c r="F578" s="44" t="s">
        <v>1</v>
      </c>
      <c r="G578" s="176" t="s">
        <v>219</v>
      </c>
      <c r="H578" s="177"/>
      <c r="I578" s="177"/>
      <c r="J578" s="177"/>
      <c r="K578" s="177"/>
      <c r="L578" s="177"/>
      <c r="M578" s="177"/>
      <c r="N578" s="128"/>
      <c r="O578" s="39"/>
    </row>
    <row r="579" spans="1:15" ht="12.75">
      <c r="A579" s="39"/>
      <c r="B579" s="45" t="s">
        <v>2</v>
      </c>
      <c r="C579" s="161" t="s">
        <v>235</v>
      </c>
      <c r="D579" s="163"/>
      <c r="E579" s="11"/>
      <c r="F579" s="46" t="s">
        <v>3</v>
      </c>
      <c r="G579" s="161" t="s">
        <v>221</v>
      </c>
      <c r="H579" s="163"/>
      <c r="I579" s="163"/>
      <c r="J579" s="163"/>
      <c r="K579" s="163"/>
      <c r="L579" s="163"/>
      <c r="M579" s="163"/>
      <c r="N579" s="164"/>
      <c r="O579" s="39"/>
    </row>
    <row r="580" spans="1:15" ht="12.75">
      <c r="A580" s="35"/>
      <c r="B580" s="47" t="s">
        <v>20</v>
      </c>
      <c r="C580" s="48"/>
      <c r="D580" s="49"/>
      <c r="E580" s="50"/>
      <c r="F580" s="47" t="s">
        <v>20</v>
      </c>
      <c r="G580" s="48"/>
      <c r="H580" s="51"/>
      <c r="I580" s="51"/>
      <c r="J580" s="51"/>
      <c r="K580" s="51"/>
      <c r="L580" s="51"/>
      <c r="M580" s="51"/>
      <c r="N580" s="51"/>
      <c r="O580" s="40"/>
    </row>
    <row r="581" spans="1:15" ht="12.75">
      <c r="A581" s="39"/>
      <c r="B581" s="19"/>
      <c r="C581" s="176" t="s">
        <v>233</v>
      </c>
      <c r="D581" s="177"/>
      <c r="E581" s="11"/>
      <c r="F581" s="20"/>
      <c r="G581" s="176" t="s">
        <v>219</v>
      </c>
      <c r="H581" s="177"/>
      <c r="I581" s="177"/>
      <c r="J581" s="177"/>
      <c r="K581" s="177"/>
      <c r="L581" s="177"/>
      <c r="M581" s="177"/>
      <c r="N581" s="128"/>
      <c r="O581" s="39"/>
    </row>
    <row r="582" spans="1:15" ht="12.75">
      <c r="A582" s="39"/>
      <c r="B582" s="17"/>
      <c r="C582" s="161" t="s">
        <v>235</v>
      </c>
      <c r="D582" s="163"/>
      <c r="E582" s="11"/>
      <c r="F582" s="18"/>
      <c r="G582" s="161" t="s">
        <v>221</v>
      </c>
      <c r="H582" s="163"/>
      <c r="I582" s="163"/>
      <c r="J582" s="163"/>
      <c r="K582" s="163"/>
      <c r="L582" s="163"/>
      <c r="M582" s="163"/>
      <c r="N582" s="164"/>
      <c r="O582" s="39"/>
    </row>
    <row r="583" spans="1:15" ht="12.75">
      <c r="A583" s="35"/>
      <c r="B583" s="27"/>
      <c r="C583" s="27"/>
      <c r="D583" s="27"/>
      <c r="E583" s="27"/>
      <c r="F583" s="1" t="s">
        <v>24</v>
      </c>
      <c r="G583" s="1"/>
      <c r="H583" s="1"/>
      <c r="I583" s="1"/>
      <c r="J583" s="27"/>
      <c r="K583" s="27"/>
      <c r="L583" s="27"/>
      <c r="M583" s="52"/>
      <c r="N583" s="9"/>
      <c r="O583" s="40"/>
    </row>
    <row r="584" spans="1:15" ht="12.75">
      <c r="A584" s="35"/>
      <c r="B584" s="12" t="s">
        <v>23</v>
      </c>
      <c r="C584" s="27"/>
      <c r="D584" s="27"/>
      <c r="E584" s="27"/>
      <c r="F584" s="2" t="s">
        <v>11</v>
      </c>
      <c r="G584" s="2" t="s">
        <v>12</v>
      </c>
      <c r="H584" s="2" t="s">
        <v>13</v>
      </c>
      <c r="I584" s="2" t="s">
        <v>14</v>
      </c>
      <c r="J584" s="2" t="s">
        <v>15</v>
      </c>
      <c r="K584" s="168" t="s">
        <v>21</v>
      </c>
      <c r="L584" s="169"/>
      <c r="M584" s="2" t="s">
        <v>22</v>
      </c>
      <c r="N584" s="3" t="s">
        <v>16</v>
      </c>
      <c r="O584" s="39"/>
    </row>
    <row r="585" spans="1:41" ht="15.75">
      <c r="A585" s="39"/>
      <c r="B585" s="53" t="s">
        <v>7</v>
      </c>
      <c r="C585" s="22" t="str">
        <f>IF(C578&gt;"",C578,"")</f>
        <v>Blazhko Anna</v>
      </c>
      <c r="D585" s="22" t="str">
        <f>IF(G578&gt;"",G578,"")</f>
        <v>Wabik Sandra</v>
      </c>
      <c r="E585" s="22">
        <f>IF(E578&gt;"",E578&amp;" - "&amp;I578,"")</f>
      </c>
      <c r="F585" s="4">
        <v>5</v>
      </c>
      <c r="G585" s="4">
        <v>12</v>
      </c>
      <c r="H585" s="10">
        <v>-6</v>
      </c>
      <c r="I585" s="4">
        <v>9</v>
      </c>
      <c r="J585" s="4"/>
      <c r="K585" s="13">
        <f>IF(ISBLANK(F585),"",COUNTIF(F585:J585,"&gt;=0"))</f>
        <v>3</v>
      </c>
      <c r="L585" s="14">
        <f>IF(ISBLANK(F585),"",(IF(LEFT(F585,1)="-",1,0)+IF(LEFT(G585,1)="-",1,0)+IF(LEFT(H585,1)="-",1,0)+IF(LEFT(I585,1)="-",1,0)+IF(LEFT(J585,1)="-",1,0)))</f>
        <v>1</v>
      </c>
      <c r="M585" s="16">
        <f aca="true" t="shared" si="97" ref="M585:N589">IF(K585=3,1,"")</f>
        <v>1</v>
      </c>
      <c r="N585" s="15">
        <f t="shared" si="97"/>
      </c>
      <c r="O585" s="39"/>
      <c r="AE585" s="74">
        <v>139</v>
      </c>
      <c r="AF585" s="75"/>
      <c r="AG585" s="74" t="s">
        <v>33</v>
      </c>
      <c r="AH585" s="76" t="str">
        <f>J575</f>
        <v>Women</v>
      </c>
      <c r="AI585" s="77" t="s">
        <v>34</v>
      </c>
      <c r="AJ585" s="78">
        <f>J574</f>
        <v>41977</v>
      </c>
      <c r="AK585" s="79" t="s">
        <v>35</v>
      </c>
      <c r="AL585" s="80"/>
      <c r="AM585" s="79" t="s">
        <v>36</v>
      </c>
      <c r="AN585" s="76">
        <f>SUM(AN587:AN592)</f>
        <v>3</v>
      </c>
      <c r="AO585" s="76">
        <f>SUM(AO587:AO592)</f>
        <v>1</v>
      </c>
    </row>
    <row r="586" spans="1:41" ht="15.75">
      <c r="A586" s="39"/>
      <c r="B586" s="53" t="s">
        <v>8</v>
      </c>
      <c r="C586" s="22" t="str">
        <f>IF(C579&gt;"",C579,"")</f>
        <v>Khlyzova Elizaveta</v>
      </c>
      <c r="D586" s="22" t="str">
        <f>IF(G579&gt;"",G579,"")</f>
        <v>Sikorska Magdalena</v>
      </c>
      <c r="E586" s="22">
        <f>IF(E579&gt;"",E579&amp;" - "&amp;I579,"")</f>
      </c>
      <c r="F586" s="4">
        <v>12</v>
      </c>
      <c r="G586" s="4">
        <v>8</v>
      </c>
      <c r="H586" s="4">
        <v>8</v>
      </c>
      <c r="I586" s="4"/>
      <c r="J586" s="4"/>
      <c r="K586" s="13">
        <f>IF(ISBLANK(F586),"",COUNTIF(F586:J586,"&gt;=0"))</f>
        <v>3</v>
      </c>
      <c r="L586" s="14">
        <f>IF(ISBLANK(F586),"",(IF(LEFT(F586,1)="-",1,0)+IF(LEFT(G586,1)="-",1,0)+IF(LEFT(H586,1)="-",1,0)+IF(LEFT(I586,1)="-",1,0)+IF(LEFT(J586,1)="-",1,0)))</f>
        <v>0</v>
      </c>
      <c r="M586" s="16">
        <f t="shared" si="97"/>
        <v>1</v>
      </c>
      <c r="N586" s="15">
        <f t="shared" si="97"/>
      </c>
      <c r="O586" s="39"/>
      <c r="AE586" s="81" t="s">
        <v>37</v>
      </c>
      <c r="AF586" s="82" t="str">
        <f>C577</f>
        <v>RUS 1</v>
      </c>
      <c r="AG586" s="82" t="str">
        <f>G577</f>
        <v>POL 1</v>
      </c>
      <c r="AH586" s="81" t="s">
        <v>38</v>
      </c>
      <c r="AI586" s="81" t="s">
        <v>39</v>
      </c>
      <c r="AJ586" s="81" t="s">
        <v>40</v>
      </c>
      <c r="AK586" s="81" t="s">
        <v>41</v>
      </c>
      <c r="AL586" s="81" t="s">
        <v>42</v>
      </c>
      <c r="AM586" s="81" t="s">
        <v>43</v>
      </c>
      <c r="AN586" s="81" t="s">
        <v>44</v>
      </c>
      <c r="AO586" s="81" t="s">
        <v>45</v>
      </c>
    </row>
    <row r="587" spans="1:41" ht="15">
      <c r="A587" s="39"/>
      <c r="B587" s="54" t="s">
        <v>25</v>
      </c>
      <c r="C587" s="22" t="str">
        <f>IF(C581&gt;"",C581&amp;" / "&amp;C582,"")</f>
        <v>Blazhko Anna / Khlyzova Elizaveta</v>
      </c>
      <c r="D587" s="22" t="str">
        <f>IF(G581&gt;"",G581&amp;" / "&amp;G582,"")</f>
        <v>Wabik Sandra / Sikorska Magdalena</v>
      </c>
      <c r="E587" s="23"/>
      <c r="F587" s="8">
        <v>7</v>
      </c>
      <c r="G587" s="4">
        <v>9</v>
      </c>
      <c r="H587" s="4">
        <v>-2</v>
      </c>
      <c r="I587" s="7">
        <v>-12</v>
      </c>
      <c r="J587" s="7">
        <v>-8</v>
      </c>
      <c r="K587" s="13">
        <f>IF(ISBLANK(F587),"",COUNTIF(F587:J587,"&gt;=0"))</f>
        <v>2</v>
      </c>
      <c r="L587" s="14">
        <f>IF(ISBLANK(F587),"",(IF(LEFT(F587,1)="-",1,0)+IF(LEFT(G587,1)="-",1,0)+IF(LEFT(H587,1)="-",1,0)+IF(LEFT(I587,1)="-",1,0)+IF(LEFT(J587,1)="-",1,0)))</f>
        <v>3</v>
      </c>
      <c r="M587" s="16">
        <f t="shared" si="97"/>
      </c>
      <c r="N587" s="15">
        <f t="shared" si="97"/>
        <v>1</v>
      </c>
      <c r="O587" s="39"/>
      <c r="AE587" s="79" t="s">
        <v>7</v>
      </c>
      <c r="AF587" s="79" t="str">
        <f>C578</f>
        <v>Blazhko Anna</v>
      </c>
      <c r="AG587" s="79" t="str">
        <f>G578</f>
        <v>Wabik Sandra</v>
      </c>
      <c r="AH587" s="83">
        <f aca="true" t="shared" si="98" ref="AH587:AL589">F585</f>
        <v>5</v>
      </c>
      <c r="AI587" s="83">
        <f t="shared" si="98"/>
        <v>12</v>
      </c>
      <c r="AJ587" s="83">
        <f t="shared" si="98"/>
        <v>-6</v>
      </c>
      <c r="AK587" s="83">
        <f t="shared" si="98"/>
        <v>9</v>
      </c>
      <c r="AL587" s="83">
        <f t="shared" si="98"/>
        <v>0</v>
      </c>
      <c r="AM587" s="84"/>
      <c r="AN587" s="84">
        <f aca="true" t="shared" si="99" ref="AN587:AO589">M585</f>
        <v>1</v>
      </c>
      <c r="AO587" s="84">
        <f t="shared" si="99"/>
      </c>
    </row>
    <row r="588" spans="1:41" ht="15">
      <c r="A588" s="39"/>
      <c r="B588" s="53" t="s">
        <v>9</v>
      </c>
      <c r="C588" s="22" t="str">
        <f>IF(C578&gt;"",C578,"")</f>
        <v>Blazhko Anna</v>
      </c>
      <c r="D588" s="22" t="str">
        <f>IF(G579&gt;"",G579,"")</f>
        <v>Sikorska Magdalena</v>
      </c>
      <c r="E588" s="24"/>
      <c r="F588" s="5">
        <v>8</v>
      </c>
      <c r="G588" s="6">
        <v>-9</v>
      </c>
      <c r="H588" s="7">
        <v>-7</v>
      </c>
      <c r="I588" s="4">
        <v>9</v>
      </c>
      <c r="J588" s="4">
        <v>11</v>
      </c>
      <c r="K588" s="13">
        <f>IF(ISBLANK(F588),"",COUNTIF(F588:J588,"&gt;=0"))</f>
        <v>3</v>
      </c>
      <c r="L588" s="14">
        <f>IF(ISBLANK(F588),"",(IF(LEFT(F588,1)="-",1,0)+IF(LEFT(G588,1)="-",1,0)+IF(LEFT(H588,1)="-",1,0)+IF(LEFT(I588,1)="-",1,0)+IF(LEFT(J588,1)="-",1,0)))</f>
        <v>2</v>
      </c>
      <c r="M588" s="16">
        <f t="shared" si="97"/>
        <v>1</v>
      </c>
      <c r="N588" s="15">
        <f t="shared" si="97"/>
      </c>
      <c r="O588" s="39"/>
      <c r="AE588" s="79" t="s">
        <v>8</v>
      </c>
      <c r="AF588" s="79" t="str">
        <f>C579</f>
        <v>Khlyzova Elizaveta</v>
      </c>
      <c r="AG588" s="85" t="str">
        <f>G579</f>
        <v>Sikorska Magdalena</v>
      </c>
      <c r="AH588" s="83">
        <f t="shared" si="98"/>
        <v>12</v>
      </c>
      <c r="AI588" s="83">
        <f t="shared" si="98"/>
        <v>8</v>
      </c>
      <c r="AJ588" s="83">
        <f t="shared" si="98"/>
        <v>8</v>
      </c>
      <c r="AK588" s="83">
        <f t="shared" si="98"/>
        <v>0</v>
      </c>
      <c r="AL588" s="83">
        <f t="shared" si="98"/>
        <v>0</v>
      </c>
      <c r="AM588" s="84"/>
      <c r="AN588" s="84">
        <f t="shared" si="99"/>
        <v>1</v>
      </c>
      <c r="AO588" s="84">
        <f t="shared" si="99"/>
      </c>
    </row>
    <row r="589" spans="1:41" ht="15.75" thickBot="1">
      <c r="A589" s="39"/>
      <c r="B589" s="53" t="s">
        <v>10</v>
      </c>
      <c r="C589" s="22" t="str">
        <f>IF(C579&gt;"",C579,"")</f>
        <v>Khlyzova Elizaveta</v>
      </c>
      <c r="D589" s="22" t="str">
        <f>IF(G578&gt;"",G578,"")</f>
        <v>Wabik Sandra</v>
      </c>
      <c r="E589" s="24"/>
      <c r="F589" s="8"/>
      <c r="G589" s="4"/>
      <c r="H589" s="4"/>
      <c r="I589" s="4"/>
      <c r="J589" s="4"/>
      <c r="K589" s="13">
        <f>IF(ISBLANK(F589),"",COUNTIF(F589:J589,"&gt;=0"))</f>
      </c>
      <c r="L589" s="14">
        <f>IF(ISBLANK(F589),"",(IF(LEFT(F589,1)="-",1,0)+IF(LEFT(G589,1)="-",1,0)+IF(LEFT(H589,1)="-",1,0)+IF(LEFT(I589,1)="-",1,0)+IF(LEFT(J589,1)="-",1,0)))</f>
      </c>
      <c r="M589" s="16">
        <f t="shared" si="97"/>
      </c>
      <c r="N589" s="15">
        <f t="shared" si="97"/>
      </c>
      <c r="O589" s="39"/>
      <c r="AE589" s="79" t="s">
        <v>46</v>
      </c>
      <c r="AF589" s="79" t="str">
        <f>C581</f>
        <v>Blazhko Anna</v>
      </c>
      <c r="AG589" s="85" t="str">
        <f>G581</f>
        <v>Wabik Sandra</v>
      </c>
      <c r="AH589" s="83">
        <f t="shared" si="98"/>
        <v>7</v>
      </c>
      <c r="AI589" s="83">
        <f t="shared" si="98"/>
        <v>9</v>
      </c>
      <c r="AJ589" s="83">
        <f t="shared" si="98"/>
        <v>-2</v>
      </c>
      <c r="AK589" s="83">
        <f t="shared" si="98"/>
        <v>-12</v>
      </c>
      <c r="AL589" s="83">
        <f t="shared" si="98"/>
        <v>-8</v>
      </c>
      <c r="AM589" s="84"/>
      <c r="AN589" s="84">
        <f t="shared" si="99"/>
      </c>
      <c r="AO589" s="84">
        <f t="shared" si="99"/>
        <v>1</v>
      </c>
    </row>
    <row r="590" spans="1:41" ht="15.75" thickBot="1">
      <c r="A590" s="35"/>
      <c r="B590" s="27"/>
      <c r="C590" s="27"/>
      <c r="D590" s="27"/>
      <c r="E590" s="27"/>
      <c r="F590" s="27"/>
      <c r="G590" s="27"/>
      <c r="H590" s="27"/>
      <c r="I590" s="21" t="s">
        <v>28</v>
      </c>
      <c r="J590" s="55"/>
      <c r="K590" s="25">
        <f>IF(ISBLANK(#REF!),"",SUM(K585:K589))</f>
        <v>11</v>
      </c>
      <c r="L590" s="26">
        <f>IF(ISBLANK(G578),"",SUM(L585:L589))</f>
        <v>6</v>
      </c>
      <c r="M590" s="56">
        <f>IF(ISBLANK(F585),"",SUM(M585:M589))</f>
        <v>3</v>
      </c>
      <c r="N590" s="57">
        <f>IF(ISBLANK(F585),"",SUM(N585:N589))</f>
        <v>1</v>
      </c>
      <c r="O590" s="39"/>
      <c r="AE590" s="122" t="s">
        <v>47</v>
      </c>
      <c r="AF590" s="122" t="str">
        <f>C582</f>
        <v>Khlyzova Elizaveta</v>
      </c>
      <c r="AG590" s="123" t="str">
        <f>G582</f>
        <v>Sikorska Magdalena</v>
      </c>
      <c r="AH590" s="86" t="s">
        <v>48</v>
      </c>
      <c r="AI590" s="86" t="s">
        <v>48</v>
      </c>
      <c r="AJ590" s="86" t="s">
        <v>48</v>
      </c>
      <c r="AK590" s="86" t="s">
        <v>48</v>
      </c>
      <c r="AL590" s="86" t="s">
        <v>48</v>
      </c>
      <c r="AM590" s="86"/>
      <c r="AN590" s="84"/>
      <c r="AO590" s="84">
        <f>N588</f>
      </c>
    </row>
    <row r="591" spans="1:41" ht="15">
      <c r="A591" s="35"/>
      <c r="B591" s="27" t="s">
        <v>26</v>
      </c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40"/>
      <c r="AE591" s="79" t="s">
        <v>9</v>
      </c>
      <c r="AF591" s="79" t="str">
        <f>C578</f>
        <v>Blazhko Anna</v>
      </c>
      <c r="AG591" s="85" t="str">
        <f>G579</f>
        <v>Sikorska Magdalena</v>
      </c>
      <c r="AH591" s="83">
        <f aca="true" t="shared" si="100" ref="AH591:AL592">F588</f>
        <v>8</v>
      </c>
      <c r="AI591" s="83">
        <f t="shared" si="100"/>
        <v>-9</v>
      </c>
      <c r="AJ591" s="83">
        <f t="shared" si="100"/>
        <v>-7</v>
      </c>
      <c r="AK591" s="83">
        <f t="shared" si="100"/>
        <v>9</v>
      </c>
      <c r="AL591" s="83">
        <f t="shared" si="100"/>
        <v>11</v>
      </c>
      <c r="AM591" s="84"/>
      <c r="AN591" s="84">
        <f>M588</f>
        <v>1</v>
      </c>
      <c r="AO591" s="84">
        <f>N588</f>
      </c>
    </row>
    <row r="592" spans="1:41" ht="15">
      <c r="A592" s="35"/>
      <c r="C592" s="27" t="s">
        <v>4</v>
      </c>
      <c r="D592" s="27" t="s">
        <v>5</v>
      </c>
      <c r="E592" s="9"/>
      <c r="F592" s="27"/>
      <c r="G592" s="27" t="s">
        <v>6</v>
      </c>
      <c r="H592" s="9"/>
      <c r="I592" s="27"/>
      <c r="J592" s="9" t="s">
        <v>27</v>
      </c>
      <c r="K592" s="9"/>
      <c r="L592" s="27"/>
      <c r="M592" s="27"/>
      <c r="N592" s="27"/>
      <c r="O592" s="40"/>
      <c r="AE592" s="79" t="s">
        <v>10</v>
      </c>
      <c r="AF592" s="79" t="str">
        <f>C579</f>
        <v>Khlyzova Elizaveta</v>
      </c>
      <c r="AG592" s="79" t="str">
        <f>G578</f>
        <v>Wabik Sandra</v>
      </c>
      <c r="AH592" s="83">
        <f t="shared" si="100"/>
        <v>0</v>
      </c>
      <c r="AI592" s="83">
        <f t="shared" si="100"/>
        <v>0</v>
      </c>
      <c r="AJ592" s="83">
        <f t="shared" si="100"/>
        <v>0</v>
      </c>
      <c r="AK592" s="83">
        <f t="shared" si="100"/>
        <v>0</v>
      </c>
      <c r="AL592" s="83">
        <f t="shared" si="100"/>
        <v>0</v>
      </c>
      <c r="AM592" s="84"/>
      <c r="AN592" s="84">
        <f>M589</f>
      </c>
      <c r="AO592" s="84">
        <f>N589</f>
      </c>
    </row>
    <row r="593" spans="1:15" ht="13.5" thickBot="1">
      <c r="A593" s="35"/>
      <c r="B593" s="62"/>
      <c r="C593" s="63" t="str">
        <f>C577</f>
        <v>RUS 1</v>
      </c>
      <c r="D593" s="27" t="str">
        <f>G577</f>
        <v>POL 1</v>
      </c>
      <c r="E593" s="27"/>
      <c r="F593" s="27"/>
      <c r="G593" s="27"/>
      <c r="H593" s="27"/>
      <c r="I593" s="27"/>
      <c r="J593" s="158" t="str">
        <f>IF(M590=3,C577,IF(N590=3,G577,IF(M590=5,IF(N590=5,"tasan",""),"")))</f>
        <v>RUS 1</v>
      </c>
      <c r="K593" s="159"/>
      <c r="L593" s="159"/>
      <c r="M593" s="159"/>
      <c r="N593" s="160"/>
      <c r="O593" s="39"/>
    </row>
    <row r="594" spans="1:15" ht="12.75">
      <c r="A594" s="58"/>
      <c r="B594" s="59"/>
      <c r="C594" s="59"/>
      <c r="D594" s="59"/>
      <c r="E594" s="59"/>
      <c r="F594" s="59"/>
      <c r="G594" s="59"/>
      <c r="H594" s="59"/>
      <c r="I594" s="59"/>
      <c r="J594" s="60"/>
      <c r="K594" s="60"/>
      <c r="L594" s="60"/>
      <c r="M594" s="60"/>
      <c r="N594" s="60"/>
      <c r="O594" s="61"/>
    </row>
    <row r="597" spans="1:15" ht="12.75">
      <c r="A597" s="35"/>
      <c r="B597" s="9"/>
      <c r="C597" s="28" t="s">
        <v>29</v>
      </c>
      <c r="D597" s="27"/>
      <c r="E597" s="27"/>
      <c r="F597" s="9"/>
      <c r="G597" s="36" t="s">
        <v>17</v>
      </c>
      <c r="H597" s="37"/>
      <c r="I597" s="38"/>
      <c r="J597" s="170">
        <v>41977</v>
      </c>
      <c r="K597" s="171"/>
      <c r="L597" s="171"/>
      <c r="M597" s="171"/>
      <c r="N597" s="172"/>
      <c r="O597" s="39"/>
    </row>
    <row r="598" spans="1:15" ht="12.75">
      <c r="A598" s="35"/>
      <c r="B598" s="12"/>
      <c r="C598" s="12" t="s">
        <v>75</v>
      </c>
      <c r="D598" s="27"/>
      <c r="E598" s="27"/>
      <c r="F598" s="9"/>
      <c r="G598" s="36" t="s">
        <v>18</v>
      </c>
      <c r="H598" s="37"/>
      <c r="I598" s="38"/>
      <c r="J598" s="173" t="s">
        <v>185</v>
      </c>
      <c r="K598" s="171"/>
      <c r="L598" s="171"/>
      <c r="M598" s="171"/>
      <c r="N598" s="172"/>
      <c r="O598" s="39"/>
    </row>
    <row r="599" spans="1:15" ht="14.25" customHeight="1">
      <c r="A599" s="35"/>
      <c r="B599" s="9"/>
      <c r="C599" s="69"/>
      <c r="D599" s="27"/>
      <c r="E599" s="27"/>
      <c r="F599" s="27"/>
      <c r="G599" s="1"/>
      <c r="H599" s="27"/>
      <c r="I599" s="27"/>
      <c r="J599" s="27"/>
      <c r="K599" s="27"/>
      <c r="L599" s="27"/>
      <c r="M599" s="27"/>
      <c r="N599" s="27"/>
      <c r="O599" s="40"/>
    </row>
    <row r="600" spans="1:15" ht="12.75">
      <c r="A600" s="39"/>
      <c r="B600" s="41" t="s">
        <v>19</v>
      </c>
      <c r="C600" s="34" t="s">
        <v>135</v>
      </c>
      <c r="E600" s="42"/>
      <c r="F600" s="41" t="s">
        <v>19</v>
      </c>
      <c r="G600" s="174" t="s">
        <v>236</v>
      </c>
      <c r="H600" s="175"/>
      <c r="I600" s="67"/>
      <c r="J600" s="67"/>
      <c r="K600" s="67"/>
      <c r="L600" s="67"/>
      <c r="M600" s="67"/>
      <c r="N600" s="68"/>
      <c r="O600" s="39"/>
    </row>
    <row r="601" spans="1:15" ht="12.75">
      <c r="A601" s="39"/>
      <c r="B601" s="43" t="s">
        <v>0</v>
      </c>
      <c r="C601" s="161" t="s">
        <v>247</v>
      </c>
      <c r="D601" s="162"/>
      <c r="E601" s="11"/>
      <c r="F601" s="44" t="s">
        <v>1</v>
      </c>
      <c r="G601" s="153" t="s">
        <v>239</v>
      </c>
      <c r="H601" s="150" t="s">
        <v>240</v>
      </c>
      <c r="I601" s="70"/>
      <c r="J601" s="70"/>
      <c r="K601" s="70"/>
      <c r="L601" s="70"/>
      <c r="M601" s="70"/>
      <c r="N601" s="71"/>
      <c r="O601" s="39"/>
    </row>
    <row r="602" spans="1:15" ht="15">
      <c r="A602" s="39"/>
      <c r="B602" s="45" t="s">
        <v>2</v>
      </c>
      <c r="C602" s="161" t="s">
        <v>249</v>
      </c>
      <c r="D602" s="162"/>
      <c r="E602" s="11"/>
      <c r="F602" s="46" t="s">
        <v>3</v>
      </c>
      <c r="G602" t="s">
        <v>237</v>
      </c>
      <c r="H602" s="72"/>
      <c r="I602" s="72"/>
      <c r="J602" s="72"/>
      <c r="K602" s="72"/>
      <c r="L602" s="72"/>
      <c r="M602" s="72"/>
      <c r="N602" s="73"/>
      <c r="O602" s="39"/>
    </row>
    <row r="603" spans="1:15" ht="12.75">
      <c r="A603" s="35"/>
      <c r="B603" s="47" t="s">
        <v>20</v>
      </c>
      <c r="C603" s="48"/>
      <c r="D603" s="49"/>
      <c r="E603" s="50"/>
      <c r="F603" s="47" t="s">
        <v>20</v>
      </c>
      <c r="G603" s="48"/>
      <c r="H603" s="51"/>
      <c r="I603" s="51"/>
      <c r="J603" s="51"/>
      <c r="K603" s="51"/>
      <c r="L603" s="51"/>
      <c r="M603" s="51"/>
      <c r="N603" s="51"/>
      <c r="O603" s="40"/>
    </row>
    <row r="604" spans="1:15" ht="15">
      <c r="A604" s="39"/>
      <c r="B604" s="19"/>
      <c r="C604" s="161" t="s">
        <v>247</v>
      </c>
      <c r="D604" s="162"/>
      <c r="E604" s="11"/>
      <c r="F604" s="20"/>
      <c r="G604" t="s">
        <v>237</v>
      </c>
      <c r="H604"/>
      <c r="I604" s="70"/>
      <c r="J604" s="70"/>
      <c r="K604" s="70"/>
      <c r="L604" s="70"/>
      <c r="M604" s="70"/>
      <c r="N604" s="71"/>
      <c r="O604" s="39"/>
    </row>
    <row r="605" spans="1:15" ht="12.75">
      <c r="A605" s="39"/>
      <c r="B605" s="17"/>
      <c r="C605" s="161" t="s">
        <v>249</v>
      </c>
      <c r="D605" s="162"/>
      <c r="E605" s="11"/>
      <c r="F605" s="18"/>
      <c r="G605" s="153" t="s">
        <v>239</v>
      </c>
      <c r="H605" s="150" t="s">
        <v>240</v>
      </c>
      <c r="I605" s="72"/>
      <c r="J605" s="72"/>
      <c r="K605" s="72"/>
      <c r="L605" s="72"/>
      <c r="M605" s="72"/>
      <c r="N605" s="73"/>
      <c r="O605" s="39"/>
    </row>
    <row r="606" spans="1:15" ht="12.75">
      <c r="A606" s="35"/>
      <c r="B606" s="27"/>
      <c r="C606" s="27"/>
      <c r="D606" s="27"/>
      <c r="E606" s="27"/>
      <c r="F606" s="1" t="s">
        <v>24</v>
      </c>
      <c r="G606" s="1"/>
      <c r="H606" s="1"/>
      <c r="I606" s="1"/>
      <c r="J606" s="27"/>
      <c r="K606" s="27"/>
      <c r="L606" s="27"/>
      <c r="M606" s="52"/>
      <c r="N606" s="9"/>
      <c r="O606" s="40"/>
    </row>
    <row r="607" spans="1:15" ht="12.75">
      <c r="A607" s="35"/>
      <c r="B607" s="12" t="s">
        <v>23</v>
      </c>
      <c r="C607" s="27"/>
      <c r="D607" s="27"/>
      <c r="E607" s="27"/>
      <c r="F607" s="2" t="s">
        <v>11</v>
      </c>
      <c r="G607" s="2" t="s">
        <v>12</v>
      </c>
      <c r="H607" s="2" t="s">
        <v>13</v>
      </c>
      <c r="I607" s="2" t="s">
        <v>14</v>
      </c>
      <c r="J607" s="2" t="s">
        <v>15</v>
      </c>
      <c r="K607" s="168" t="s">
        <v>21</v>
      </c>
      <c r="L607" s="169"/>
      <c r="M607" s="2" t="s">
        <v>22</v>
      </c>
      <c r="N607" s="3" t="s">
        <v>16</v>
      </c>
      <c r="O607" s="39"/>
    </row>
    <row r="608" spans="1:41" ht="15.75">
      <c r="A608" s="39"/>
      <c r="B608" s="53" t="s">
        <v>7</v>
      </c>
      <c r="C608" s="22" t="str">
        <f>IF(C601&gt;"",C601,"")</f>
        <v>Suzuki Rika</v>
      </c>
      <c r="D608" s="22" t="str">
        <f>IF(G601&gt;"",G601,"")</f>
        <v>ARLOUSKAYA</v>
      </c>
      <c r="E608" s="22">
        <f>IF(E601&gt;"",E601&amp;" - "&amp;I601,"")</f>
      </c>
      <c r="F608" s="4">
        <v>8</v>
      </c>
      <c r="G608" s="4">
        <v>9</v>
      </c>
      <c r="H608" s="10">
        <v>-12</v>
      </c>
      <c r="I608" s="4">
        <v>-4</v>
      </c>
      <c r="J608" s="4">
        <v>12</v>
      </c>
      <c r="K608" s="13">
        <f>IF(ISBLANK(F608),"",COUNTIF(F608:J608,"&gt;=0"))</f>
        <v>3</v>
      </c>
      <c r="L608" s="14">
        <f>IF(ISBLANK(F608),"",(IF(LEFT(F608,1)="-",1,0)+IF(LEFT(G608,1)="-",1,0)+IF(LEFT(H608,1)="-",1,0)+IF(LEFT(I608,1)="-",1,0)+IF(LEFT(J608,1)="-",1,0)))</f>
        <v>2</v>
      </c>
      <c r="M608" s="16">
        <f aca="true" t="shared" si="101" ref="M608:N612">IF(K608=3,1,"")</f>
        <v>1</v>
      </c>
      <c r="N608" s="15">
        <f t="shared" si="101"/>
      </c>
      <c r="O608" s="39"/>
      <c r="AE608" s="74">
        <v>139</v>
      </c>
      <c r="AF608" s="75"/>
      <c r="AG608" s="74" t="s">
        <v>33</v>
      </c>
      <c r="AH608" s="76" t="str">
        <f>J598</f>
        <v>Women</v>
      </c>
      <c r="AI608" s="77" t="s">
        <v>34</v>
      </c>
      <c r="AJ608" s="78">
        <f>J597</f>
        <v>41977</v>
      </c>
      <c r="AK608" s="79" t="s">
        <v>35</v>
      </c>
      <c r="AL608" s="80"/>
      <c r="AM608" s="79" t="s">
        <v>36</v>
      </c>
      <c r="AN608" s="76">
        <f>SUM(AN610:AN615)</f>
        <v>2</v>
      </c>
      <c r="AO608" s="76">
        <f>SUM(AO610:AO615)</f>
        <v>3</v>
      </c>
    </row>
    <row r="609" spans="1:41" ht="15.75">
      <c r="A609" s="39"/>
      <c r="B609" s="53" t="s">
        <v>8</v>
      </c>
      <c r="C609" s="22" t="str">
        <f>IF(C602&gt;"",C602,"")</f>
        <v>Yamamoto Rei</v>
      </c>
      <c r="D609" s="22" t="str">
        <f>IF(G602&gt;"",G602,"")</f>
        <v>Dubkova Elena</v>
      </c>
      <c r="E609" s="22">
        <f>IF(E602&gt;"",E602&amp;" - "&amp;I602,"")</f>
      </c>
      <c r="F609" s="4">
        <v>-6</v>
      </c>
      <c r="G609" s="4">
        <v>-6</v>
      </c>
      <c r="H609" s="4">
        <v>-7</v>
      </c>
      <c r="I609" s="4"/>
      <c r="J609" s="4"/>
      <c r="K609" s="13">
        <f>IF(ISBLANK(F609),"",COUNTIF(F609:J609,"&gt;=0"))</f>
        <v>0</v>
      </c>
      <c r="L609" s="14">
        <f>IF(ISBLANK(F609),"",(IF(LEFT(F609,1)="-",1,0)+IF(LEFT(G609,1)="-",1,0)+IF(LEFT(H609,1)="-",1,0)+IF(LEFT(I609,1)="-",1,0)+IF(LEFT(J609,1)="-",1,0)))</f>
        <v>3</v>
      </c>
      <c r="M609" s="16">
        <f t="shared" si="101"/>
      </c>
      <c r="N609" s="15">
        <f t="shared" si="101"/>
        <v>1</v>
      </c>
      <c r="O609" s="39"/>
      <c r="AE609" s="81" t="s">
        <v>37</v>
      </c>
      <c r="AF609" s="82" t="str">
        <f>C600</f>
        <v>JPN 1</v>
      </c>
      <c r="AG609" s="82" t="str">
        <f>G600</f>
        <v>BLR 1</v>
      </c>
      <c r="AH609" s="81" t="s">
        <v>38</v>
      </c>
      <c r="AI609" s="81" t="s">
        <v>39</v>
      </c>
      <c r="AJ609" s="81" t="s">
        <v>40</v>
      </c>
      <c r="AK609" s="81" t="s">
        <v>41</v>
      </c>
      <c r="AL609" s="81" t="s">
        <v>42</v>
      </c>
      <c r="AM609" s="81" t="s">
        <v>43</v>
      </c>
      <c r="AN609" s="81" t="s">
        <v>44</v>
      </c>
      <c r="AO609" s="81" t="s">
        <v>45</v>
      </c>
    </row>
    <row r="610" spans="1:41" ht="15">
      <c r="A610" s="39"/>
      <c r="B610" s="54" t="s">
        <v>25</v>
      </c>
      <c r="C610" s="22" t="str">
        <f>IF(C604&gt;"",C604&amp;" / "&amp;C605,"")</f>
        <v>Suzuki Rika / Yamamoto Rei</v>
      </c>
      <c r="D610" s="22" t="str">
        <f>IF(G604&gt;"",G604&amp;" / "&amp;G605,"")</f>
        <v>Dubkova Elena / ARLOUSKAYA</v>
      </c>
      <c r="E610" s="23"/>
      <c r="F610" s="8">
        <v>-6</v>
      </c>
      <c r="G610" s="4">
        <v>14</v>
      </c>
      <c r="H610" s="4">
        <v>-4</v>
      </c>
      <c r="I610" s="7">
        <v>-9</v>
      </c>
      <c r="J610" s="7"/>
      <c r="K610" s="13">
        <f>IF(ISBLANK(F610),"",COUNTIF(F610:J610,"&gt;=0"))</f>
        <v>1</v>
      </c>
      <c r="L610" s="14">
        <f>IF(ISBLANK(F610),"",(IF(LEFT(F610,1)="-",1,0)+IF(LEFT(G610,1)="-",1,0)+IF(LEFT(H610,1)="-",1,0)+IF(LEFT(I610,1)="-",1,0)+IF(LEFT(J610,1)="-",1,0)))</f>
        <v>3</v>
      </c>
      <c r="M610" s="16">
        <f t="shared" si="101"/>
      </c>
      <c r="N610" s="15">
        <f t="shared" si="101"/>
        <v>1</v>
      </c>
      <c r="O610" s="39"/>
      <c r="AE610" s="79" t="s">
        <v>7</v>
      </c>
      <c r="AF610" s="79" t="str">
        <f>C601</f>
        <v>Suzuki Rika</v>
      </c>
      <c r="AG610" s="79" t="str">
        <f>G601</f>
        <v>ARLOUSKAYA</v>
      </c>
      <c r="AH610" s="83">
        <f aca="true" t="shared" si="102" ref="AH610:AL612">F608</f>
        <v>8</v>
      </c>
      <c r="AI610" s="83">
        <f t="shared" si="102"/>
        <v>9</v>
      </c>
      <c r="AJ610" s="83">
        <f t="shared" si="102"/>
        <v>-12</v>
      </c>
      <c r="AK610" s="83">
        <f t="shared" si="102"/>
        <v>-4</v>
      </c>
      <c r="AL610" s="83">
        <f t="shared" si="102"/>
        <v>12</v>
      </c>
      <c r="AM610" s="84"/>
      <c r="AN610" s="84">
        <f aca="true" t="shared" si="103" ref="AN610:AO612">M608</f>
        <v>1</v>
      </c>
      <c r="AO610" s="84">
        <f t="shared" si="103"/>
      </c>
    </row>
    <row r="611" spans="1:41" ht="15">
      <c r="A611" s="39"/>
      <c r="B611" s="53" t="s">
        <v>9</v>
      </c>
      <c r="C611" s="22" t="str">
        <f>IF(C601&gt;"",C601,"")</f>
        <v>Suzuki Rika</v>
      </c>
      <c r="D611" s="22" t="str">
        <f>IF(G602&gt;"",G602,"")</f>
        <v>Dubkova Elena</v>
      </c>
      <c r="E611" s="24"/>
      <c r="F611" s="5">
        <v>9</v>
      </c>
      <c r="G611" s="6">
        <v>-8</v>
      </c>
      <c r="H611" s="7">
        <v>5</v>
      </c>
      <c r="I611" s="4">
        <v>10</v>
      </c>
      <c r="J611" s="4"/>
      <c r="K611" s="13">
        <f>IF(ISBLANK(F611),"",COUNTIF(F611:J611,"&gt;=0"))</f>
        <v>3</v>
      </c>
      <c r="L611" s="14">
        <f>IF(ISBLANK(F611),"",(IF(LEFT(F611,1)="-",1,0)+IF(LEFT(G611,1)="-",1,0)+IF(LEFT(H611,1)="-",1,0)+IF(LEFT(I611,1)="-",1,0)+IF(LEFT(J611,1)="-",1,0)))</f>
        <v>1</v>
      </c>
      <c r="M611" s="16">
        <f t="shared" si="101"/>
        <v>1</v>
      </c>
      <c r="N611" s="15">
        <f t="shared" si="101"/>
      </c>
      <c r="O611" s="39"/>
      <c r="AE611" s="79" t="s">
        <v>8</v>
      </c>
      <c r="AF611" s="79" t="str">
        <f>C602</f>
        <v>Yamamoto Rei</v>
      </c>
      <c r="AG611" s="85" t="str">
        <f>G602</f>
        <v>Dubkova Elena</v>
      </c>
      <c r="AH611" s="83">
        <f t="shared" si="102"/>
        <v>-6</v>
      </c>
      <c r="AI611" s="83">
        <f t="shared" si="102"/>
        <v>-6</v>
      </c>
      <c r="AJ611" s="83">
        <f t="shared" si="102"/>
        <v>-7</v>
      </c>
      <c r="AK611" s="83">
        <f t="shared" si="102"/>
        <v>0</v>
      </c>
      <c r="AL611" s="83">
        <f t="shared" si="102"/>
        <v>0</v>
      </c>
      <c r="AM611" s="84"/>
      <c r="AN611" s="84">
        <f t="shared" si="103"/>
      </c>
      <c r="AO611" s="84">
        <f t="shared" si="103"/>
        <v>1</v>
      </c>
    </row>
    <row r="612" spans="1:41" ht="15.75" thickBot="1">
      <c r="A612" s="39"/>
      <c r="B612" s="53" t="s">
        <v>10</v>
      </c>
      <c r="C612" s="22" t="str">
        <f>IF(C602&gt;"",C602,"")</f>
        <v>Yamamoto Rei</v>
      </c>
      <c r="D612" s="22" t="str">
        <f>IF(G601&gt;"",G601,"")</f>
        <v>ARLOUSKAYA</v>
      </c>
      <c r="E612" s="24"/>
      <c r="F612" s="8">
        <v>-9</v>
      </c>
      <c r="G612" s="4">
        <v>5</v>
      </c>
      <c r="H612" s="4">
        <v>8</v>
      </c>
      <c r="I612" s="4">
        <v>-7</v>
      </c>
      <c r="J612" s="4">
        <v>-9</v>
      </c>
      <c r="K612" s="13">
        <f>IF(ISBLANK(F612),"",COUNTIF(F612:J612,"&gt;=0"))</f>
        <v>2</v>
      </c>
      <c r="L612" s="14">
        <f>IF(ISBLANK(F612),"",(IF(LEFT(F612,1)="-",1,0)+IF(LEFT(G612,1)="-",1,0)+IF(LEFT(H612,1)="-",1,0)+IF(LEFT(I612,1)="-",1,0)+IF(LEFT(J612,1)="-",1,0)))</f>
        <v>3</v>
      </c>
      <c r="M612" s="16">
        <f t="shared" si="101"/>
      </c>
      <c r="N612" s="15">
        <f t="shared" si="101"/>
        <v>1</v>
      </c>
      <c r="O612" s="39"/>
      <c r="AE612" s="79" t="s">
        <v>46</v>
      </c>
      <c r="AF612" s="79" t="str">
        <f>C604</f>
        <v>Suzuki Rika</v>
      </c>
      <c r="AG612" s="85" t="str">
        <f>G604</f>
        <v>Dubkova Elena</v>
      </c>
      <c r="AH612" s="83">
        <f t="shared" si="102"/>
        <v>-6</v>
      </c>
      <c r="AI612" s="83">
        <f t="shared" si="102"/>
        <v>14</v>
      </c>
      <c r="AJ612" s="83">
        <f t="shared" si="102"/>
        <v>-4</v>
      </c>
      <c r="AK612" s="83">
        <f t="shared" si="102"/>
        <v>-9</v>
      </c>
      <c r="AL612" s="83">
        <f t="shared" si="102"/>
        <v>0</v>
      </c>
      <c r="AM612" s="84"/>
      <c r="AN612" s="84">
        <f t="shared" si="103"/>
      </c>
      <c r="AO612" s="84">
        <f t="shared" si="103"/>
        <v>1</v>
      </c>
    </row>
    <row r="613" spans="1:41" ht="15.75" thickBot="1">
      <c r="A613" s="35"/>
      <c r="B613" s="27"/>
      <c r="C613" s="27"/>
      <c r="D613" s="27"/>
      <c r="E613" s="27"/>
      <c r="F613" s="27"/>
      <c r="G613" s="27"/>
      <c r="H613" s="27"/>
      <c r="I613" s="21" t="s">
        <v>28</v>
      </c>
      <c r="J613" s="55"/>
      <c r="K613" s="25">
        <f>IF(ISBLANK(G602),"",SUM(K608:K612))</f>
        <v>9</v>
      </c>
      <c r="L613" s="26">
        <f>IF(ISBLANK(#REF!),"",SUM(L608:L612))</f>
        <v>12</v>
      </c>
      <c r="M613" s="56">
        <f>IF(ISBLANK(F608),"",SUM(M608:M612))</f>
        <v>2</v>
      </c>
      <c r="N613" s="57">
        <f>IF(ISBLANK(F608),"",SUM(N608:N612))</f>
        <v>3</v>
      </c>
      <c r="O613" s="39"/>
      <c r="AE613" s="122" t="s">
        <v>47</v>
      </c>
      <c r="AF613" s="122" t="str">
        <f>C605</f>
        <v>Yamamoto Rei</v>
      </c>
      <c r="AG613" s="123" t="str">
        <f>G605</f>
        <v>ARLOUSKAYA</v>
      </c>
      <c r="AH613" s="86" t="s">
        <v>48</v>
      </c>
      <c r="AI613" s="86" t="s">
        <v>48</v>
      </c>
      <c r="AJ613" s="86" t="s">
        <v>48</v>
      </c>
      <c r="AK613" s="86" t="s">
        <v>48</v>
      </c>
      <c r="AL613" s="86" t="s">
        <v>48</v>
      </c>
      <c r="AM613" s="86"/>
      <c r="AN613" s="84"/>
      <c r="AO613" s="84">
        <f>N611</f>
      </c>
    </row>
    <row r="614" spans="1:41" ht="15">
      <c r="A614" s="35"/>
      <c r="B614" s="27" t="s">
        <v>26</v>
      </c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40"/>
      <c r="AE614" s="79" t="s">
        <v>9</v>
      </c>
      <c r="AF614" s="79" t="str">
        <f>C601</f>
        <v>Suzuki Rika</v>
      </c>
      <c r="AG614" s="85" t="str">
        <f>G602</f>
        <v>Dubkova Elena</v>
      </c>
      <c r="AH614" s="83">
        <f aca="true" t="shared" si="104" ref="AH614:AL615">F611</f>
        <v>9</v>
      </c>
      <c r="AI614" s="83">
        <f t="shared" si="104"/>
        <v>-8</v>
      </c>
      <c r="AJ614" s="83">
        <f t="shared" si="104"/>
        <v>5</v>
      </c>
      <c r="AK614" s="83">
        <f t="shared" si="104"/>
        <v>10</v>
      </c>
      <c r="AL614" s="83">
        <f t="shared" si="104"/>
        <v>0</v>
      </c>
      <c r="AM614" s="84"/>
      <c r="AN614" s="84">
        <f>M611</f>
        <v>1</v>
      </c>
      <c r="AO614" s="84">
        <f>N611</f>
      </c>
    </row>
    <row r="615" spans="1:41" ht="15">
      <c r="A615" s="35"/>
      <c r="C615" s="27" t="s">
        <v>4</v>
      </c>
      <c r="D615" s="27" t="s">
        <v>5</v>
      </c>
      <c r="E615" s="9"/>
      <c r="F615" s="27"/>
      <c r="G615" s="27" t="s">
        <v>6</v>
      </c>
      <c r="H615" s="9"/>
      <c r="I615" s="27"/>
      <c r="J615" s="9" t="s">
        <v>27</v>
      </c>
      <c r="K615" s="9"/>
      <c r="L615" s="27"/>
      <c r="M615" s="27"/>
      <c r="N615" s="27"/>
      <c r="O615" s="40"/>
      <c r="AE615" s="79" t="s">
        <v>10</v>
      </c>
      <c r="AF615" s="79" t="str">
        <f>C602</f>
        <v>Yamamoto Rei</v>
      </c>
      <c r="AG615" s="79" t="str">
        <f>G601</f>
        <v>ARLOUSKAYA</v>
      </c>
      <c r="AH615" s="83">
        <f t="shared" si="104"/>
        <v>-9</v>
      </c>
      <c r="AI615" s="83">
        <f t="shared" si="104"/>
        <v>5</v>
      </c>
      <c r="AJ615" s="83">
        <f t="shared" si="104"/>
        <v>8</v>
      </c>
      <c r="AK615" s="83">
        <f t="shared" si="104"/>
        <v>-7</v>
      </c>
      <c r="AL615" s="83">
        <f t="shared" si="104"/>
        <v>-9</v>
      </c>
      <c r="AM615" s="84"/>
      <c r="AN615" s="84">
        <f>M612</f>
      </c>
      <c r="AO615" s="84">
        <f>N612</f>
        <v>1</v>
      </c>
    </row>
    <row r="616" spans="1:15" ht="13.5" thickBot="1">
      <c r="A616" s="35"/>
      <c r="B616" s="62"/>
      <c r="C616" s="34" t="s">
        <v>135</v>
      </c>
      <c r="D616" s="174" t="s">
        <v>236</v>
      </c>
      <c r="E616" s="175"/>
      <c r="F616" s="27"/>
      <c r="G616" s="27"/>
      <c r="H616" s="27"/>
      <c r="I616" s="27"/>
      <c r="J616" s="158" t="str">
        <f>IF(M613=3,C600,IF(N613=3,G600,IF(M613=5,IF(N613=5,"tasan",""),"")))</f>
        <v>BLR 1</v>
      </c>
      <c r="K616" s="159"/>
      <c r="L616" s="159"/>
      <c r="M616" s="159"/>
      <c r="N616" s="160"/>
      <c r="O616" s="39"/>
    </row>
    <row r="617" spans="1:15" ht="12.75">
      <c r="A617" s="58"/>
      <c r="B617" s="59"/>
      <c r="C617" s="59"/>
      <c r="D617" s="59"/>
      <c r="E617" s="59"/>
      <c r="F617" s="59"/>
      <c r="G617" s="59"/>
      <c r="H617" s="59"/>
      <c r="I617" s="59"/>
      <c r="J617" s="60"/>
      <c r="K617" s="60"/>
      <c r="L617" s="60"/>
      <c r="M617" s="60"/>
      <c r="N617" s="60"/>
      <c r="O617" s="61"/>
    </row>
    <row r="619" spans="1:15" ht="12.75">
      <c r="A619" s="35"/>
      <c r="B619" s="9"/>
      <c r="C619" s="28" t="s">
        <v>29</v>
      </c>
      <c r="D619" s="27"/>
      <c r="E619" s="27"/>
      <c r="F619" s="9"/>
      <c r="G619" s="36" t="s">
        <v>17</v>
      </c>
      <c r="H619" s="37"/>
      <c r="I619" s="38"/>
      <c r="J619" s="170">
        <v>41977</v>
      </c>
      <c r="K619" s="171"/>
      <c r="L619" s="171"/>
      <c r="M619" s="171"/>
      <c r="N619" s="172"/>
      <c r="O619" s="39"/>
    </row>
    <row r="620" spans="1:15" ht="12.75">
      <c r="A620" s="35"/>
      <c r="B620" s="12"/>
      <c r="C620" s="12" t="s">
        <v>75</v>
      </c>
      <c r="D620" s="27"/>
      <c r="E620" s="27"/>
      <c r="F620" s="9"/>
      <c r="G620" s="36" t="s">
        <v>18</v>
      </c>
      <c r="H620" s="37"/>
      <c r="I620" s="38"/>
      <c r="J620" s="173" t="s">
        <v>185</v>
      </c>
      <c r="K620" s="171"/>
      <c r="L620" s="171"/>
      <c r="M620" s="171"/>
      <c r="N620" s="172"/>
      <c r="O620" s="39"/>
    </row>
    <row r="621" spans="1:15" ht="12.75">
      <c r="A621" s="35"/>
      <c r="B621" s="9"/>
      <c r="C621" s="69"/>
      <c r="D621" s="27"/>
      <c r="E621" s="27"/>
      <c r="F621" s="27"/>
      <c r="G621" s="1"/>
      <c r="H621" s="27"/>
      <c r="I621" s="27"/>
      <c r="J621" s="27"/>
      <c r="K621" s="27"/>
      <c r="L621" s="27"/>
      <c r="M621" s="27"/>
      <c r="N621" s="27"/>
      <c r="O621" s="40"/>
    </row>
    <row r="622" spans="1:15" ht="12.75">
      <c r="A622" s="39"/>
      <c r="B622" s="41" t="s">
        <v>19</v>
      </c>
      <c r="C622" s="174" t="s">
        <v>274</v>
      </c>
      <c r="D622" s="175"/>
      <c r="E622" s="42"/>
      <c r="F622" s="41" t="s">
        <v>19</v>
      </c>
      <c r="G622" s="174" t="s">
        <v>267</v>
      </c>
      <c r="H622" s="175"/>
      <c r="I622" s="67"/>
      <c r="J622" s="67"/>
      <c r="K622" s="67"/>
      <c r="L622" s="67"/>
      <c r="M622" s="67"/>
      <c r="N622" s="68"/>
      <c r="O622" s="39"/>
    </row>
    <row r="623" spans="1:15" ht="12.75">
      <c r="A623" s="39"/>
      <c r="B623" s="43" t="s">
        <v>0</v>
      </c>
      <c r="C623" s="161" t="s">
        <v>261</v>
      </c>
      <c r="D623" s="162"/>
      <c r="E623" s="11"/>
      <c r="F623" s="44" t="s">
        <v>1</v>
      </c>
      <c r="G623" s="161" t="s">
        <v>269</v>
      </c>
      <c r="H623" s="162"/>
      <c r="I623" s="70"/>
      <c r="J623" s="70"/>
      <c r="K623" s="70"/>
      <c r="L623" s="70"/>
      <c r="M623" s="70"/>
      <c r="N623" s="71"/>
      <c r="O623" s="39"/>
    </row>
    <row r="624" spans="1:15" ht="12.75">
      <c r="A624" s="39"/>
      <c r="B624" s="45" t="s">
        <v>2</v>
      </c>
      <c r="C624" s="161" t="s">
        <v>259</v>
      </c>
      <c r="D624" s="162"/>
      <c r="E624" s="11"/>
      <c r="F624" s="46" t="s">
        <v>3</v>
      </c>
      <c r="G624" s="161" t="s">
        <v>271</v>
      </c>
      <c r="H624" s="162"/>
      <c r="I624" s="72"/>
      <c r="J624" s="72"/>
      <c r="K624" s="72"/>
      <c r="L624" s="72"/>
      <c r="M624" s="72"/>
      <c r="N624" s="73"/>
      <c r="O624" s="39"/>
    </row>
    <row r="625" spans="1:15" ht="12.75">
      <c r="A625" s="35"/>
      <c r="B625" s="47" t="s">
        <v>20</v>
      </c>
      <c r="C625" s="48"/>
      <c r="D625" s="49"/>
      <c r="E625" s="50"/>
      <c r="F625" s="47" t="s">
        <v>20</v>
      </c>
      <c r="G625" s="48"/>
      <c r="H625" s="51"/>
      <c r="I625" s="51"/>
      <c r="J625" s="51"/>
      <c r="K625" s="51"/>
      <c r="L625" s="51"/>
      <c r="M625" s="51"/>
      <c r="N625" s="51"/>
      <c r="O625" s="40"/>
    </row>
    <row r="626" spans="1:15" ht="12.75">
      <c r="A626" s="39"/>
      <c r="B626" s="19"/>
      <c r="C626" s="161" t="s">
        <v>261</v>
      </c>
      <c r="D626" s="162"/>
      <c r="E626" s="11"/>
      <c r="F626" s="20"/>
      <c r="G626" s="161" t="s">
        <v>269</v>
      </c>
      <c r="H626" s="162"/>
      <c r="I626" s="161"/>
      <c r="J626" s="162"/>
      <c r="K626" s="161"/>
      <c r="L626" s="162"/>
      <c r="M626" s="161"/>
      <c r="N626" s="162"/>
      <c r="O626" s="39"/>
    </row>
    <row r="627" spans="1:15" ht="12.75">
      <c r="A627" s="39"/>
      <c r="B627" s="17"/>
      <c r="C627" s="161" t="s">
        <v>259</v>
      </c>
      <c r="D627" s="162"/>
      <c r="E627" s="11"/>
      <c r="F627" s="18"/>
      <c r="G627" s="161" t="s">
        <v>271</v>
      </c>
      <c r="H627" s="162"/>
      <c r="I627" s="161"/>
      <c r="J627" s="162"/>
      <c r="K627" s="161"/>
      <c r="L627" s="162"/>
      <c r="M627" s="161"/>
      <c r="N627" s="162"/>
      <c r="O627" s="39"/>
    </row>
    <row r="628" spans="1:15" ht="12.75">
      <c r="A628" s="35"/>
      <c r="B628" s="27"/>
      <c r="C628" s="27"/>
      <c r="D628" s="27"/>
      <c r="E628" s="27"/>
      <c r="F628" s="1" t="s">
        <v>24</v>
      </c>
      <c r="G628" s="1"/>
      <c r="H628" s="1"/>
      <c r="I628" s="1"/>
      <c r="J628" s="27"/>
      <c r="K628" s="27"/>
      <c r="L628" s="27"/>
      <c r="M628" s="52"/>
      <c r="N628" s="9"/>
      <c r="O628" s="40"/>
    </row>
    <row r="629" spans="1:15" ht="12.75">
      <c r="A629" s="35"/>
      <c r="B629" s="12" t="s">
        <v>23</v>
      </c>
      <c r="C629" s="27"/>
      <c r="D629" s="27"/>
      <c r="E629" s="27"/>
      <c r="F629" s="2" t="s">
        <v>11</v>
      </c>
      <c r="G629" s="2" t="s">
        <v>12</v>
      </c>
      <c r="H629" s="2" t="s">
        <v>13</v>
      </c>
      <c r="I629" s="2" t="s">
        <v>14</v>
      </c>
      <c r="J629" s="2" t="s">
        <v>15</v>
      </c>
      <c r="K629" s="168" t="s">
        <v>21</v>
      </c>
      <c r="L629" s="169"/>
      <c r="M629" s="2" t="s">
        <v>22</v>
      </c>
      <c r="N629" s="3" t="s">
        <v>16</v>
      </c>
      <c r="O629" s="39"/>
    </row>
    <row r="630" spans="1:41" ht="15.75">
      <c r="A630" s="39"/>
      <c r="B630" s="53" t="s">
        <v>7</v>
      </c>
      <c r="C630" s="22" t="str">
        <f>IF(C623&gt;"",C623,"")</f>
        <v>Lennon Emmanuelle</v>
      </c>
      <c r="D630" s="22" t="str">
        <f>IF(G623&gt;"",G623,"")</f>
        <v>Erdelji Anamaria</v>
      </c>
      <c r="E630" s="22">
        <f>IF(E623&gt;"",E623&amp;" - "&amp;I623,"")</f>
      </c>
      <c r="F630" s="4">
        <v>10</v>
      </c>
      <c r="G630" s="4">
        <v>-4</v>
      </c>
      <c r="H630" s="10">
        <v>-7</v>
      </c>
      <c r="I630" s="4">
        <v>7</v>
      </c>
      <c r="J630" s="4">
        <v>9</v>
      </c>
      <c r="K630" s="13">
        <f>IF(ISBLANK(F630),"",COUNTIF(F630:J630,"&gt;=0"))</f>
        <v>3</v>
      </c>
      <c r="L630" s="14">
        <f>IF(ISBLANK(F630),"",(IF(LEFT(F630,1)="-",1,0)+IF(LEFT(G630,1)="-",1,0)+IF(LEFT(H630,1)="-",1,0)+IF(LEFT(I630,1)="-",1,0)+IF(LEFT(J630,1)="-",1,0)))</f>
        <v>2</v>
      </c>
      <c r="M630" s="16">
        <f aca="true" t="shared" si="105" ref="M630:N634">IF(K630=3,1,"")</f>
        <v>1</v>
      </c>
      <c r="N630" s="15">
        <f t="shared" si="105"/>
      </c>
      <c r="O630" s="39"/>
      <c r="AE630" s="74">
        <v>139</v>
      </c>
      <c r="AF630" s="75"/>
      <c r="AG630" s="74" t="s">
        <v>33</v>
      </c>
      <c r="AH630" s="76" t="str">
        <f>J620</f>
        <v>Women</v>
      </c>
      <c r="AI630" s="77" t="s">
        <v>34</v>
      </c>
      <c r="AJ630" s="78">
        <f>J619</f>
        <v>41977</v>
      </c>
      <c r="AK630" s="79" t="s">
        <v>35</v>
      </c>
      <c r="AL630" s="80"/>
      <c r="AM630" s="79" t="s">
        <v>36</v>
      </c>
      <c r="AN630" s="76">
        <f>SUM(AN632:AN637)</f>
        <v>3</v>
      </c>
      <c r="AO630" s="76">
        <f>SUM(AO632:AO637)</f>
        <v>0</v>
      </c>
    </row>
    <row r="631" spans="1:41" ht="15.75">
      <c r="A631" s="39"/>
      <c r="B631" s="53" t="s">
        <v>8</v>
      </c>
      <c r="C631" s="22" t="str">
        <f>IF(C624&gt;"",C624,"")</f>
        <v>Loeuillette Stepnanie</v>
      </c>
      <c r="D631" s="22" t="str">
        <f>IF(G624&gt;"",G624,"")</f>
        <v>Todorovic Andrea</v>
      </c>
      <c r="E631" s="22">
        <f>IF(E624&gt;"",E624&amp;" - "&amp;I624,"")</f>
      </c>
      <c r="F631" s="4">
        <v>11</v>
      </c>
      <c r="G631" s="4">
        <v>-8</v>
      </c>
      <c r="H631" s="4">
        <v>8</v>
      </c>
      <c r="I631" s="4">
        <v>7</v>
      </c>
      <c r="J631" s="4"/>
      <c r="K631" s="13">
        <f>IF(ISBLANK(F631),"",COUNTIF(F631:J631,"&gt;=0"))</f>
        <v>3</v>
      </c>
      <c r="L631" s="14">
        <f>IF(ISBLANK(F631),"",(IF(LEFT(F631,1)="-",1,0)+IF(LEFT(G631,1)="-",1,0)+IF(LEFT(H631,1)="-",1,0)+IF(LEFT(I631,1)="-",1,0)+IF(LEFT(J631,1)="-",1,0)))</f>
        <v>1</v>
      </c>
      <c r="M631" s="16">
        <f t="shared" si="105"/>
        <v>1</v>
      </c>
      <c r="N631" s="15">
        <f t="shared" si="105"/>
      </c>
      <c r="O631" s="39"/>
      <c r="AE631" s="81" t="s">
        <v>37</v>
      </c>
      <c r="AF631" s="82" t="str">
        <f>C622</f>
        <v>FRA 1</v>
      </c>
      <c r="AG631" s="82" t="str">
        <f>G622</f>
        <v>SRB</v>
      </c>
      <c r="AH631" s="81" t="s">
        <v>38</v>
      </c>
      <c r="AI631" s="81" t="s">
        <v>39</v>
      </c>
      <c r="AJ631" s="81" t="s">
        <v>40</v>
      </c>
      <c r="AK631" s="81" t="s">
        <v>41</v>
      </c>
      <c r="AL631" s="81" t="s">
        <v>42</v>
      </c>
      <c r="AM631" s="81" t="s">
        <v>43</v>
      </c>
      <c r="AN631" s="81" t="s">
        <v>44</v>
      </c>
      <c r="AO631" s="81" t="s">
        <v>45</v>
      </c>
    </row>
    <row r="632" spans="1:41" ht="15">
      <c r="A632" s="39"/>
      <c r="B632" s="54" t="s">
        <v>25</v>
      </c>
      <c r="C632" s="22" t="str">
        <f>IF(C626&gt;"",C626&amp;" / "&amp;C627,"")</f>
        <v>Lennon Emmanuelle / Loeuillette Stepnanie</v>
      </c>
      <c r="D632" s="22" t="str">
        <f>IF(G626&gt;"",G626&amp;" / "&amp;G627,"")</f>
        <v>Erdelji Anamaria / Todorovic Andrea</v>
      </c>
      <c r="E632" s="23"/>
      <c r="F632" s="8">
        <v>-6</v>
      </c>
      <c r="G632" s="4">
        <v>5</v>
      </c>
      <c r="H632" s="4">
        <v>7</v>
      </c>
      <c r="I632" s="7">
        <v>4</v>
      </c>
      <c r="J632" s="7"/>
      <c r="K632" s="13">
        <f>IF(ISBLANK(F632),"",COUNTIF(F632:J632,"&gt;=0"))</f>
        <v>3</v>
      </c>
      <c r="L632" s="14">
        <f>IF(ISBLANK(F632),"",(IF(LEFT(F632,1)="-",1,0)+IF(LEFT(G632,1)="-",1,0)+IF(LEFT(H632,1)="-",1,0)+IF(LEFT(I632,1)="-",1,0)+IF(LEFT(J632,1)="-",1,0)))</f>
        <v>1</v>
      </c>
      <c r="M632" s="16">
        <f t="shared" si="105"/>
        <v>1</v>
      </c>
      <c r="N632" s="15">
        <f t="shared" si="105"/>
      </c>
      <c r="O632" s="39"/>
      <c r="AE632" s="79" t="s">
        <v>7</v>
      </c>
      <c r="AF632" s="79" t="str">
        <f>C623</f>
        <v>Lennon Emmanuelle</v>
      </c>
      <c r="AG632" s="79" t="str">
        <f>G623</f>
        <v>Erdelji Anamaria</v>
      </c>
      <c r="AH632" s="83">
        <f aca="true" t="shared" si="106" ref="AH632:AL634">F630</f>
        <v>10</v>
      </c>
      <c r="AI632" s="83">
        <f t="shared" si="106"/>
        <v>-4</v>
      </c>
      <c r="AJ632" s="83">
        <f t="shared" si="106"/>
        <v>-7</v>
      </c>
      <c r="AK632" s="83">
        <f t="shared" si="106"/>
        <v>7</v>
      </c>
      <c r="AL632" s="83">
        <f t="shared" si="106"/>
        <v>9</v>
      </c>
      <c r="AM632" s="84"/>
      <c r="AN632" s="84">
        <f aca="true" t="shared" si="107" ref="AN632:AO634">M630</f>
        <v>1</v>
      </c>
      <c r="AO632" s="84">
        <f t="shared" si="107"/>
      </c>
    </row>
    <row r="633" spans="1:41" ht="15">
      <c r="A633" s="39"/>
      <c r="B633" s="53" t="s">
        <v>9</v>
      </c>
      <c r="C633" s="22" t="str">
        <f>IF(C623&gt;"",C623,"")</f>
        <v>Lennon Emmanuelle</v>
      </c>
      <c r="D633" s="22" t="str">
        <f>IF(G624&gt;"",G624,"")</f>
        <v>Todorovic Andrea</v>
      </c>
      <c r="E633" s="24"/>
      <c r="F633" s="5"/>
      <c r="G633" s="6"/>
      <c r="H633" s="7"/>
      <c r="I633" s="4"/>
      <c r="J633" s="4"/>
      <c r="K633" s="13">
        <f>IF(ISBLANK(F633),"",COUNTIF(F633:J633,"&gt;=0"))</f>
      </c>
      <c r="L633" s="14">
        <f>IF(ISBLANK(F633),"",(IF(LEFT(F633,1)="-",1,0)+IF(LEFT(G633,1)="-",1,0)+IF(LEFT(H633,1)="-",1,0)+IF(LEFT(I633,1)="-",1,0)+IF(LEFT(J633,1)="-",1,0)))</f>
      </c>
      <c r="M633" s="16">
        <f t="shared" si="105"/>
      </c>
      <c r="N633" s="15">
        <f t="shared" si="105"/>
      </c>
      <c r="O633" s="39"/>
      <c r="AE633" s="79" t="s">
        <v>8</v>
      </c>
      <c r="AF633" s="79" t="str">
        <f>C624</f>
        <v>Loeuillette Stepnanie</v>
      </c>
      <c r="AG633" s="85" t="str">
        <f>G624</f>
        <v>Todorovic Andrea</v>
      </c>
      <c r="AH633" s="83">
        <f t="shared" si="106"/>
        <v>11</v>
      </c>
      <c r="AI633" s="83">
        <f t="shared" si="106"/>
        <v>-8</v>
      </c>
      <c r="AJ633" s="83">
        <f t="shared" si="106"/>
        <v>8</v>
      </c>
      <c r="AK633" s="83">
        <f t="shared" si="106"/>
        <v>7</v>
      </c>
      <c r="AL633" s="83">
        <f t="shared" si="106"/>
        <v>0</v>
      </c>
      <c r="AM633" s="84"/>
      <c r="AN633" s="84">
        <f t="shared" si="107"/>
        <v>1</v>
      </c>
      <c r="AO633" s="84">
        <f t="shared" si="107"/>
      </c>
    </row>
    <row r="634" spans="1:41" ht="15.75" thickBot="1">
      <c r="A634" s="39"/>
      <c r="B634" s="53" t="s">
        <v>10</v>
      </c>
      <c r="C634" s="22" t="str">
        <f>IF(C624&gt;"",C624,"")</f>
        <v>Loeuillette Stepnanie</v>
      </c>
      <c r="D634" s="22" t="str">
        <f>IF(G623&gt;"",G623,"")</f>
        <v>Erdelji Anamaria</v>
      </c>
      <c r="E634" s="24"/>
      <c r="F634" s="8"/>
      <c r="G634" s="4"/>
      <c r="H634" s="4"/>
      <c r="I634" s="4"/>
      <c r="J634" s="4"/>
      <c r="K634" s="13">
        <f>IF(ISBLANK(F634),"",COUNTIF(F634:J634,"&gt;=0"))</f>
      </c>
      <c r="L634" s="14">
        <f>IF(ISBLANK(F634),"",(IF(LEFT(F634,1)="-",1,0)+IF(LEFT(G634,1)="-",1,0)+IF(LEFT(H634,1)="-",1,0)+IF(LEFT(I634,1)="-",1,0)+IF(LEFT(J634,1)="-",1,0)))</f>
      </c>
      <c r="M634" s="16">
        <f t="shared" si="105"/>
      </c>
      <c r="N634" s="15">
        <f t="shared" si="105"/>
      </c>
      <c r="O634" s="39"/>
      <c r="AE634" s="79" t="s">
        <v>46</v>
      </c>
      <c r="AF634" s="79" t="str">
        <f>C626</f>
        <v>Lennon Emmanuelle</v>
      </c>
      <c r="AG634" s="85" t="str">
        <f>G626</f>
        <v>Erdelji Anamaria</v>
      </c>
      <c r="AH634" s="83">
        <f t="shared" si="106"/>
        <v>-6</v>
      </c>
      <c r="AI634" s="83">
        <f t="shared" si="106"/>
        <v>5</v>
      </c>
      <c r="AJ634" s="83">
        <f t="shared" si="106"/>
        <v>7</v>
      </c>
      <c r="AK634" s="83">
        <f t="shared" si="106"/>
        <v>4</v>
      </c>
      <c r="AL634" s="83">
        <f t="shared" si="106"/>
        <v>0</v>
      </c>
      <c r="AM634" s="84"/>
      <c r="AN634" s="84">
        <f t="shared" si="107"/>
        <v>1</v>
      </c>
      <c r="AO634" s="84">
        <f t="shared" si="107"/>
      </c>
    </row>
    <row r="635" spans="1:41" ht="15.75" thickBot="1">
      <c r="A635" s="35"/>
      <c r="B635" s="27"/>
      <c r="C635" s="27"/>
      <c r="D635" s="27"/>
      <c r="E635" s="27"/>
      <c r="F635" s="27"/>
      <c r="G635" s="27"/>
      <c r="H635" s="27"/>
      <c r="I635" s="21" t="s">
        <v>28</v>
      </c>
      <c r="J635" s="55"/>
      <c r="K635" s="25">
        <f>IF(ISBLANK(C623),"",SUM(K630:K634))</f>
        <v>9</v>
      </c>
      <c r="L635" s="26">
        <f>IF(ISBLANK(#REF!),"",SUM(L630:L634))</f>
        <v>4</v>
      </c>
      <c r="M635" s="56">
        <f>IF(ISBLANK(F630),"",SUM(M630:M634))</f>
        <v>3</v>
      </c>
      <c r="N635" s="57">
        <f>IF(ISBLANK(F630),"",SUM(N630:N634))</f>
        <v>0</v>
      </c>
      <c r="O635" s="39"/>
      <c r="AE635" s="122" t="s">
        <v>47</v>
      </c>
      <c r="AF635" s="122" t="str">
        <f>C627</f>
        <v>Loeuillette Stepnanie</v>
      </c>
      <c r="AG635" s="123" t="str">
        <f>G627</f>
        <v>Todorovic Andrea</v>
      </c>
      <c r="AH635" s="86" t="s">
        <v>48</v>
      </c>
      <c r="AI635" s="86" t="s">
        <v>48</v>
      </c>
      <c r="AJ635" s="86" t="s">
        <v>48</v>
      </c>
      <c r="AK635" s="86" t="s">
        <v>48</v>
      </c>
      <c r="AL635" s="86" t="s">
        <v>48</v>
      </c>
      <c r="AM635" s="86"/>
      <c r="AN635" s="84"/>
      <c r="AO635" s="84">
        <f>N633</f>
      </c>
    </row>
    <row r="636" spans="1:41" ht="15">
      <c r="A636" s="35"/>
      <c r="B636" s="27" t="s">
        <v>26</v>
      </c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40"/>
      <c r="AE636" s="79" t="s">
        <v>9</v>
      </c>
      <c r="AF636" s="79" t="str">
        <f>C623</f>
        <v>Lennon Emmanuelle</v>
      </c>
      <c r="AG636" s="85" t="str">
        <f>G624</f>
        <v>Todorovic Andrea</v>
      </c>
      <c r="AH636" s="83">
        <f aca="true" t="shared" si="108" ref="AH636:AL637">F633</f>
        <v>0</v>
      </c>
      <c r="AI636" s="83">
        <f t="shared" si="108"/>
        <v>0</v>
      </c>
      <c r="AJ636" s="83">
        <f t="shared" si="108"/>
        <v>0</v>
      </c>
      <c r="AK636" s="83">
        <f t="shared" si="108"/>
        <v>0</v>
      </c>
      <c r="AL636" s="83">
        <f t="shared" si="108"/>
        <v>0</v>
      </c>
      <c r="AM636" s="84"/>
      <c r="AN636" s="84">
        <f>M633</f>
      </c>
      <c r="AO636" s="84">
        <f>N633</f>
      </c>
    </row>
    <row r="637" spans="1:41" ht="15">
      <c r="A637" s="35"/>
      <c r="C637" s="27" t="s">
        <v>4</v>
      </c>
      <c r="D637" s="27" t="s">
        <v>5</v>
      </c>
      <c r="E637" s="9"/>
      <c r="F637" s="27"/>
      <c r="G637" s="27" t="s">
        <v>6</v>
      </c>
      <c r="H637" s="9"/>
      <c r="I637" s="27"/>
      <c r="J637" s="9" t="s">
        <v>27</v>
      </c>
      <c r="K637" s="9"/>
      <c r="L637" s="27"/>
      <c r="M637" s="27"/>
      <c r="N637" s="27"/>
      <c r="O637" s="40"/>
      <c r="AE637" s="79" t="s">
        <v>10</v>
      </c>
      <c r="AF637" s="79" t="str">
        <f>C624</f>
        <v>Loeuillette Stepnanie</v>
      </c>
      <c r="AG637" s="79" t="str">
        <f>G623</f>
        <v>Erdelji Anamaria</v>
      </c>
      <c r="AH637" s="83">
        <f t="shared" si="108"/>
        <v>0</v>
      </c>
      <c r="AI637" s="83">
        <f t="shared" si="108"/>
        <v>0</v>
      </c>
      <c r="AJ637" s="83">
        <f t="shared" si="108"/>
        <v>0</v>
      </c>
      <c r="AK637" s="83">
        <f t="shared" si="108"/>
        <v>0</v>
      </c>
      <c r="AL637" s="83">
        <f t="shared" si="108"/>
        <v>0</v>
      </c>
      <c r="AM637" s="84"/>
      <c r="AN637" s="84">
        <f>M634</f>
      </c>
      <c r="AO637" s="84">
        <f>N634</f>
      </c>
    </row>
    <row r="638" spans="1:15" ht="13.5" thickBot="1">
      <c r="A638" s="35"/>
      <c r="B638" s="62"/>
      <c r="C638" s="63" t="str">
        <f>C622</f>
        <v>FRA 1</v>
      </c>
      <c r="D638" s="27" t="str">
        <f>G622</f>
        <v>SRB</v>
      </c>
      <c r="E638" s="27"/>
      <c r="F638" s="27"/>
      <c r="G638" s="27"/>
      <c r="H638" s="27"/>
      <c r="I638" s="27"/>
      <c r="J638" s="158" t="str">
        <f>IF(M635=3,C622,IF(N635=3,#REF!,IF(M635=5,IF(N635=5,"tasan",""),"")))</f>
        <v>FRA 1</v>
      </c>
      <c r="K638" s="159"/>
      <c r="L638" s="159"/>
      <c r="M638" s="159"/>
      <c r="N638" s="160"/>
      <c r="O638" s="39"/>
    </row>
    <row r="639" spans="1:15" ht="12.75">
      <c r="A639" s="58"/>
      <c r="B639" s="59"/>
      <c r="C639" s="59"/>
      <c r="D639" s="59"/>
      <c r="E639" s="59"/>
      <c r="F639" s="59"/>
      <c r="G639" s="59"/>
      <c r="H639" s="59"/>
      <c r="I639" s="59"/>
      <c r="J639" s="60"/>
      <c r="K639" s="60"/>
      <c r="L639" s="60"/>
      <c r="M639" s="60"/>
      <c r="N639" s="60"/>
      <c r="O639" s="61"/>
    </row>
    <row r="642" spans="1:15" ht="12.75">
      <c r="A642" s="35"/>
      <c r="B642" s="9"/>
      <c r="C642" s="28" t="s">
        <v>29</v>
      </c>
      <c r="D642" s="27"/>
      <c r="E642" s="27"/>
      <c r="F642" s="9"/>
      <c r="G642" s="36" t="s">
        <v>17</v>
      </c>
      <c r="H642" s="37"/>
      <c r="I642" s="38"/>
      <c r="J642" s="170">
        <v>41977</v>
      </c>
      <c r="K642" s="171"/>
      <c r="L642" s="171"/>
      <c r="M642" s="171"/>
      <c r="N642" s="172"/>
      <c r="O642" s="39"/>
    </row>
    <row r="643" spans="1:15" ht="12.75">
      <c r="A643" s="35"/>
      <c r="B643" s="12"/>
      <c r="C643" s="12" t="s">
        <v>75</v>
      </c>
      <c r="D643" s="27"/>
      <c r="E643" s="27"/>
      <c r="F643" s="9"/>
      <c r="G643" s="36" t="s">
        <v>18</v>
      </c>
      <c r="H643" s="37"/>
      <c r="I643" s="38"/>
      <c r="J643" s="173" t="s">
        <v>185</v>
      </c>
      <c r="K643" s="171"/>
      <c r="L643" s="171"/>
      <c r="M643" s="171"/>
      <c r="N643" s="172"/>
      <c r="O643" s="39"/>
    </row>
    <row r="644" spans="1:15" ht="12.75">
      <c r="A644" s="35"/>
      <c r="B644" s="9"/>
      <c r="C644" s="69"/>
      <c r="D644" s="27"/>
      <c r="E644" s="27"/>
      <c r="F644" s="27"/>
      <c r="G644" s="1"/>
      <c r="H644" s="27"/>
      <c r="I644" s="27"/>
      <c r="J644" s="27"/>
      <c r="K644" s="27"/>
      <c r="L644" s="27"/>
      <c r="M644" s="27"/>
      <c r="N644" s="27"/>
      <c r="O644" s="40"/>
    </row>
    <row r="645" spans="1:15" ht="12.75">
      <c r="A645" s="39"/>
      <c r="B645" s="41" t="s">
        <v>19</v>
      </c>
      <c r="C645" s="34" t="s">
        <v>52</v>
      </c>
      <c r="D645" s="89"/>
      <c r="E645" s="42"/>
      <c r="F645" s="41" t="s">
        <v>19</v>
      </c>
      <c r="G645" s="66" t="s">
        <v>82</v>
      </c>
      <c r="H645" s="67"/>
      <c r="I645" s="67"/>
      <c r="J645" s="67"/>
      <c r="K645" s="67"/>
      <c r="L645" s="67"/>
      <c r="M645" s="67"/>
      <c r="N645" s="68"/>
      <c r="O645" s="39"/>
    </row>
    <row r="646" spans="1:15" ht="12.75">
      <c r="A646" s="39"/>
      <c r="B646" s="43" t="s">
        <v>0</v>
      </c>
      <c r="C646" s="176" t="s">
        <v>233</v>
      </c>
      <c r="D646" s="177"/>
      <c r="E646" s="11"/>
      <c r="F646" s="44" t="s">
        <v>1</v>
      </c>
      <c r="G646" s="176" t="s">
        <v>207</v>
      </c>
      <c r="H646" s="177"/>
      <c r="I646" s="177"/>
      <c r="J646" s="177"/>
      <c r="K646" s="177"/>
      <c r="L646" s="177"/>
      <c r="M646" s="177"/>
      <c r="N646" s="128"/>
      <c r="O646" s="39"/>
    </row>
    <row r="647" spans="1:15" ht="12.75">
      <c r="A647" s="39"/>
      <c r="B647" s="45" t="s">
        <v>2</v>
      </c>
      <c r="C647" s="161" t="s">
        <v>235</v>
      </c>
      <c r="D647" s="163"/>
      <c r="E647" s="11"/>
      <c r="F647" s="46" t="s">
        <v>3</v>
      </c>
      <c r="G647" s="161" t="s">
        <v>209</v>
      </c>
      <c r="H647" s="163"/>
      <c r="I647" s="163"/>
      <c r="J647" s="163"/>
      <c r="K647" s="163"/>
      <c r="L647" s="163"/>
      <c r="M647" s="163"/>
      <c r="N647" s="164"/>
      <c r="O647" s="39"/>
    </row>
    <row r="648" spans="1:15" ht="12.75">
      <c r="A648" s="35"/>
      <c r="B648" s="47" t="s">
        <v>20</v>
      </c>
      <c r="C648" s="48"/>
      <c r="D648" s="49"/>
      <c r="E648" s="50"/>
      <c r="F648" s="47" t="s">
        <v>20</v>
      </c>
      <c r="G648" s="48"/>
      <c r="H648" s="51"/>
      <c r="I648" s="51"/>
      <c r="J648" s="51"/>
      <c r="K648" s="51"/>
      <c r="L648" s="51"/>
      <c r="M648" s="51"/>
      <c r="N648" s="51"/>
      <c r="O648" s="40"/>
    </row>
    <row r="649" spans="1:15" ht="12.75">
      <c r="A649" s="39"/>
      <c r="B649" s="19"/>
      <c r="C649" s="176" t="s">
        <v>233</v>
      </c>
      <c r="D649" s="177"/>
      <c r="E649" s="11"/>
      <c r="F649" s="20"/>
      <c r="G649" s="176" t="s">
        <v>207</v>
      </c>
      <c r="H649" s="177"/>
      <c r="I649" s="177"/>
      <c r="J649" s="177"/>
      <c r="K649" s="177"/>
      <c r="L649" s="177"/>
      <c r="M649" s="177"/>
      <c r="N649" s="128"/>
      <c r="O649" s="39"/>
    </row>
    <row r="650" spans="1:15" ht="12.75">
      <c r="A650" s="39"/>
      <c r="B650" s="17"/>
      <c r="C650" s="161" t="s">
        <v>235</v>
      </c>
      <c r="D650" s="163"/>
      <c r="E650" s="11"/>
      <c r="F650" s="18"/>
      <c r="G650" s="161" t="s">
        <v>209</v>
      </c>
      <c r="H650" s="163"/>
      <c r="I650" s="163"/>
      <c r="J650" s="163"/>
      <c r="K650" s="163"/>
      <c r="L650" s="163"/>
      <c r="M650" s="163"/>
      <c r="N650" s="164"/>
      <c r="O650" s="39"/>
    </row>
    <row r="651" spans="1:15" ht="12.75">
      <c r="A651" s="35"/>
      <c r="B651" s="27"/>
      <c r="C651" s="27"/>
      <c r="D651" s="27"/>
      <c r="E651" s="27"/>
      <c r="F651" s="1" t="s">
        <v>24</v>
      </c>
      <c r="G651" s="1"/>
      <c r="H651" s="1"/>
      <c r="I651" s="1"/>
      <c r="J651" s="27"/>
      <c r="K651" s="27"/>
      <c r="L651" s="27"/>
      <c r="M651" s="52"/>
      <c r="N651" s="9"/>
      <c r="O651" s="40"/>
    </row>
    <row r="652" spans="1:15" ht="12.75">
      <c r="A652" s="35"/>
      <c r="B652" s="12" t="s">
        <v>23</v>
      </c>
      <c r="C652" s="27"/>
      <c r="D652" s="27"/>
      <c r="E652" s="27"/>
      <c r="F652" s="2" t="s">
        <v>11</v>
      </c>
      <c r="G652" s="2" t="s">
        <v>12</v>
      </c>
      <c r="H652" s="2" t="s">
        <v>13</v>
      </c>
      <c r="I652" s="2" t="s">
        <v>14</v>
      </c>
      <c r="J652" s="2" t="s">
        <v>15</v>
      </c>
      <c r="K652" s="168" t="s">
        <v>21</v>
      </c>
      <c r="L652" s="169"/>
      <c r="M652" s="2" t="s">
        <v>22</v>
      </c>
      <c r="N652" s="3" t="s">
        <v>16</v>
      </c>
      <c r="O652" s="39"/>
    </row>
    <row r="653" spans="1:41" ht="15.75">
      <c r="A653" s="39"/>
      <c r="B653" s="53" t="s">
        <v>7</v>
      </c>
      <c r="C653" s="22" t="str">
        <f>IF(C646&gt;"",C646,"")</f>
        <v>Blazhko Anna</v>
      </c>
      <c r="D653" s="22" t="str">
        <f>IF(G646&gt;"",G646,"")</f>
        <v>Odono  Yui</v>
      </c>
      <c r="E653" s="22">
        <f>IF(E646&gt;"",E646&amp;" - "&amp;I646,"")</f>
      </c>
      <c r="F653" s="4">
        <v>-6</v>
      </c>
      <c r="G653" s="4">
        <v>-9</v>
      </c>
      <c r="H653" s="10">
        <v>3</v>
      </c>
      <c r="I653" s="4">
        <v>8</v>
      </c>
      <c r="J653" s="4">
        <v>11</v>
      </c>
      <c r="K653" s="13">
        <f>IF(ISBLANK(F653),"",COUNTIF(F653:J653,"&gt;=0"))</f>
        <v>3</v>
      </c>
      <c r="L653" s="14">
        <f>IF(ISBLANK(F653),"",(IF(LEFT(F653,1)="-",1,0)+IF(LEFT(G653,1)="-",1,0)+IF(LEFT(H653,1)="-",1,0)+IF(LEFT(I653,1)="-",1,0)+IF(LEFT(J653,1)="-",1,0)))</f>
        <v>2</v>
      </c>
      <c r="M653" s="16">
        <f aca="true" t="shared" si="109" ref="M653:N657">IF(K653=3,1,"")</f>
        <v>1</v>
      </c>
      <c r="N653" s="15">
        <f t="shared" si="109"/>
      </c>
      <c r="O653" s="39"/>
      <c r="AE653" s="74">
        <v>139</v>
      </c>
      <c r="AF653" s="75"/>
      <c r="AG653" s="74" t="s">
        <v>33</v>
      </c>
      <c r="AH653" s="76" t="str">
        <f>J643</f>
        <v>Women</v>
      </c>
      <c r="AI653" s="77" t="s">
        <v>34</v>
      </c>
      <c r="AJ653" s="78">
        <f>J642</f>
        <v>41977</v>
      </c>
      <c r="AK653" s="79" t="s">
        <v>35</v>
      </c>
      <c r="AL653" s="80"/>
      <c r="AM653" s="79" t="s">
        <v>36</v>
      </c>
      <c r="AN653" s="76">
        <f>SUM(AN655:AN660)</f>
        <v>2</v>
      </c>
      <c r="AO653" s="76">
        <f>SUM(AO655:AO660)</f>
        <v>3</v>
      </c>
    </row>
    <row r="654" spans="1:41" ht="15.75">
      <c r="A654" s="39"/>
      <c r="B654" s="53" t="s">
        <v>8</v>
      </c>
      <c r="C654" s="22" t="str">
        <f>IF(C647&gt;"",C647,"")</f>
        <v>Khlyzova Elizaveta</v>
      </c>
      <c r="D654" s="22" t="str">
        <f>IF(G647&gt;"",G647,"")</f>
        <v>Takahashi Mariko</v>
      </c>
      <c r="E654" s="22">
        <f>IF(E647&gt;"",E647&amp;" - "&amp;I647,"")</f>
      </c>
      <c r="F654" s="4">
        <v>6</v>
      </c>
      <c r="G654" s="4">
        <v>-4</v>
      </c>
      <c r="H654" s="4">
        <v>-5</v>
      </c>
      <c r="I654" s="4">
        <v>-13</v>
      </c>
      <c r="J654" s="4"/>
      <c r="K654" s="13">
        <f>IF(ISBLANK(F654),"",COUNTIF(F654:J654,"&gt;=0"))</f>
        <v>1</v>
      </c>
      <c r="L654" s="14">
        <f>IF(ISBLANK(F654),"",(IF(LEFT(F654,1)="-",1,0)+IF(LEFT(G654,1)="-",1,0)+IF(LEFT(H654,1)="-",1,0)+IF(LEFT(I654,1)="-",1,0)+IF(LEFT(J654,1)="-",1,0)))</f>
        <v>3</v>
      </c>
      <c r="M654" s="16">
        <f t="shared" si="109"/>
      </c>
      <c r="N654" s="15">
        <f t="shared" si="109"/>
        <v>1</v>
      </c>
      <c r="O654" s="39"/>
      <c r="AE654" s="81" t="s">
        <v>37</v>
      </c>
      <c r="AF654" s="82" t="str">
        <f>C645</f>
        <v>RUS 1</v>
      </c>
      <c r="AG654" s="82" t="str">
        <f>G645</f>
        <v>JPN 2</v>
      </c>
      <c r="AH654" s="81" t="s">
        <v>38</v>
      </c>
      <c r="AI654" s="81" t="s">
        <v>39</v>
      </c>
      <c r="AJ654" s="81" t="s">
        <v>40</v>
      </c>
      <c r="AK654" s="81" t="s">
        <v>41</v>
      </c>
      <c r="AL654" s="81" t="s">
        <v>42</v>
      </c>
      <c r="AM654" s="81" t="s">
        <v>43</v>
      </c>
      <c r="AN654" s="81" t="s">
        <v>44</v>
      </c>
      <c r="AO654" s="81" t="s">
        <v>45</v>
      </c>
    </row>
    <row r="655" spans="1:41" ht="15">
      <c r="A655" s="39"/>
      <c r="B655" s="54" t="s">
        <v>25</v>
      </c>
      <c r="C655" s="22" t="str">
        <f>IF(C649&gt;"",C649&amp;" / "&amp;C650,"")</f>
        <v>Blazhko Anna / Khlyzova Elizaveta</v>
      </c>
      <c r="D655" s="22" t="str">
        <f>IF(G649&gt;"",G649&amp;" / "&amp;G650,"")</f>
        <v>Odono  Yui / Takahashi Mariko</v>
      </c>
      <c r="E655" s="23"/>
      <c r="F655" s="8">
        <v>9</v>
      </c>
      <c r="G655" s="4">
        <v>8</v>
      </c>
      <c r="H655" s="4">
        <v>6</v>
      </c>
      <c r="I655" s="7"/>
      <c r="J655" s="7"/>
      <c r="K655" s="13">
        <f>IF(ISBLANK(F655),"",COUNTIF(F655:J655,"&gt;=0"))</f>
        <v>3</v>
      </c>
      <c r="L655" s="14">
        <f>IF(ISBLANK(F655),"",(IF(LEFT(F655,1)="-",1,0)+IF(LEFT(G655,1)="-",1,0)+IF(LEFT(H655,1)="-",1,0)+IF(LEFT(I655,1)="-",1,0)+IF(LEFT(J655,1)="-",1,0)))</f>
        <v>0</v>
      </c>
      <c r="M655" s="16">
        <f t="shared" si="109"/>
        <v>1</v>
      </c>
      <c r="N655" s="15">
        <f t="shared" si="109"/>
      </c>
      <c r="O655" s="39"/>
      <c r="AE655" s="79" t="s">
        <v>7</v>
      </c>
      <c r="AF655" s="79" t="str">
        <f>C646</f>
        <v>Blazhko Anna</v>
      </c>
      <c r="AG655" s="79" t="str">
        <f>G646</f>
        <v>Odono  Yui</v>
      </c>
      <c r="AH655" s="83">
        <f aca="true" t="shared" si="110" ref="AH655:AL657">F653</f>
        <v>-6</v>
      </c>
      <c r="AI655" s="83">
        <f t="shared" si="110"/>
        <v>-9</v>
      </c>
      <c r="AJ655" s="83">
        <f t="shared" si="110"/>
        <v>3</v>
      </c>
      <c r="AK655" s="83">
        <f t="shared" si="110"/>
        <v>8</v>
      </c>
      <c r="AL655" s="83">
        <f t="shared" si="110"/>
        <v>11</v>
      </c>
      <c r="AM655" s="84"/>
      <c r="AN655" s="84">
        <f aca="true" t="shared" si="111" ref="AN655:AO657">M653</f>
        <v>1</v>
      </c>
      <c r="AO655" s="84">
        <f t="shared" si="111"/>
      </c>
    </row>
    <row r="656" spans="1:41" ht="15">
      <c r="A656" s="39"/>
      <c r="B656" s="53" t="s">
        <v>9</v>
      </c>
      <c r="C656" s="22" t="str">
        <f>IF(C646&gt;"",C646,"")</f>
        <v>Blazhko Anna</v>
      </c>
      <c r="D656" s="22" t="str">
        <f>IF(G647&gt;"",G647,"")</f>
        <v>Takahashi Mariko</v>
      </c>
      <c r="E656" s="24"/>
      <c r="F656" s="5">
        <v>9</v>
      </c>
      <c r="G656" s="6">
        <v>-9</v>
      </c>
      <c r="H656" s="7">
        <v>-10</v>
      </c>
      <c r="I656" s="4">
        <v>-4</v>
      </c>
      <c r="J656" s="4"/>
      <c r="K656" s="13">
        <f>IF(ISBLANK(F656),"",COUNTIF(F656:J656,"&gt;=0"))</f>
        <v>1</v>
      </c>
      <c r="L656" s="14">
        <f>IF(ISBLANK(F656),"",(IF(LEFT(F656,1)="-",1,0)+IF(LEFT(G656,1)="-",1,0)+IF(LEFT(H656,1)="-",1,0)+IF(LEFT(I656,1)="-",1,0)+IF(LEFT(J656,1)="-",1,0)))</f>
        <v>3</v>
      </c>
      <c r="M656" s="16">
        <f t="shared" si="109"/>
      </c>
      <c r="N656" s="15">
        <f t="shared" si="109"/>
        <v>1</v>
      </c>
      <c r="O656" s="39"/>
      <c r="AE656" s="79" t="s">
        <v>8</v>
      </c>
      <c r="AF656" s="79" t="str">
        <f>C647</f>
        <v>Khlyzova Elizaveta</v>
      </c>
      <c r="AG656" s="85" t="str">
        <f>G647</f>
        <v>Takahashi Mariko</v>
      </c>
      <c r="AH656" s="83">
        <f t="shared" si="110"/>
        <v>6</v>
      </c>
      <c r="AI656" s="83">
        <f t="shared" si="110"/>
        <v>-4</v>
      </c>
      <c r="AJ656" s="83">
        <f t="shared" si="110"/>
        <v>-5</v>
      </c>
      <c r="AK656" s="83">
        <f t="shared" si="110"/>
        <v>-13</v>
      </c>
      <c r="AL656" s="83">
        <f t="shared" si="110"/>
        <v>0</v>
      </c>
      <c r="AM656" s="84"/>
      <c r="AN656" s="84">
        <f t="shared" si="111"/>
      </c>
      <c r="AO656" s="84">
        <f t="shared" si="111"/>
        <v>1</v>
      </c>
    </row>
    <row r="657" spans="1:41" ht="15.75" thickBot="1">
      <c r="A657" s="39"/>
      <c r="B657" s="53" t="s">
        <v>10</v>
      </c>
      <c r="C657" s="22" t="str">
        <f>IF(C647&gt;"",C647,"")</f>
        <v>Khlyzova Elizaveta</v>
      </c>
      <c r="D657" s="22" t="str">
        <f>IF(G646&gt;"",G646,"")</f>
        <v>Odono  Yui</v>
      </c>
      <c r="E657" s="24"/>
      <c r="F657" s="8">
        <v>-12</v>
      </c>
      <c r="G657" s="4">
        <v>-5</v>
      </c>
      <c r="H657" s="4">
        <v>-5</v>
      </c>
      <c r="I657" s="4"/>
      <c r="J657" s="4"/>
      <c r="K657" s="13">
        <f>IF(ISBLANK(F657),"",COUNTIF(F657:J657,"&gt;=0"))</f>
        <v>0</v>
      </c>
      <c r="L657" s="14">
        <f>IF(ISBLANK(F657),"",(IF(LEFT(F657,1)="-",1,0)+IF(LEFT(G657,1)="-",1,0)+IF(LEFT(H657,1)="-",1,0)+IF(LEFT(I657,1)="-",1,0)+IF(LEFT(J657,1)="-",1,0)))</f>
        <v>3</v>
      </c>
      <c r="M657" s="16">
        <f t="shared" si="109"/>
      </c>
      <c r="N657" s="15">
        <f t="shared" si="109"/>
        <v>1</v>
      </c>
      <c r="O657" s="39"/>
      <c r="AE657" s="79" t="s">
        <v>46</v>
      </c>
      <c r="AF657" s="79" t="str">
        <f>C649</f>
        <v>Blazhko Anna</v>
      </c>
      <c r="AG657" s="85" t="str">
        <f>G649</f>
        <v>Odono  Yui</v>
      </c>
      <c r="AH657" s="83">
        <f t="shared" si="110"/>
        <v>9</v>
      </c>
      <c r="AI657" s="83">
        <f t="shared" si="110"/>
        <v>8</v>
      </c>
      <c r="AJ657" s="83">
        <f t="shared" si="110"/>
        <v>6</v>
      </c>
      <c r="AK657" s="83">
        <f t="shared" si="110"/>
        <v>0</v>
      </c>
      <c r="AL657" s="83">
        <f t="shared" si="110"/>
        <v>0</v>
      </c>
      <c r="AM657" s="84"/>
      <c r="AN657" s="84">
        <f t="shared" si="111"/>
        <v>1</v>
      </c>
      <c r="AO657" s="84">
        <f t="shared" si="111"/>
      </c>
    </row>
    <row r="658" spans="1:41" ht="15.75" thickBot="1">
      <c r="A658" s="35"/>
      <c r="B658" s="27"/>
      <c r="C658" s="27"/>
      <c r="D658" s="27"/>
      <c r="E658" s="27"/>
      <c r="F658" s="27"/>
      <c r="G658" s="27"/>
      <c r="H658" s="27"/>
      <c r="I658" s="21" t="s">
        <v>28</v>
      </c>
      <c r="J658" s="55"/>
      <c r="K658" s="25">
        <f>IF(ISBLANK(#REF!),"",SUM(K653:K657))</f>
        <v>8</v>
      </c>
      <c r="L658" s="26">
        <f>IF(ISBLANK(G646),"",SUM(L653:L657))</f>
        <v>11</v>
      </c>
      <c r="M658" s="56">
        <f>IF(ISBLANK(F653),"",SUM(M653:M657))</f>
        <v>2</v>
      </c>
      <c r="N658" s="57">
        <f>IF(ISBLANK(F653),"",SUM(N653:N657))</f>
        <v>3</v>
      </c>
      <c r="O658" s="39"/>
      <c r="AE658" s="122" t="s">
        <v>47</v>
      </c>
      <c r="AF658" s="122" t="str">
        <f>C650</f>
        <v>Khlyzova Elizaveta</v>
      </c>
      <c r="AG658" s="123" t="str">
        <f>G650</f>
        <v>Takahashi Mariko</v>
      </c>
      <c r="AH658" s="86" t="s">
        <v>48</v>
      </c>
      <c r="AI658" s="86" t="s">
        <v>48</v>
      </c>
      <c r="AJ658" s="86" t="s">
        <v>48</v>
      </c>
      <c r="AK658" s="86" t="s">
        <v>48</v>
      </c>
      <c r="AL658" s="86" t="s">
        <v>48</v>
      </c>
      <c r="AM658" s="86"/>
      <c r="AN658" s="84"/>
      <c r="AO658" s="84"/>
    </row>
    <row r="659" spans="1:41" ht="15">
      <c r="A659" s="35"/>
      <c r="B659" s="27" t="s">
        <v>26</v>
      </c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40"/>
      <c r="AE659" s="79" t="s">
        <v>9</v>
      </c>
      <c r="AF659" s="79" t="str">
        <f>C646</f>
        <v>Blazhko Anna</v>
      </c>
      <c r="AG659" s="85" t="str">
        <f>G647</f>
        <v>Takahashi Mariko</v>
      </c>
      <c r="AH659" s="83">
        <f aca="true" t="shared" si="112" ref="AH659:AL660">F656</f>
        <v>9</v>
      </c>
      <c r="AI659" s="83">
        <f t="shared" si="112"/>
        <v>-9</v>
      </c>
      <c r="AJ659" s="83">
        <f t="shared" si="112"/>
        <v>-10</v>
      </c>
      <c r="AK659" s="83">
        <f t="shared" si="112"/>
        <v>-4</v>
      </c>
      <c r="AL659" s="83">
        <f t="shared" si="112"/>
        <v>0</v>
      </c>
      <c r="AM659" s="84"/>
      <c r="AN659" s="84">
        <f>M656</f>
      </c>
      <c r="AO659" s="84">
        <f>N656</f>
        <v>1</v>
      </c>
    </row>
    <row r="660" spans="1:41" ht="15">
      <c r="A660" s="35"/>
      <c r="C660" s="27" t="s">
        <v>4</v>
      </c>
      <c r="D660" s="27" t="s">
        <v>5</v>
      </c>
      <c r="E660" s="9"/>
      <c r="F660" s="27"/>
      <c r="G660" s="27" t="s">
        <v>6</v>
      </c>
      <c r="H660" s="9"/>
      <c r="I660" s="27"/>
      <c r="J660" s="9" t="s">
        <v>27</v>
      </c>
      <c r="K660" s="9"/>
      <c r="L660" s="27"/>
      <c r="M660" s="27"/>
      <c r="N660" s="27"/>
      <c r="O660" s="40"/>
      <c r="AE660" s="79" t="s">
        <v>10</v>
      </c>
      <c r="AF660" s="79" t="str">
        <f>C647</f>
        <v>Khlyzova Elizaveta</v>
      </c>
      <c r="AG660" s="79" t="str">
        <f>G646</f>
        <v>Odono  Yui</v>
      </c>
      <c r="AH660" s="83">
        <f t="shared" si="112"/>
        <v>-12</v>
      </c>
      <c r="AI660" s="83">
        <f t="shared" si="112"/>
        <v>-5</v>
      </c>
      <c r="AJ660" s="83">
        <f t="shared" si="112"/>
        <v>-5</v>
      </c>
      <c r="AK660" s="83">
        <f t="shared" si="112"/>
        <v>0</v>
      </c>
      <c r="AL660" s="83">
        <f t="shared" si="112"/>
        <v>0</v>
      </c>
      <c r="AM660" s="84"/>
      <c r="AN660" s="84">
        <f>M657</f>
      </c>
      <c r="AO660" s="84">
        <f>N657</f>
        <v>1</v>
      </c>
    </row>
    <row r="661" spans="1:15" ht="13.5" thickBot="1">
      <c r="A661" s="35"/>
      <c r="B661" s="62"/>
      <c r="C661" s="63" t="str">
        <f>C645</f>
        <v>RUS 1</v>
      </c>
      <c r="D661" s="27" t="str">
        <f>G645</f>
        <v>JPN 2</v>
      </c>
      <c r="E661" s="27"/>
      <c r="F661" s="27"/>
      <c r="G661" s="27"/>
      <c r="H661" s="27"/>
      <c r="I661" s="27"/>
      <c r="J661" s="158" t="str">
        <f>IF(M658=3,C645,IF(N658=3,G645,IF(M658=5,IF(N658=5,"tasan",""),"")))</f>
        <v>JPN 2</v>
      </c>
      <c r="K661" s="159"/>
      <c r="L661" s="159"/>
      <c r="M661" s="159"/>
      <c r="N661" s="160"/>
      <c r="O661" s="39"/>
    </row>
    <row r="662" spans="1:15" ht="12.75">
      <c r="A662" s="58"/>
      <c r="B662" s="59"/>
      <c r="C662" s="59"/>
      <c r="D662" s="59"/>
      <c r="E662" s="59"/>
      <c r="F662" s="59"/>
      <c r="G662" s="59"/>
      <c r="H662" s="59"/>
      <c r="I662" s="59"/>
      <c r="J662" s="60"/>
      <c r="K662" s="60"/>
      <c r="L662" s="60"/>
      <c r="M662" s="60"/>
      <c r="N662" s="60"/>
      <c r="O662" s="61"/>
    </row>
    <row r="664" spans="1:15" ht="12.75">
      <c r="A664" s="35"/>
      <c r="B664" s="9"/>
      <c r="C664" s="28" t="s">
        <v>29</v>
      </c>
      <c r="D664" s="27"/>
      <c r="E664" s="27"/>
      <c r="F664" s="9"/>
      <c r="G664" s="36" t="s">
        <v>17</v>
      </c>
      <c r="H664" s="37"/>
      <c r="I664" s="38"/>
      <c r="J664" s="170">
        <v>41977</v>
      </c>
      <c r="K664" s="171"/>
      <c r="L664" s="171"/>
      <c r="M664" s="171"/>
      <c r="N664" s="172"/>
      <c r="O664" s="39"/>
    </row>
    <row r="665" spans="1:15" ht="12.75">
      <c r="A665" s="35"/>
      <c r="B665" s="12"/>
      <c r="C665" s="12" t="s">
        <v>75</v>
      </c>
      <c r="D665" s="27"/>
      <c r="E665" s="27"/>
      <c r="F665" s="9"/>
      <c r="G665" s="36" t="s">
        <v>18</v>
      </c>
      <c r="H665" s="37"/>
      <c r="I665" s="38"/>
      <c r="J665" s="151" t="s">
        <v>185</v>
      </c>
      <c r="K665" s="107"/>
      <c r="L665" s="107"/>
      <c r="M665" s="107"/>
      <c r="N665" s="96"/>
      <c r="O665" s="39"/>
    </row>
    <row r="666" spans="1:15" ht="12.75">
      <c r="A666" s="35"/>
      <c r="B666" s="9"/>
      <c r="C666" s="69"/>
      <c r="D666" s="27"/>
      <c r="E666" s="27"/>
      <c r="F666" s="27"/>
      <c r="G666" s="1"/>
      <c r="H666" s="27"/>
      <c r="I666" s="27"/>
      <c r="J666" s="27"/>
      <c r="K666" s="27"/>
      <c r="L666" s="27"/>
      <c r="M666" s="27"/>
      <c r="N666" s="27"/>
      <c r="O666" s="40"/>
    </row>
    <row r="667" spans="1:15" ht="12.75">
      <c r="A667" s="39"/>
      <c r="B667" s="41" t="s">
        <v>19</v>
      </c>
      <c r="C667" s="34" t="s">
        <v>162</v>
      </c>
      <c r="E667" s="42"/>
      <c r="F667" s="41" t="s">
        <v>19</v>
      </c>
      <c r="G667" s="108" t="s">
        <v>274</v>
      </c>
      <c r="H667" s="97"/>
      <c r="I667" s="67"/>
      <c r="J667" s="67"/>
      <c r="K667" s="67"/>
      <c r="L667" s="67"/>
      <c r="M667" s="67"/>
      <c r="N667" s="68"/>
      <c r="O667" s="39"/>
    </row>
    <row r="668" spans="1:15" ht="12.75">
      <c r="A668" s="39"/>
      <c r="B668" s="43" t="s">
        <v>0</v>
      </c>
      <c r="C668" s="64" t="s">
        <v>278</v>
      </c>
      <c r="D668" s="65"/>
      <c r="E668" s="11"/>
      <c r="F668" s="44" t="s">
        <v>1</v>
      </c>
      <c r="G668" s="103" t="s">
        <v>259</v>
      </c>
      <c r="H668" s="90"/>
      <c r="I668" s="90"/>
      <c r="J668" s="90"/>
      <c r="K668" s="90"/>
      <c r="L668" s="90"/>
      <c r="M668" s="90"/>
      <c r="N668" s="91"/>
      <c r="O668" s="39"/>
    </row>
    <row r="669" spans="1:15" ht="12.75">
      <c r="A669" s="39"/>
      <c r="B669" s="45" t="s">
        <v>2</v>
      </c>
      <c r="C669" s="98" t="s">
        <v>237</v>
      </c>
      <c r="D669" s="99"/>
      <c r="E669" s="11"/>
      <c r="F669" s="46" t="s">
        <v>3</v>
      </c>
      <c r="G669" s="98" t="s">
        <v>261</v>
      </c>
      <c r="H669" s="115"/>
      <c r="I669" s="115"/>
      <c r="J669" s="115"/>
      <c r="K669" s="115"/>
      <c r="L669" s="115"/>
      <c r="M669" s="115"/>
      <c r="N669" s="116"/>
      <c r="O669" s="39"/>
    </row>
    <row r="670" spans="1:15" ht="12.75">
      <c r="A670" s="35"/>
      <c r="B670" s="47" t="s">
        <v>20</v>
      </c>
      <c r="C670" s="48"/>
      <c r="D670" s="49"/>
      <c r="E670" s="50"/>
      <c r="F670" s="47" t="s">
        <v>20</v>
      </c>
      <c r="G670" s="48"/>
      <c r="H670" s="51"/>
      <c r="I670" s="51"/>
      <c r="J670" s="51"/>
      <c r="K670" s="51"/>
      <c r="L670" s="51"/>
      <c r="M670" s="51"/>
      <c r="N670" s="51"/>
      <c r="O670" s="40"/>
    </row>
    <row r="671" spans="1:15" ht="12.75">
      <c r="A671" s="39"/>
      <c r="B671" s="19"/>
      <c r="C671" s="117" t="s">
        <v>278</v>
      </c>
      <c r="D671" s="152"/>
      <c r="E671" s="11"/>
      <c r="F671" s="20"/>
      <c r="G671" s="112" t="s">
        <v>259</v>
      </c>
      <c r="H671" s="113"/>
      <c r="I671" s="113"/>
      <c r="J671" s="113"/>
      <c r="K671" s="113"/>
      <c r="L671" s="113"/>
      <c r="M671" s="113"/>
      <c r="N671" s="114"/>
      <c r="O671" s="39"/>
    </row>
    <row r="672" spans="1:15" ht="12.75">
      <c r="A672" s="39"/>
      <c r="B672" s="17"/>
      <c r="C672" s="64" t="s">
        <v>237</v>
      </c>
      <c r="D672" s="65"/>
      <c r="E672" s="11"/>
      <c r="F672" s="18"/>
      <c r="G672" s="98" t="s">
        <v>261</v>
      </c>
      <c r="H672" s="115"/>
      <c r="I672" s="115"/>
      <c r="J672" s="115"/>
      <c r="K672" s="115"/>
      <c r="L672" s="115"/>
      <c r="M672" s="115"/>
      <c r="N672" s="116"/>
      <c r="O672" s="39"/>
    </row>
    <row r="673" spans="1:15" ht="12.75">
      <c r="A673" s="35"/>
      <c r="B673" s="27"/>
      <c r="C673" s="27"/>
      <c r="D673" s="27"/>
      <c r="E673" s="27"/>
      <c r="F673" s="1" t="s">
        <v>24</v>
      </c>
      <c r="G673" s="1"/>
      <c r="H673" s="1"/>
      <c r="I673" s="1"/>
      <c r="J673" s="27"/>
      <c r="K673" s="27"/>
      <c r="L673" s="27"/>
      <c r="M673" s="52"/>
      <c r="N673" s="9"/>
      <c r="O673" s="40"/>
    </row>
    <row r="674" spans="1:15" ht="12.75">
      <c r="A674" s="35"/>
      <c r="B674" s="12" t="s">
        <v>23</v>
      </c>
      <c r="C674" s="27"/>
      <c r="D674" s="27"/>
      <c r="E674" s="27"/>
      <c r="F674" s="2" t="s">
        <v>11</v>
      </c>
      <c r="G674" s="2" t="s">
        <v>12</v>
      </c>
      <c r="H674" s="2" t="s">
        <v>13</v>
      </c>
      <c r="I674" s="2" t="s">
        <v>14</v>
      </c>
      <c r="J674" s="2" t="s">
        <v>15</v>
      </c>
      <c r="K674" s="110" t="s">
        <v>21</v>
      </c>
      <c r="L674" s="118"/>
      <c r="M674" s="2" t="s">
        <v>22</v>
      </c>
      <c r="N674" s="3" t="s">
        <v>16</v>
      </c>
      <c r="O674" s="39"/>
    </row>
    <row r="675" spans="1:41" ht="15.75">
      <c r="A675" s="39"/>
      <c r="B675" s="53" t="s">
        <v>7</v>
      </c>
      <c r="C675" s="22" t="str">
        <f>IF(C668&gt;"",C668,"")</f>
        <v>ARLOUSKAYA Alina</v>
      </c>
      <c r="D675" s="22" t="str">
        <f>IF(G668&gt;"",G668,"")</f>
        <v>Loeuillette Stepnanie</v>
      </c>
      <c r="E675" s="22">
        <f>IF(E668&gt;"",E668&amp;" - "&amp;I668,"")</f>
      </c>
      <c r="F675" s="4">
        <v>-6</v>
      </c>
      <c r="G675" s="4">
        <v>-8</v>
      </c>
      <c r="H675" s="10">
        <v>-5</v>
      </c>
      <c r="I675" s="4"/>
      <c r="J675" s="4"/>
      <c r="K675" s="13">
        <f>IF(ISBLANK(F675),"",COUNTIF(F675:J675,"&gt;=0"))</f>
        <v>0</v>
      </c>
      <c r="L675" s="14">
        <f>IF(ISBLANK(F675),"",(IF(LEFT(F675,1)="-",1,0)+IF(LEFT(G675,1)="-",1,0)+IF(LEFT(H675,1)="-",1,0)+IF(LEFT(I675,1)="-",1,0)+IF(LEFT(J675,1)="-",1,0)))</f>
        <v>3</v>
      </c>
      <c r="M675" s="16">
        <f aca="true" t="shared" si="113" ref="M675:N679">IF(K675=3,1,"")</f>
      </c>
      <c r="N675" s="15">
        <f t="shared" si="113"/>
        <v>1</v>
      </c>
      <c r="O675" s="39"/>
      <c r="AE675" s="74">
        <v>139</v>
      </c>
      <c r="AF675" s="75"/>
      <c r="AG675" s="74" t="s">
        <v>33</v>
      </c>
      <c r="AH675" s="76" t="str">
        <f>J665</f>
        <v>Women</v>
      </c>
      <c r="AI675" s="77" t="s">
        <v>34</v>
      </c>
      <c r="AJ675" s="78">
        <f>J664</f>
        <v>41977</v>
      </c>
      <c r="AK675" s="79" t="s">
        <v>35</v>
      </c>
      <c r="AL675" s="80"/>
      <c r="AM675" s="79" t="s">
        <v>36</v>
      </c>
      <c r="AN675" s="76">
        <f>SUM(AN677:AN682)</f>
        <v>0</v>
      </c>
      <c r="AO675" s="76">
        <f>SUM(AO677:AO682)</f>
        <v>3</v>
      </c>
    </row>
    <row r="676" spans="1:41" ht="15.75">
      <c r="A676" s="39"/>
      <c r="B676" s="53" t="s">
        <v>8</v>
      </c>
      <c r="C676" s="22" t="str">
        <f>IF(C669&gt;"",C669,"")</f>
        <v>Dubkova Elena</v>
      </c>
      <c r="D676" s="22" t="str">
        <f>IF(G669&gt;"",G669,"")</f>
        <v>Lennon Emmanuelle</v>
      </c>
      <c r="E676" s="22">
        <f>IF(E669&gt;"",E669&amp;" - "&amp;I669,"")</f>
      </c>
      <c r="F676" s="4">
        <v>-8</v>
      </c>
      <c r="G676" s="4">
        <v>-4</v>
      </c>
      <c r="H676" s="4">
        <v>-6</v>
      </c>
      <c r="I676" s="4"/>
      <c r="J676" s="4"/>
      <c r="K676" s="13">
        <f>IF(ISBLANK(F676),"",COUNTIF(F676:J676,"&gt;=0"))</f>
        <v>0</v>
      </c>
      <c r="L676" s="14">
        <f>IF(ISBLANK(F676),"",(IF(LEFT(F676,1)="-",1,0)+IF(LEFT(G676,1)="-",1,0)+IF(LEFT(H676,1)="-",1,0)+IF(LEFT(I676,1)="-",1,0)+IF(LEFT(J676,1)="-",1,0)))</f>
        <v>3</v>
      </c>
      <c r="M676" s="16">
        <f t="shared" si="113"/>
      </c>
      <c r="N676" s="15">
        <f t="shared" si="113"/>
        <v>1</v>
      </c>
      <c r="O676" s="39"/>
      <c r="AE676" s="81" t="s">
        <v>37</v>
      </c>
      <c r="AF676" s="82" t="str">
        <f>C667</f>
        <v>BLR</v>
      </c>
      <c r="AG676" s="82" t="str">
        <f>G667</f>
        <v>FRA 1</v>
      </c>
      <c r="AH676" s="81" t="s">
        <v>38</v>
      </c>
      <c r="AI676" s="81" t="s">
        <v>39</v>
      </c>
      <c r="AJ676" s="81" t="s">
        <v>40</v>
      </c>
      <c r="AK676" s="81" t="s">
        <v>41</v>
      </c>
      <c r="AL676" s="81" t="s">
        <v>42</v>
      </c>
      <c r="AM676" s="81" t="s">
        <v>43</v>
      </c>
      <c r="AN676" s="81" t="s">
        <v>44</v>
      </c>
      <c r="AO676" s="81" t="s">
        <v>45</v>
      </c>
    </row>
    <row r="677" spans="1:41" ht="15">
      <c r="A677" s="39"/>
      <c r="B677" s="54" t="s">
        <v>25</v>
      </c>
      <c r="C677" s="22" t="str">
        <f>IF(C671&gt;"",C671&amp;" / "&amp;C672,"")</f>
        <v>ARLOUSKAYA Alina / Dubkova Elena</v>
      </c>
      <c r="D677" s="22" t="str">
        <f>IF(G671&gt;"",G671&amp;" / "&amp;G672,"")</f>
        <v>Loeuillette Stepnanie / Lennon Emmanuelle</v>
      </c>
      <c r="E677" s="23"/>
      <c r="F677" s="8">
        <v>10</v>
      </c>
      <c r="G677" s="4">
        <v>-9</v>
      </c>
      <c r="H677" s="4">
        <v>-7</v>
      </c>
      <c r="I677" s="7">
        <v>10</v>
      </c>
      <c r="J677" s="7">
        <v>-9</v>
      </c>
      <c r="K677" s="13">
        <f>IF(ISBLANK(F677),"",COUNTIF(F677:J677,"&gt;=0"))</f>
        <v>2</v>
      </c>
      <c r="L677" s="14">
        <f>IF(ISBLANK(F677),"",(IF(LEFT(F677,1)="-",1,0)+IF(LEFT(G677,1)="-",1,0)+IF(LEFT(H677,1)="-",1,0)+IF(LEFT(I677,1)="-",1,0)+IF(LEFT(J677,1)="-",1,0)))</f>
        <v>3</v>
      </c>
      <c r="M677" s="16">
        <f t="shared" si="113"/>
      </c>
      <c r="N677" s="15">
        <f t="shared" si="113"/>
        <v>1</v>
      </c>
      <c r="O677" s="39"/>
      <c r="AE677" s="79" t="s">
        <v>7</v>
      </c>
      <c r="AF677" s="79" t="str">
        <f>C668</f>
        <v>ARLOUSKAYA Alina</v>
      </c>
      <c r="AG677" s="79" t="str">
        <f>G668</f>
        <v>Loeuillette Stepnanie</v>
      </c>
      <c r="AH677" s="83">
        <f aca="true" t="shared" si="114" ref="AH677:AL679">F675</f>
        <v>-6</v>
      </c>
      <c r="AI677" s="83">
        <f t="shared" si="114"/>
        <v>-8</v>
      </c>
      <c r="AJ677" s="83">
        <f t="shared" si="114"/>
        <v>-5</v>
      </c>
      <c r="AK677" s="83">
        <f t="shared" si="114"/>
        <v>0</v>
      </c>
      <c r="AL677" s="83">
        <f t="shared" si="114"/>
        <v>0</v>
      </c>
      <c r="AM677" s="84"/>
      <c r="AN677" s="84">
        <f aca="true" t="shared" si="115" ref="AN677:AO679">M675</f>
      </c>
      <c r="AO677" s="84">
        <f t="shared" si="115"/>
        <v>1</v>
      </c>
    </row>
    <row r="678" spans="1:41" ht="15">
      <c r="A678" s="39"/>
      <c r="B678" s="53" t="s">
        <v>9</v>
      </c>
      <c r="C678" s="22" t="str">
        <f>IF(C668&gt;"",C668,"")</f>
        <v>ARLOUSKAYA Alina</v>
      </c>
      <c r="D678" s="22" t="str">
        <f>IF(G669&gt;"",G669,"")</f>
        <v>Lennon Emmanuelle</v>
      </c>
      <c r="E678" s="24"/>
      <c r="F678" s="5"/>
      <c r="G678" s="6"/>
      <c r="H678" s="7"/>
      <c r="I678" s="4"/>
      <c r="J678" s="4"/>
      <c r="K678" s="13">
        <f>IF(ISBLANK(F678),"",COUNTIF(F678:J678,"&gt;=0"))</f>
      </c>
      <c r="L678" s="14">
        <f>IF(ISBLANK(F678),"",(IF(LEFT(F678,1)="-",1,0)+IF(LEFT(G678,1)="-",1,0)+IF(LEFT(H678,1)="-",1,0)+IF(LEFT(I678,1)="-",1,0)+IF(LEFT(J678,1)="-",1,0)))</f>
      </c>
      <c r="M678" s="16">
        <f t="shared" si="113"/>
      </c>
      <c r="N678" s="15">
        <f t="shared" si="113"/>
      </c>
      <c r="O678" s="39"/>
      <c r="AE678" s="79" t="s">
        <v>8</v>
      </c>
      <c r="AF678" s="79" t="str">
        <f>C669</f>
        <v>Dubkova Elena</v>
      </c>
      <c r="AG678" s="85" t="str">
        <f>G669</f>
        <v>Lennon Emmanuelle</v>
      </c>
      <c r="AH678" s="83">
        <f t="shared" si="114"/>
        <v>-8</v>
      </c>
      <c r="AI678" s="83">
        <f t="shared" si="114"/>
        <v>-4</v>
      </c>
      <c r="AJ678" s="83">
        <f t="shared" si="114"/>
        <v>-6</v>
      </c>
      <c r="AK678" s="83">
        <f t="shared" si="114"/>
        <v>0</v>
      </c>
      <c r="AL678" s="83">
        <f t="shared" si="114"/>
        <v>0</v>
      </c>
      <c r="AM678" s="84"/>
      <c r="AN678" s="84">
        <f t="shared" si="115"/>
      </c>
      <c r="AO678" s="84">
        <f t="shared" si="115"/>
        <v>1</v>
      </c>
    </row>
    <row r="679" spans="1:41" ht="15.75" thickBot="1">
      <c r="A679" s="39"/>
      <c r="B679" s="53" t="s">
        <v>10</v>
      </c>
      <c r="C679" s="22" t="str">
        <f>IF(C669&gt;"",C669,"")</f>
        <v>Dubkova Elena</v>
      </c>
      <c r="D679" s="22" t="str">
        <f>IF(G668&gt;"",G668,"")</f>
        <v>Loeuillette Stepnanie</v>
      </c>
      <c r="E679" s="24"/>
      <c r="F679" s="8"/>
      <c r="G679" s="4"/>
      <c r="H679" s="4"/>
      <c r="I679" s="4"/>
      <c r="J679" s="4"/>
      <c r="K679" s="13">
        <f>IF(ISBLANK(F679),"",COUNTIF(F679:J679,"&gt;=0"))</f>
      </c>
      <c r="L679" s="14">
        <f>IF(ISBLANK(F679),"",(IF(LEFT(F679,1)="-",1,0)+IF(LEFT(G679,1)="-",1,0)+IF(LEFT(H679,1)="-",1,0)+IF(LEFT(I679,1)="-",1,0)+IF(LEFT(J679,1)="-",1,0)))</f>
      </c>
      <c r="M679" s="16">
        <f t="shared" si="113"/>
      </c>
      <c r="N679" s="15">
        <f t="shared" si="113"/>
      </c>
      <c r="O679" s="39"/>
      <c r="AE679" s="79" t="s">
        <v>46</v>
      </c>
      <c r="AF679" s="79" t="str">
        <f>C671</f>
        <v>ARLOUSKAYA Alina</v>
      </c>
      <c r="AG679" s="85" t="str">
        <f>G671</f>
        <v>Loeuillette Stepnanie</v>
      </c>
      <c r="AH679" s="83">
        <f t="shared" si="114"/>
        <v>10</v>
      </c>
      <c r="AI679" s="83">
        <f t="shared" si="114"/>
        <v>-9</v>
      </c>
      <c r="AJ679" s="83">
        <f t="shared" si="114"/>
        <v>-7</v>
      </c>
      <c r="AK679" s="83">
        <f t="shared" si="114"/>
        <v>10</v>
      </c>
      <c r="AL679" s="83">
        <f t="shared" si="114"/>
        <v>-9</v>
      </c>
      <c r="AM679" s="84"/>
      <c r="AN679" s="84">
        <f t="shared" si="115"/>
      </c>
      <c r="AO679" s="84">
        <f t="shared" si="115"/>
        <v>1</v>
      </c>
    </row>
    <row r="680" spans="1:41" ht="15.75" thickBot="1">
      <c r="A680" s="35"/>
      <c r="B680" s="27"/>
      <c r="C680" s="27"/>
      <c r="D680" s="27"/>
      <c r="E680" s="27"/>
      <c r="F680" s="27"/>
      <c r="G680" s="27"/>
      <c r="H680" s="27"/>
      <c r="I680" s="21" t="s">
        <v>28</v>
      </c>
      <c r="J680" s="55"/>
      <c r="K680" s="25">
        <f>IF(ISBLANK(G669),"",SUM(K675:K679))</f>
        <v>2</v>
      </c>
      <c r="L680" s="26">
        <f>IF(ISBLANK(#REF!),"",SUM(L675:L679))</f>
        <v>9</v>
      </c>
      <c r="M680" s="56">
        <f>IF(ISBLANK(F675),"",SUM(M675:M679))</f>
        <v>0</v>
      </c>
      <c r="N680" s="57">
        <f>IF(ISBLANK(F675),"",SUM(N675:N679))</f>
        <v>3</v>
      </c>
      <c r="O680" s="39"/>
      <c r="AE680" s="122" t="s">
        <v>47</v>
      </c>
      <c r="AF680" s="122" t="str">
        <f>C672</f>
        <v>Dubkova Elena</v>
      </c>
      <c r="AG680" s="123" t="str">
        <f>G672</f>
        <v>Lennon Emmanuelle</v>
      </c>
      <c r="AH680" s="86" t="s">
        <v>48</v>
      </c>
      <c r="AI680" s="86" t="s">
        <v>48</v>
      </c>
      <c r="AJ680" s="86" t="s">
        <v>48</v>
      </c>
      <c r="AK680" s="86" t="s">
        <v>48</v>
      </c>
      <c r="AL680" s="86" t="s">
        <v>48</v>
      </c>
      <c r="AM680" s="86"/>
      <c r="AN680" s="84"/>
      <c r="AO680" s="84">
        <f>N678</f>
      </c>
    </row>
    <row r="681" spans="1:41" ht="15">
      <c r="A681" s="35"/>
      <c r="B681" s="27" t="s">
        <v>26</v>
      </c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40"/>
      <c r="AE681" s="79" t="s">
        <v>9</v>
      </c>
      <c r="AF681" s="79" t="str">
        <f>C668</f>
        <v>ARLOUSKAYA Alina</v>
      </c>
      <c r="AG681" s="85" t="str">
        <f>G669</f>
        <v>Lennon Emmanuelle</v>
      </c>
      <c r="AH681" s="83">
        <f aca="true" t="shared" si="116" ref="AH681:AL682">F678</f>
        <v>0</v>
      </c>
      <c r="AI681" s="83">
        <f t="shared" si="116"/>
        <v>0</v>
      </c>
      <c r="AJ681" s="83">
        <f t="shared" si="116"/>
        <v>0</v>
      </c>
      <c r="AK681" s="83">
        <f t="shared" si="116"/>
        <v>0</v>
      </c>
      <c r="AL681" s="83">
        <f t="shared" si="116"/>
        <v>0</v>
      </c>
      <c r="AM681" s="84"/>
      <c r="AN681" s="84">
        <f>M678</f>
      </c>
      <c r="AO681" s="84">
        <f>N678</f>
      </c>
    </row>
    <row r="682" spans="1:41" ht="15">
      <c r="A682" s="35"/>
      <c r="C682" s="27" t="s">
        <v>4</v>
      </c>
      <c r="D682" s="27" t="s">
        <v>5</v>
      </c>
      <c r="E682" s="9"/>
      <c r="F682" s="27"/>
      <c r="G682" s="27" t="s">
        <v>6</v>
      </c>
      <c r="H682" s="9"/>
      <c r="I682" s="27"/>
      <c r="J682" s="9" t="s">
        <v>27</v>
      </c>
      <c r="K682" s="9"/>
      <c r="L682" s="27"/>
      <c r="M682" s="27"/>
      <c r="N682" s="27"/>
      <c r="O682" s="40"/>
      <c r="AE682" s="79" t="s">
        <v>10</v>
      </c>
      <c r="AF682" s="79" t="str">
        <f>C669</f>
        <v>Dubkova Elena</v>
      </c>
      <c r="AG682" s="79" t="str">
        <f>G668</f>
        <v>Loeuillette Stepnanie</v>
      </c>
      <c r="AH682" s="83">
        <f t="shared" si="116"/>
        <v>0</v>
      </c>
      <c r="AI682" s="83">
        <f t="shared" si="116"/>
        <v>0</v>
      </c>
      <c r="AJ682" s="83">
        <f t="shared" si="116"/>
        <v>0</v>
      </c>
      <c r="AK682" s="83">
        <f t="shared" si="116"/>
        <v>0</v>
      </c>
      <c r="AL682" s="83">
        <f t="shared" si="116"/>
        <v>0</v>
      </c>
      <c r="AM682" s="84"/>
      <c r="AN682" s="84">
        <f>M679</f>
      </c>
      <c r="AO682" s="84">
        <f>N679</f>
      </c>
    </row>
    <row r="683" spans="1:15" ht="13.5" thickBot="1">
      <c r="A683" s="35"/>
      <c r="B683" s="62"/>
      <c r="C683" s="34" t="s">
        <v>135</v>
      </c>
      <c r="D683" s="174" t="s">
        <v>236</v>
      </c>
      <c r="E683" s="175"/>
      <c r="F683" s="27"/>
      <c r="G683" s="27"/>
      <c r="H683" s="27"/>
      <c r="I683" s="27"/>
      <c r="J683" s="158" t="str">
        <f>IF(M680=3,C667,IF(N680=3,G667,IF(M680=5,IF(N680=5,"tasan",""),"")))</f>
        <v>FRA 1</v>
      </c>
      <c r="K683" s="159"/>
      <c r="L683" s="159"/>
      <c r="M683" s="159"/>
      <c r="N683" s="160"/>
      <c r="O683" s="39"/>
    </row>
    <row r="684" spans="1:15" ht="13.5" thickBot="1">
      <c r="A684" s="58"/>
      <c r="B684" s="59"/>
      <c r="C684" s="59"/>
      <c r="D684" s="59"/>
      <c r="E684" s="59"/>
      <c r="F684" s="59"/>
      <c r="G684" s="59"/>
      <c r="H684" s="59"/>
      <c r="I684" s="59"/>
      <c r="J684" s="60"/>
      <c r="K684" s="60"/>
      <c r="L684" s="60"/>
      <c r="M684" s="60"/>
      <c r="N684" s="60"/>
      <c r="O684" s="61"/>
    </row>
    <row r="685" spans="1:15" ht="12.75">
      <c r="A685" s="58"/>
      <c r="B685" s="59"/>
      <c r="C685" s="59"/>
      <c r="D685" s="59"/>
      <c r="E685" s="59"/>
      <c r="F685" s="59"/>
      <c r="G685" s="59"/>
      <c r="H685" s="59"/>
      <c r="I685" s="59"/>
      <c r="J685" s="60"/>
      <c r="K685" s="60"/>
      <c r="L685" s="60"/>
      <c r="M685" s="60"/>
      <c r="N685" s="60"/>
      <c r="O685" s="61"/>
    </row>
    <row r="688" spans="1:15" ht="12.75">
      <c r="A688" s="35"/>
      <c r="B688" s="9"/>
      <c r="C688" s="28" t="s">
        <v>29</v>
      </c>
      <c r="D688" s="27"/>
      <c r="E688" s="27"/>
      <c r="F688" s="9"/>
      <c r="G688" s="36" t="s">
        <v>17</v>
      </c>
      <c r="H688" s="37"/>
      <c r="I688" s="38"/>
      <c r="J688" s="170">
        <v>41977</v>
      </c>
      <c r="K688" s="171"/>
      <c r="L688" s="171"/>
      <c r="M688" s="171"/>
      <c r="N688" s="172"/>
      <c r="O688" s="39"/>
    </row>
    <row r="689" spans="1:15" ht="12.75">
      <c r="A689" s="35"/>
      <c r="B689" s="12"/>
      <c r="C689" s="12" t="s">
        <v>75</v>
      </c>
      <c r="D689" s="27"/>
      <c r="E689" s="27"/>
      <c r="F689" s="9"/>
      <c r="G689" s="36" t="s">
        <v>18</v>
      </c>
      <c r="H689" s="37"/>
      <c r="I689" s="38"/>
      <c r="J689" s="173" t="s">
        <v>185</v>
      </c>
      <c r="K689" s="171"/>
      <c r="L689" s="171"/>
      <c r="M689" s="171"/>
      <c r="N689" s="172"/>
      <c r="O689" s="39"/>
    </row>
    <row r="690" spans="1:15" ht="12.75">
      <c r="A690" s="35"/>
      <c r="B690" s="9"/>
      <c r="C690" s="69"/>
      <c r="D690" s="27"/>
      <c r="E690" s="27"/>
      <c r="F690" s="27"/>
      <c r="G690" s="1"/>
      <c r="H690" s="27"/>
      <c r="I690" s="27"/>
      <c r="J690" s="27"/>
      <c r="K690" s="27"/>
      <c r="L690" s="27"/>
      <c r="M690" s="27"/>
      <c r="N690" s="27"/>
      <c r="O690" s="40"/>
    </row>
    <row r="691" spans="1:15" ht="12.75">
      <c r="A691" s="39"/>
      <c r="B691" s="41" t="s">
        <v>19</v>
      </c>
      <c r="C691" s="34" t="s">
        <v>82</v>
      </c>
      <c r="D691" s="89"/>
      <c r="E691" s="42"/>
      <c r="F691" s="41" t="s">
        <v>19</v>
      </c>
      <c r="G691" s="66" t="s">
        <v>182</v>
      </c>
      <c r="H691" s="67"/>
      <c r="I691" s="67"/>
      <c r="J691" s="67"/>
      <c r="K691" s="67"/>
      <c r="L691" s="67"/>
      <c r="M691" s="67"/>
      <c r="N691" s="68"/>
      <c r="O691" s="39"/>
    </row>
    <row r="692" spans="1:15" ht="12.75">
      <c r="A692" s="39"/>
      <c r="B692" s="43" t="s">
        <v>0</v>
      </c>
      <c r="C692" s="165" t="s">
        <v>207</v>
      </c>
      <c r="D692" s="132"/>
      <c r="E692" s="11"/>
      <c r="F692" s="44" t="s">
        <v>1</v>
      </c>
      <c r="G692" s="103" t="s">
        <v>259</v>
      </c>
      <c r="H692" s="90"/>
      <c r="I692" s="70"/>
      <c r="J692" s="70"/>
      <c r="K692" s="70"/>
      <c r="L692" s="70"/>
      <c r="M692" s="70"/>
      <c r="N692" s="71"/>
      <c r="O692" s="39"/>
    </row>
    <row r="693" spans="1:15" ht="12.75">
      <c r="A693" s="39"/>
      <c r="B693" s="45" t="s">
        <v>2</v>
      </c>
      <c r="C693" s="140" t="s">
        <v>209</v>
      </c>
      <c r="D693" s="142"/>
      <c r="E693" s="11"/>
      <c r="F693" s="46" t="s">
        <v>3</v>
      </c>
      <c r="G693" s="98" t="s">
        <v>261</v>
      </c>
      <c r="H693" s="115"/>
      <c r="I693" s="72"/>
      <c r="J693" s="72"/>
      <c r="K693" s="72"/>
      <c r="L693" s="72"/>
      <c r="M693" s="72"/>
      <c r="N693" s="73"/>
      <c r="O693" s="39"/>
    </row>
    <row r="694" spans="1:15" ht="12.75">
      <c r="A694" s="35"/>
      <c r="B694" s="47" t="s">
        <v>20</v>
      </c>
      <c r="C694" s="48"/>
      <c r="D694" s="49"/>
      <c r="E694" s="50"/>
      <c r="F694" s="47" t="s">
        <v>20</v>
      </c>
      <c r="G694" s="48"/>
      <c r="H694" s="51"/>
      <c r="I694" s="51"/>
      <c r="J694" s="51"/>
      <c r="K694" s="51"/>
      <c r="L694" s="51"/>
      <c r="M694" s="51"/>
      <c r="N694" s="51"/>
      <c r="O694" s="40"/>
    </row>
    <row r="695" spans="1:15" ht="12.75">
      <c r="A695" s="39"/>
      <c r="B695" s="19"/>
      <c r="C695" s="165" t="s">
        <v>207</v>
      </c>
      <c r="D695" s="132"/>
      <c r="E695" s="11"/>
      <c r="F695" s="20"/>
      <c r="G695" s="129" t="s">
        <v>259</v>
      </c>
      <c r="H695" s="130"/>
      <c r="I695" s="130"/>
      <c r="J695" s="130"/>
      <c r="K695" s="130"/>
      <c r="L695" s="130"/>
      <c r="M695" s="130"/>
      <c r="N695" s="131"/>
      <c r="O695" s="39"/>
    </row>
    <row r="696" spans="1:15" ht="12.75">
      <c r="A696" s="39"/>
      <c r="B696" s="17"/>
      <c r="C696" s="140" t="s">
        <v>209</v>
      </c>
      <c r="D696" s="142"/>
      <c r="E696" s="11"/>
      <c r="F696" s="18"/>
      <c r="G696" s="161" t="s">
        <v>261</v>
      </c>
      <c r="H696" s="163"/>
      <c r="I696" s="163"/>
      <c r="J696" s="163"/>
      <c r="K696" s="163"/>
      <c r="L696" s="163"/>
      <c r="M696" s="163"/>
      <c r="N696" s="164"/>
      <c r="O696" s="39"/>
    </row>
    <row r="697" spans="1:15" ht="12.75">
      <c r="A697" s="35"/>
      <c r="B697" s="27"/>
      <c r="C697" s="27"/>
      <c r="D697" s="27"/>
      <c r="E697" s="27"/>
      <c r="F697" s="1" t="s">
        <v>24</v>
      </c>
      <c r="G697" s="1"/>
      <c r="H697" s="1"/>
      <c r="I697" s="1"/>
      <c r="J697" s="27"/>
      <c r="K697" s="27"/>
      <c r="L697" s="27"/>
      <c r="M697" s="52"/>
      <c r="N697" s="9"/>
      <c r="O697" s="40"/>
    </row>
    <row r="698" spans="1:15" ht="12.75">
      <c r="A698" s="35"/>
      <c r="B698" s="12" t="s">
        <v>23</v>
      </c>
      <c r="C698" s="27"/>
      <c r="D698" s="27"/>
      <c r="E698" s="27"/>
      <c r="F698" s="2" t="s">
        <v>11</v>
      </c>
      <c r="G698" s="2" t="s">
        <v>12</v>
      </c>
      <c r="H698" s="2" t="s">
        <v>13</v>
      </c>
      <c r="I698" s="2" t="s">
        <v>14</v>
      </c>
      <c r="J698" s="2" t="s">
        <v>15</v>
      </c>
      <c r="K698" s="168" t="s">
        <v>21</v>
      </c>
      <c r="L698" s="169"/>
      <c r="M698" s="2" t="s">
        <v>22</v>
      </c>
      <c r="N698" s="3" t="s">
        <v>16</v>
      </c>
      <c r="O698" s="39"/>
    </row>
    <row r="699" spans="1:41" ht="15.75">
      <c r="A699" s="39"/>
      <c r="B699" s="53" t="s">
        <v>7</v>
      </c>
      <c r="C699" s="22" t="str">
        <f>IF(C692&gt;"",C692,"")</f>
        <v>Odono  Yui</v>
      </c>
      <c r="D699" s="22" t="str">
        <f>IF(G692&gt;"",G692,"")</f>
        <v>Loeuillette Stepnanie</v>
      </c>
      <c r="E699" s="22">
        <f>IF(E692&gt;"",E692&amp;" - "&amp;I692,"")</f>
      </c>
      <c r="F699" s="4">
        <v>-10</v>
      </c>
      <c r="G699" s="4">
        <v>9</v>
      </c>
      <c r="H699" s="10">
        <v>-8</v>
      </c>
      <c r="I699" s="4">
        <v>12</v>
      </c>
      <c r="J699" s="4">
        <v>-7</v>
      </c>
      <c r="K699" s="13">
        <f>IF(ISBLANK(F699),"",COUNTIF(F699:J699,"&gt;=0"))</f>
        <v>2</v>
      </c>
      <c r="L699" s="14">
        <f>IF(ISBLANK(F699),"",(IF(LEFT(F699,1)="-",1,0)+IF(LEFT(G699,1)="-",1,0)+IF(LEFT(H699,1)="-",1,0)+IF(LEFT(I699,1)="-",1,0)+IF(LEFT(J699,1)="-",1,0)))</f>
        <v>3</v>
      </c>
      <c r="M699" s="16">
        <f aca="true" t="shared" si="117" ref="M699:N703">IF(K699=3,1,"")</f>
      </c>
      <c r="N699" s="15">
        <f t="shared" si="117"/>
        <v>1</v>
      </c>
      <c r="O699" s="39"/>
      <c r="AE699" s="74">
        <v>139</v>
      </c>
      <c r="AF699" s="75"/>
      <c r="AG699" s="74" t="s">
        <v>33</v>
      </c>
      <c r="AH699" s="76" t="str">
        <f>J689</f>
        <v>Women</v>
      </c>
      <c r="AI699" s="77" t="s">
        <v>34</v>
      </c>
      <c r="AJ699" s="78">
        <f>J688</f>
        <v>41977</v>
      </c>
      <c r="AK699" s="79" t="s">
        <v>35</v>
      </c>
      <c r="AL699" s="80"/>
      <c r="AM699" s="79" t="s">
        <v>36</v>
      </c>
      <c r="AN699" s="76">
        <f>SUM(AN701:AN706)</f>
        <v>0</v>
      </c>
      <c r="AO699" s="76">
        <f>SUM(AO701:AO706)</f>
        <v>3</v>
      </c>
    </row>
    <row r="700" spans="1:41" ht="15.75">
      <c r="A700" s="39"/>
      <c r="B700" s="53" t="s">
        <v>8</v>
      </c>
      <c r="C700" s="22" t="str">
        <f>IF(C693&gt;"",C693,"")</f>
        <v>Takahashi Mariko</v>
      </c>
      <c r="D700" s="22" t="str">
        <f>IF(G693&gt;"",G693,"")</f>
        <v>Lennon Emmanuelle</v>
      </c>
      <c r="E700" s="22">
        <f>IF(E693&gt;"",E693&amp;" - "&amp;I693,"")</f>
      </c>
      <c r="F700" s="4">
        <v>-8</v>
      </c>
      <c r="G700" s="4">
        <v>-5</v>
      </c>
      <c r="H700" s="4">
        <v>-5</v>
      </c>
      <c r="I700" s="4"/>
      <c r="J700" s="4"/>
      <c r="K700" s="13">
        <f>IF(ISBLANK(F700),"",COUNTIF(F700:J700,"&gt;=0"))</f>
        <v>0</v>
      </c>
      <c r="L700" s="14">
        <f>IF(ISBLANK(F700),"",(IF(LEFT(F700,1)="-",1,0)+IF(LEFT(G700,1)="-",1,0)+IF(LEFT(H700,1)="-",1,0)+IF(LEFT(I700,1)="-",1,0)+IF(LEFT(J700,1)="-",1,0)))</f>
        <v>3</v>
      </c>
      <c r="M700" s="16">
        <f t="shared" si="117"/>
      </c>
      <c r="N700" s="15">
        <f t="shared" si="117"/>
        <v>1</v>
      </c>
      <c r="O700" s="39"/>
      <c r="AE700" s="81" t="s">
        <v>37</v>
      </c>
      <c r="AF700" s="82" t="str">
        <f>C691</f>
        <v>JPN 2</v>
      </c>
      <c r="AG700" s="82" t="str">
        <f>G691</f>
        <v>FRA</v>
      </c>
      <c r="AH700" s="81" t="s">
        <v>38</v>
      </c>
      <c r="AI700" s="81" t="s">
        <v>39</v>
      </c>
      <c r="AJ700" s="81" t="s">
        <v>40</v>
      </c>
      <c r="AK700" s="81" t="s">
        <v>41</v>
      </c>
      <c r="AL700" s="81" t="s">
        <v>42</v>
      </c>
      <c r="AM700" s="81" t="s">
        <v>43</v>
      </c>
      <c r="AN700" s="81" t="s">
        <v>44</v>
      </c>
      <c r="AO700" s="81" t="s">
        <v>45</v>
      </c>
    </row>
    <row r="701" spans="1:41" ht="15">
      <c r="A701" s="39"/>
      <c r="B701" s="54" t="s">
        <v>25</v>
      </c>
      <c r="C701" s="22" t="str">
        <f>IF(C695&gt;"",C695&amp;" / "&amp;C696,"")</f>
        <v>Odono  Yui / Takahashi Mariko</v>
      </c>
      <c r="D701" s="22" t="str">
        <f>IF(G695&gt;"",G695&amp;" / "&amp;G696,"")</f>
        <v>Loeuillette Stepnanie / Lennon Emmanuelle</v>
      </c>
      <c r="E701" s="23"/>
      <c r="F701" s="8">
        <v>10</v>
      </c>
      <c r="G701" s="4">
        <v>-7</v>
      </c>
      <c r="H701" s="4">
        <v>-7</v>
      </c>
      <c r="I701" s="7">
        <v>4</v>
      </c>
      <c r="J701" s="7">
        <v>-7</v>
      </c>
      <c r="K701" s="13">
        <f>IF(ISBLANK(F701),"",COUNTIF(F701:J701,"&gt;=0"))</f>
        <v>2</v>
      </c>
      <c r="L701" s="14">
        <f>IF(ISBLANK(F701),"",(IF(LEFT(F701,1)="-",1,0)+IF(LEFT(G701,1)="-",1,0)+IF(LEFT(H701,1)="-",1,0)+IF(LEFT(I701,1)="-",1,0)+IF(LEFT(J701,1)="-",1,0)))</f>
        <v>3</v>
      </c>
      <c r="M701" s="16">
        <f t="shared" si="117"/>
      </c>
      <c r="N701" s="15">
        <f t="shared" si="117"/>
        <v>1</v>
      </c>
      <c r="O701" s="39"/>
      <c r="AE701" s="79" t="s">
        <v>7</v>
      </c>
      <c r="AF701" s="79" t="str">
        <f>C692</f>
        <v>Odono  Yui</v>
      </c>
      <c r="AG701" s="79" t="str">
        <f>G692</f>
        <v>Loeuillette Stepnanie</v>
      </c>
      <c r="AH701" s="83">
        <f aca="true" t="shared" si="118" ref="AH701:AL703">F699</f>
        <v>-10</v>
      </c>
      <c r="AI701" s="83">
        <f t="shared" si="118"/>
        <v>9</v>
      </c>
      <c r="AJ701" s="83">
        <f t="shared" si="118"/>
        <v>-8</v>
      </c>
      <c r="AK701" s="83">
        <f t="shared" si="118"/>
        <v>12</v>
      </c>
      <c r="AL701" s="83">
        <f t="shared" si="118"/>
        <v>-7</v>
      </c>
      <c r="AM701" s="84"/>
      <c r="AN701" s="84">
        <f aca="true" t="shared" si="119" ref="AN701:AO703">M699</f>
      </c>
      <c r="AO701" s="84">
        <f t="shared" si="119"/>
        <v>1</v>
      </c>
    </row>
    <row r="702" spans="1:41" ht="15">
      <c r="A702" s="39"/>
      <c r="B702" s="53" t="s">
        <v>9</v>
      </c>
      <c r="C702" s="22" t="str">
        <f>IF(C692&gt;"",C692,"")</f>
        <v>Odono  Yui</v>
      </c>
      <c r="D702" s="22" t="str">
        <f>IF(G693&gt;"",G693,"")</f>
        <v>Lennon Emmanuelle</v>
      </c>
      <c r="E702" s="24"/>
      <c r="F702" s="5"/>
      <c r="G702" s="6"/>
      <c r="H702" s="7"/>
      <c r="I702" s="4"/>
      <c r="J702" s="4"/>
      <c r="K702" s="13">
        <f>IF(ISBLANK(F702),"",COUNTIF(F702:J702,"&gt;=0"))</f>
      </c>
      <c r="L702" s="14">
        <f>IF(ISBLANK(F702),"",(IF(LEFT(F702,1)="-",1,0)+IF(LEFT(G702,1)="-",1,0)+IF(LEFT(H702,1)="-",1,0)+IF(LEFT(I702,1)="-",1,0)+IF(LEFT(J702,1)="-",1,0)))</f>
      </c>
      <c r="M702" s="16">
        <f t="shared" si="117"/>
      </c>
      <c r="N702" s="15">
        <f t="shared" si="117"/>
      </c>
      <c r="O702" s="39"/>
      <c r="AE702" s="79" t="s">
        <v>8</v>
      </c>
      <c r="AF702" s="79" t="str">
        <f>C693</f>
        <v>Takahashi Mariko</v>
      </c>
      <c r="AG702" s="85" t="str">
        <f>G693</f>
        <v>Lennon Emmanuelle</v>
      </c>
      <c r="AH702" s="83">
        <f t="shared" si="118"/>
        <v>-8</v>
      </c>
      <c r="AI702" s="83">
        <f t="shared" si="118"/>
        <v>-5</v>
      </c>
      <c r="AJ702" s="83">
        <f t="shared" si="118"/>
        <v>-5</v>
      </c>
      <c r="AK702" s="83">
        <f t="shared" si="118"/>
        <v>0</v>
      </c>
      <c r="AL702" s="83">
        <f t="shared" si="118"/>
        <v>0</v>
      </c>
      <c r="AM702" s="84"/>
      <c r="AN702" s="84">
        <f t="shared" si="119"/>
      </c>
      <c r="AO702" s="84">
        <f t="shared" si="119"/>
        <v>1</v>
      </c>
    </row>
    <row r="703" spans="1:41" ht="15.75" thickBot="1">
      <c r="A703" s="39"/>
      <c r="B703" s="53" t="s">
        <v>10</v>
      </c>
      <c r="C703" s="22" t="str">
        <f>IF(C693&gt;"",C693,"")</f>
        <v>Takahashi Mariko</v>
      </c>
      <c r="D703" s="22" t="str">
        <f>IF(G692&gt;"",G692,"")</f>
        <v>Loeuillette Stepnanie</v>
      </c>
      <c r="E703" s="24"/>
      <c r="F703" s="8"/>
      <c r="G703" s="4"/>
      <c r="H703" s="4"/>
      <c r="I703" s="4"/>
      <c r="J703" s="4"/>
      <c r="K703" s="13">
        <f>IF(ISBLANK(F703),"",COUNTIF(F703:J703,"&gt;=0"))</f>
      </c>
      <c r="L703" s="14">
        <f>IF(ISBLANK(F703),"",(IF(LEFT(F703,1)="-",1,0)+IF(LEFT(G703,1)="-",1,0)+IF(LEFT(H703,1)="-",1,0)+IF(LEFT(I703,1)="-",1,0)+IF(LEFT(J703,1)="-",1,0)))</f>
      </c>
      <c r="M703" s="16">
        <f t="shared" si="117"/>
      </c>
      <c r="N703" s="15">
        <f t="shared" si="117"/>
      </c>
      <c r="O703" s="39"/>
      <c r="AE703" s="79" t="s">
        <v>46</v>
      </c>
      <c r="AF703" s="79" t="str">
        <f>C695</f>
        <v>Odono  Yui</v>
      </c>
      <c r="AG703" s="85" t="str">
        <f>G695</f>
        <v>Loeuillette Stepnanie</v>
      </c>
      <c r="AH703" s="83">
        <f t="shared" si="118"/>
        <v>10</v>
      </c>
      <c r="AI703" s="83">
        <f t="shared" si="118"/>
        <v>-7</v>
      </c>
      <c r="AJ703" s="83">
        <f t="shared" si="118"/>
        <v>-7</v>
      </c>
      <c r="AK703" s="83">
        <f t="shared" si="118"/>
        <v>4</v>
      </c>
      <c r="AL703" s="83">
        <f t="shared" si="118"/>
        <v>-7</v>
      </c>
      <c r="AM703" s="84"/>
      <c r="AN703" s="84">
        <f t="shared" si="119"/>
      </c>
      <c r="AO703" s="84">
        <f t="shared" si="119"/>
        <v>1</v>
      </c>
    </row>
    <row r="704" spans="1:41" ht="15.75" thickBot="1">
      <c r="A704" s="35"/>
      <c r="B704" s="27"/>
      <c r="C704" s="27"/>
      <c r="D704" s="27"/>
      <c r="E704" s="27"/>
      <c r="F704" s="27"/>
      <c r="G704" s="27"/>
      <c r="H704" s="27"/>
      <c r="I704" s="21" t="s">
        <v>28</v>
      </c>
      <c r="J704" s="55"/>
      <c r="K704" s="25">
        <f>IF(ISBLANK(#REF!),"",SUM(K699:K703))</f>
        <v>4</v>
      </c>
      <c r="L704" s="26">
        <f>IF(ISBLANK(G692),"",SUM(L699:L703))</f>
        <v>9</v>
      </c>
      <c r="M704" s="56">
        <f>IF(ISBLANK(F699),"",SUM(M699:M703))</f>
        <v>0</v>
      </c>
      <c r="N704" s="57">
        <f>IF(ISBLANK(F699),"",SUM(N699:N703))</f>
        <v>3</v>
      </c>
      <c r="O704" s="39"/>
      <c r="AE704" s="122" t="s">
        <v>47</v>
      </c>
      <c r="AF704" s="122" t="str">
        <f>C696</f>
        <v>Takahashi Mariko</v>
      </c>
      <c r="AG704" s="123" t="str">
        <f>G696</f>
        <v>Lennon Emmanuelle</v>
      </c>
      <c r="AH704" s="86" t="s">
        <v>48</v>
      </c>
      <c r="AI704" s="86" t="s">
        <v>48</v>
      </c>
      <c r="AJ704" s="86" t="s">
        <v>48</v>
      </c>
      <c r="AK704" s="86" t="s">
        <v>48</v>
      </c>
      <c r="AL704" s="86" t="s">
        <v>48</v>
      </c>
      <c r="AM704" s="86"/>
      <c r="AN704" s="84"/>
      <c r="AO704" s="84">
        <f>N702</f>
      </c>
    </row>
    <row r="705" spans="1:41" ht="15">
      <c r="A705" s="35"/>
      <c r="B705" s="27" t="s">
        <v>26</v>
      </c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40"/>
      <c r="AE705" s="79" t="s">
        <v>9</v>
      </c>
      <c r="AF705" s="79" t="str">
        <f>C692</f>
        <v>Odono  Yui</v>
      </c>
      <c r="AG705" s="85" t="str">
        <f>G693</f>
        <v>Lennon Emmanuelle</v>
      </c>
      <c r="AH705" s="83">
        <f aca="true" t="shared" si="120" ref="AH705:AL706">F702</f>
        <v>0</v>
      </c>
      <c r="AI705" s="83">
        <f t="shared" si="120"/>
        <v>0</v>
      </c>
      <c r="AJ705" s="83">
        <f t="shared" si="120"/>
        <v>0</v>
      </c>
      <c r="AK705" s="83">
        <f t="shared" si="120"/>
        <v>0</v>
      </c>
      <c r="AL705" s="83">
        <f t="shared" si="120"/>
        <v>0</v>
      </c>
      <c r="AM705" s="84"/>
      <c r="AN705" s="84">
        <f>M702</f>
      </c>
      <c r="AO705" s="84">
        <f>N702</f>
      </c>
    </row>
    <row r="706" spans="1:41" ht="15">
      <c r="A706" s="35"/>
      <c r="C706" s="27" t="s">
        <v>4</v>
      </c>
      <c r="D706" s="27" t="s">
        <v>5</v>
      </c>
      <c r="E706" s="9"/>
      <c r="F706" s="27"/>
      <c r="G706" s="27" t="s">
        <v>6</v>
      </c>
      <c r="H706" s="9"/>
      <c r="I706" s="27"/>
      <c r="J706" s="9" t="s">
        <v>27</v>
      </c>
      <c r="K706" s="9"/>
      <c r="L706" s="27"/>
      <c r="M706" s="27"/>
      <c r="N706" s="27"/>
      <c r="O706" s="40"/>
      <c r="AE706" s="79" t="s">
        <v>10</v>
      </c>
      <c r="AF706" s="79" t="str">
        <f>C693</f>
        <v>Takahashi Mariko</v>
      </c>
      <c r="AG706" s="79" t="str">
        <f>G692</f>
        <v>Loeuillette Stepnanie</v>
      </c>
      <c r="AH706" s="83">
        <f t="shared" si="120"/>
        <v>0</v>
      </c>
      <c r="AI706" s="83">
        <f t="shared" si="120"/>
        <v>0</v>
      </c>
      <c r="AJ706" s="83">
        <f t="shared" si="120"/>
        <v>0</v>
      </c>
      <c r="AK706" s="83">
        <f t="shared" si="120"/>
        <v>0</v>
      </c>
      <c r="AL706" s="83">
        <f t="shared" si="120"/>
        <v>0</v>
      </c>
      <c r="AM706" s="84"/>
      <c r="AN706" s="84">
        <f>M703</f>
      </c>
      <c r="AO706" s="84">
        <f>N703</f>
      </c>
    </row>
    <row r="707" spans="1:15" ht="13.5" thickBot="1">
      <c r="A707" s="35"/>
      <c r="B707" s="62"/>
      <c r="C707" s="63" t="str">
        <f>C691</f>
        <v>JPN 2</v>
      </c>
      <c r="D707" s="27" t="str">
        <f>G691</f>
        <v>FRA</v>
      </c>
      <c r="E707" s="27"/>
      <c r="F707" s="27"/>
      <c r="G707" s="27"/>
      <c r="H707" s="27"/>
      <c r="I707" s="27"/>
      <c r="J707" s="158" t="str">
        <f>IF(M704=3,C691,IF(N704=3,G691,IF(M704=5,IF(N704=5,"tasan",""),"")))</f>
        <v>FRA</v>
      </c>
      <c r="K707" s="159"/>
      <c r="L707" s="159"/>
      <c r="M707" s="159"/>
      <c r="N707" s="160"/>
      <c r="O707" s="39"/>
    </row>
    <row r="708" spans="1:15" ht="12.75">
      <c r="A708" s="58"/>
      <c r="B708" s="59"/>
      <c r="C708" s="59"/>
      <c r="D708" s="59"/>
      <c r="E708" s="59"/>
      <c r="F708" s="59"/>
      <c r="G708" s="59"/>
      <c r="H708" s="59"/>
      <c r="I708" s="59"/>
      <c r="J708" s="60"/>
      <c r="K708" s="60"/>
      <c r="L708" s="60"/>
      <c r="M708" s="60"/>
      <c r="N708" s="60"/>
      <c r="O708" s="61"/>
    </row>
  </sheetData>
  <sheetProtection/>
  <mergeCells count="366">
    <mergeCell ref="C232:D232"/>
    <mergeCell ref="K698:L698"/>
    <mergeCell ref="J688:N688"/>
    <mergeCell ref="C350:D350"/>
    <mergeCell ref="G350:N350"/>
    <mergeCell ref="C282:D282"/>
    <mergeCell ref="G282:N282"/>
    <mergeCell ref="J252:N252"/>
    <mergeCell ref="J253:N253"/>
    <mergeCell ref="J707:N707"/>
    <mergeCell ref="J689:N689"/>
    <mergeCell ref="C692:D692"/>
    <mergeCell ref="C693:D693"/>
    <mergeCell ref="C695:D695"/>
    <mergeCell ref="G695:N695"/>
    <mergeCell ref="C696:D696"/>
    <mergeCell ref="G696:N696"/>
    <mergeCell ref="G213:N213"/>
    <mergeCell ref="G214:N214"/>
    <mergeCell ref="K216:L216"/>
    <mergeCell ref="J225:N225"/>
    <mergeCell ref="K11:L11"/>
    <mergeCell ref="J207:N207"/>
    <mergeCell ref="J20:N20"/>
    <mergeCell ref="C6:D6"/>
    <mergeCell ref="C8:D8"/>
    <mergeCell ref="G8:N8"/>
    <mergeCell ref="C9:D9"/>
    <mergeCell ref="C27:D27"/>
    <mergeCell ref="G27:N27"/>
    <mergeCell ref="G29:N29"/>
    <mergeCell ref="J1:N1"/>
    <mergeCell ref="J2:N2"/>
    <mergeCell ref="C4:D4"/>
    <mergeCell ref="C5:D5"/>
    <mergeCell ref="C209:D209"/>
    <mergeCell ref="J41:N41"/>
    <mergeCell ref="J22:N22"/>
    <mergeCell ref="J23:N23"/>
    <mergeCell ref="C25:D25"/>
    <mergeCell ref="C76:D76"/>
    <mergeCell ref="G76:N76"/>
    <mergeCell ref="C30:D30"/>
    <mergeCell ref="K32:L32"/>
    <mergeCell ref="G26:N26"/>
    <mergeCell ref="G210:N210"/>
    <mergeCell ref="G53:N53"/>
    <mergeCell ref="K55:L55"/>
    <mergeCell ref="J64:N64"/>
    <mergeCell ref="J68:N68"/>
    <mergeCell ref="J69:N69"/>
    <mergeCell ref="K101:L101"/>
    <mergeCell ref="J110:N110"/>
    <mergeCell ref="J91:N91"/>
    <mergeCell ref="J92:N92"/>
    <mergeCell ref="G211:N211"/>
    <mergeCell ref="J45:N45"/>
    <mergeCell ref="J46:N46"/>
    <mergeCell ref="C48:D48"/>
    <mergeCell ref="C49:D49"/>
    <mergeCell ref="G49:N49"/>
    <mergeCell ref="C50:D50"/>
    <mergeCell ref="G50:N50"/>
    <mergeCell ref="G52:N52"/>
    <mergeCell ref="C53:D53"/>
    <mergeCell ref="C71:D71"/>
    <mergeCell ref="C72:D72"/>
    <mergeCell ref="G72:N72"/>
    <mergeCell ref="J87:N87"/>
    <mergeCell ref="G73:N73"/>
    <mergeCell ref="C75:D75"/>
    <mergeCell ref="G75:N75"/>
    <mergeCell ref="K78:L78"/>
    <mergeCell ref="C73:D73"/>
    <mergeCell ref="C94:D94"/>
    <mergeCell ref="C95:D95"/>
    <mergeCell ref="G95:N95"/>
    <mergeCell ref="C96:D96"/>
    <mergeCell ref="G96:N96"/>
    <mergeCell ref="C98:D98"/>
    <mergeCell ref="G98:N98"/>
    <mergeCell ref="C99:D99"/>
    <mergeCell ref="G99:N99"/>
    <mergeCell ref="C117:D117"/>
    <mergeCell ref="C118:D118"/>
    <mergeCell ref="G118:N118"/>
    <mergeCell ref="C119:D119"/>
    <mergeCell ref="G119:N119"/>
    <mergeCell ref="K124:L124"/>
    <mergeCell ref="J133:N133"/>
    <mergeCell ref="J114:N114"/>
    <mergeCell ref="J115:N115"/>
    <mergeCell ref="C121:D121"/>
    <mergeCell ref="G121:N121"/>
    <mergeCell ref="C122:D122"/>
    <mergeCell ref="G122:N122"/>
    <mergeCell ref="C140:D140"/>
    <mergeCell ref="C141:D141"/>
    <mergeCell ref="G141:N141"/>
    <mergeCell ref="C142:D142"/>
    <mergeCell ref="G142:N142"/>
    <mergeCell ref="K147:L147"/>
    <mergeCell ref="J156:N156"/>
    <mergeCell ref="J137:N137"/>
    <mergeCell ref="J138:N138"/>
    <mergeCell ref="C144:D144"/>
    <mergeCell ref="G144:N144"/>
    <mergeCell ref="C145:D145"/>
    <mergeCell ref="G145:N145"/>
    <mergeCell ref="C163:D163"/>
    <mergeCell ref="C164:D164"/>
    <mergeCell ref="G164:N164"/>
    <mergeCell ref="C165:D165"/>
    <mergeCell ref="G165:N165"/>
    <mergeCell ref="K170:L170"/>
    <mergeCell ref="J179:N179"/>
    <mergeCell ref="J160:N160"/>
    <mergeCell ref="J161:N161"/>
    <mergeCell ref="C167:D167"/>
    <mergeCell ref="G167:N167"/>
    <mergeCell ref="C168:D168"/>
    <mergeCell ref="G168:N168"/>
    <mergeCell ref="C186:D186"/>
    <mergeCell ref="C187:D187"/>
    <mergeCell ref="G187:N187"/>
    <mergeCell ref="C188:D188"/>
    <mergeCell ref="G188:N188"/>
    <mergeCell ref="K193:L193"/>
    <mergeCell ref="J202:N202"/>
    <mergeCell ref="J183:N183"/>
    <mergeCell ref="J184:N184"/>
    <mergeCell ref="C190:D190"/>
    <mergeCell ref="G190:N190"/>
    <mergeCell ref="C191:D191"/>
    <mergeCell ref="G191:N191"/>
    <mergeCell ref="J206:N206"/>
    <mergeCell ref="C301:D301"/>
    <mergeCell ref="C283:D283"/>
    <mergeCell ref="G283:N283"/>
    <mergeCell ref="K285:L285"/>
    <mergeCell ref="J294:N294"/>
    <mergeCell ref="J229:N229"/>
    <mergeCell ref="J230:N230"/>
    <mergeCell ref="C280:D280"/>
    <mergeCell ref="G280:N280"/>
    <mergeCell ref="C233:D233"/>
    <mergeCell ref="G233:N233"/>
    <mergeCell ref="C234:D234"/>
    <mergeCell ref="G234:N234"/>
    <mergeCell ref="C236:D236"/>
    <mergeCell ref="G236:N236"/>
    <mergeCell ref="C237:D237"/>
    <mergeCell ref="G237:N237"/>
    <mergeCell ref="K239:L239"/>
    <mergeCell ref="J248:N248"/>
    <mergeCell ref="J275:N275"/>
    <mergeCell ref="J276:N276"/>
    <mergeCell ref="K262:L262"/>
    <mergeCell ref="J271:N271"/>
    <mergeCell ref="C255:D255"/>
    <mergeCell ref="C256:D256"/>
    <mergeCell ref="G256:N256"/>
    <mergeCell ref="C257:D257"/>
    <mergeCell ref="G257:N257"/>
    <mergeCell ref="C259:D259"/>
    <mergeCell ref="G259:N259"/>
    <mergeCell ref="C260:D260"/>
    <mergeCell ref="G260:N260"/>
    <mergeCell ref="C278:D278"/>
    <mergeCell ref="C279:D279"/>
    <mergeCell ref="G279:N279"/>
    <mergeCell ref="C302:D302"/>
    <mergeCell ref="G302:N302"/>
    <mergeCell ref="J298:N298"/>
    <mergeCell ref="J299:N299"/>
    <mergeCell ref="C348:D348"/>
    <mergeCell ref="C349:D349"/>
    <mergeCell ref="G349:N349"/>
    <mergeCell ref="C303:D303"/>
    <mergeCell ref="G303:N303"/>
    <mergeCell ref="C305:D305"/>
    <mergeCell ref="G305:N305"/>
    <mergeCell ref="C306:D306"/>
    <mergeCell ref="G306:N306"/>
    <mergeCell ref="J346:N346"/>
    <mergeCell ref="J364:N364"/>
    <mergeCell ref="K308:L308"/>
    <mergeCell ref="J317:N317"/>
    <mergeCell ref="J345:N345"/>
    <mergeCell ref="C374:D374"/>
    <mergeCell ref="G374:N374"/>
    <mergeCell ref="G370:H370"/>
    <mergeCell ref="C352:D352"/>
    <mergeCell ref="G352:N352"/>
    <mergeCell ref="J367:N367"/>
    <mergeCell ref="J368:N368"/>
    <mergeCell ref="C353:D353"/>
    <mergeCell ref="G353:N353"/>
    <mergeCell ref="K355:L355"/>
    <mergeCell ref="C370:D370"/>
    <mergeCell ref="C371:D371"/>
    <mergeCell ref="G371:N371"/>
    <mergeCell ref="C372:D372"/>
    <mergeCell ref="G372:N372"/>
    <mergeCell ref="C397:D397"/>
    <mergeCell ref="G397:N397"/>
    <mergeCell ref="C375:D375"/>
    <mergeCell ref="G375:N375"/>
    <mergeCell ref="K377:L377"/>
    <mergeCell ref="J386:N386"/>
    <mergeCell ref="J390:N390"/>
    <mergeCell ref="J391:N391"/>
    <mergeCell ref="C393:D393"/>
    <mergeCell ref="C394:D394"/>
    <mergeCell ref="G394:N394"/>
    <mergeCell ref="C395:D395"/>
    <mergeCell ref="G395:N395"/>
    <mergeCell ref="C420:D420"/>
    <mergeCell ref="G420:N420"/>
    <mergeCell ref="C398:D398"/>
    <mergeCell ref="G398:N398"/>
    <mergeCell ref="K400:L400"/>
    <mergeCell ref="J409:N409"/>
    <mergeCell ref="J413:N413"/>
    <mergeCell ref="J414:N414"/>
    <mergeCell ref="C416:D416"/>
    <mergeCell ref="C417:D417"/>
    <mergeCell ref="G417:N417"/>
    <mergeCell ref="C418:D418"/>
    <mergeCell ref="G418:N418"/>
    <mergeCell ref="C443:D443"/>
    <mergeCell ref="G443:N443"/>
    <mergeCell ref="C421:D421"/>
    <mergeCell ref="G421:N421"/>
    <mergeCell ref="K423:L423"/>
    <mergeCell ref="J432:N432"/>
    <mergeCell ref="J436:N436"/>
    <mergeCell ref="J437:N437"/>
    <mergeCell ref="C439:D439"/>
    <mergeCell ref="C440:D440"/>
    <mergeCell ref="G440:N440"/>
    <mergeCell ref="C441:D441"/>
    <mergeCell ref="G441:N441"/>
    <mergeCell ref="G467:N467"/>
    <mergeCell ref="K469:L469"/>
    <mergeCell ref="C444:D444"/>
    <mergeCell ref="G444:N444"/>
    <mergeCell ref="K446:L446"/>
    <mergeCell ref="J455:N455"/>
    <mergeCell ref="J459:N459"/>
    <mergeCell ref="J460:N460"/>
    <mergeCell ref="C462:D462"/>
    <mergeCell ref="G463:N463"/>
    <mergeCell ref="G464:N464"/>
    <mergeCell ref="G466:N466"/>
    <mergeCell ref="C490:D490"/>
    <mergeCell ref="G490:N490"/>
    <mergeCell ref="J478:N478"/>
    <mergeCell ref="J482:N482"/>
    <mergeCell ref="J483:N483"/>
    <mergeCell ref="C485:D485"/>
    <mergeCell ref="C486:D486"/>
    <mergeCell ref="G486:N486"/>
    <mergeCell ref="C487:D487"/>
    <mergeCell ref="G487:N487"/>
    <mergeCell ref="C489:D489"/>
    <mergeCell ref="G489:N489"/>
    <mergeCell ref="C513:D513"/>
    <mergeCell ref="G513:N513"/>
    <mergeCell ref="K492:L492"/>
    <mergeCell ref="J501:N501"/>
    <mergeCell ref="J505:N505"/>
    <mergeCell ref="J506:N506"/>
    <mergeCell ref="C508:D508"/>
    <mergeCell ref="C509:D509"/>
    <mergeCell ref="G509:N509"/>
    <mergeCell ref="C510:D510"/>
    <mergeCell ref="G510:N510"/>
    <mergeCell ref="C512:D512"/>
    <mergeCell ref="G512:N512"/>
    <mergeCell ref="C536:D536"/>
    <mergeCell ref="G536:N536"/>
    <mergeCell ref="K515:L515"/>
    <mergeCell ref="J524:N524"/>
    <mergeCell ref="J528:N528"/>
    <mergeCell ref="J529:N529"/>
    <mergeCell ref="C531:D531"/>
    <mergeCell ref="C532:D532"/>
    <mergeCell ref="G532:N532"/>
    <mergeCell ref="C533:D533"/>
    <mergeCell ref="G533:N533"/>
    <mergeCell ref="C535:D535"/>
    <mergeCell ref="G535:N535"/>
    <mergeCell ref="C554:D554"/>
    <mergeCell ref="C555:D555"/>
    <mergeCell ref="G555:N555"/>
    <mergeCell ref="G554:H554"/>
    <mergeCell ref="J574:N574"/>
    <mergeCell ref="K538:L538"/>
    <mergeCell ref="J547:N547"/>
    <mergeCell ref="J551:N551"/>
    <mergeCell ref="J552:N552"/>
    <mergeCell ref="C581:D581"/>
    <mergeCell ref="C556:D556"/>
    <mergeCell ref="G556:N556"/>
    <mergeCell ref="C558:D558"/>
    <mergeCell ref="G558:N558"/>
    <mergeCell ref="G581:N581"/>
    <mergeCell ref="C559:D559"/>
    <mergeCell ref="G559:N559"/>
    <mergeCell ref="K561:L561"/>
    <mergeCell ref="J570:N570"/>
    <mergeCell ref="J638:N638"/>
    <mergeCell ref="D683:E683"/>
    <mergeCell ref="I626:J626"/>
    <mergeCell ref="K626:L626"/>
    <mergeCell ref="M626:N626"/>
    <mergeCell ref="C627:D627"/>
    <mergeCell ref="C649:D649"/>
    <mergeCell ref="G649:N649"/>
    <mergeCell ref="C650:D650"/>
    <mergeCell ref="G650:N650"/>
    <mergeCell ref="J575:N575"/>
    <mergeCell ref="C582:D582"/>
    <mergeCell ref="G582:N582"/>
    <mergeCell ref="K629:L629"/>
    <mergeCell ref="K584:L584"/>
    <mergeCell ref="J593:N593"/>
    <mergeCell ref="C578:D578"/>
    <mergeCell ref="G578:N578"/>
    <mergeCell ref="C579:D579"/>
    <mergeCell ref="G579:N579"/>
    <mergeCell ref="C622:D622"/>
    <mergeCell ref="G622:H622"/>
    <mergeCell ref="G627:H627"/>
    <mergeCell ref="I627:J627"/>
    <mergeCell ref="C623:D623"/>
    <mergeCell ref="G623:H623"/>
    <mergeCell ref="C624:D624"/>
    <mergeCell ref="G624:H624"/>
    <mergeCell ref="C626:D626"/>
    <mergeCell ref="G626:H626"/>
    <mergeCell ref="C605:D605"/>
    <mergeCell ref="K607:L607"/>
    <mergeCell ref="C647:D647"/>
    <mergeCell ref="G647:N647"/>
    <mergeCell ref="J642:N642"/>
    <mergeCell ref="J643:N643"/>
    <mergeCell ref="C646:D646"/>
    <mergeCell ref="G646:N646"/>
    <mergeCell ref="D616:E616"/>
    <mergeCell ref="J616:N616"/>
    <mergeCell ref="G600:H600"/>
    <mergeCell ref="C601:D601"/>
    <mergeCell ref="C602:D602"/>
    <mergeCell ref="C604:D604"/>
    <mergeCell ref="J683:N683"/>
    <mergeCell ref="J597:N597"/>
    <mergeCell ref="J598:N598"/>
    <mergeCell ref="K652:L652"/>
    <mergeCell ref="J661:N661"/>
    <mergeCell ref="J664:N664"/>
    <mergeCell ref="J619:N619"/>
    <mergeCell ref="J620:N620"/>
    <mergeCell ref="K627:L627"/>
    <mergeCell ref="M627:N627"/>
  </mergeCells>
  <printOptions/>
  <pageMargins left="0.4724409448818898" right="0.35433070866141736" top="0.4330708661417323" bottom="0.3937007874015748" header="0.35433070866141736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Asko</cp:lastModifiedBy>
  <cp:lastPrinted>2011-12-08T12:28:30Z</cp:lastPrinted>
  <dcterms:created xsi:type="dcterms:W3CDTF">1999-06-03T09:45:09Z</dcterms:created>
  <dcterms:modified xsi:type="dcterms:W3CDTF">2014-12-18T23:09:06Z</dcterms:modified>
  <cp:category/>
  <cp:version/>
  <cp:contentType/>
  <cp:contentStatus/>
</cp:coreProperties>
</file>