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21" windowWidth="8400" windowHeight="10455" activeTab="5"/>
  </bookViews>
  <sheets>
    <sheet name="MJ 13 team." sheetId="1" r:id="rId1"/>
    <sheet name="Joukkueet13" sheetId="2" r:id="rId2"/>
    <sheet name="MJ 15 team" sheetId="3" r:id="rId3"/>
    <sheet name="Joukkueet15" sheetId="4" r:id="rId4"/>
    <sheet name="NJ 13 team" sheetId="5" r:id="rId5"/>
    <sheet name="NJ 15 Team" sheetId="6" r:id="rId6"/>
  </sheets>
  <definedNames/>
  <calcPr fullCalcOnLoad="1"/>
</workbook>
</file>

<file path=xl/sharedStrings.xml><?xml version="1.0" encoding="utf-8"?>
<sst xmlns="http://schemas.openxmlformats.org/spreadsheetml/2006/main" count="3478" uniqueCount="294">
  <si>
    <t>Kupts</t>
  </si>
  <si>
    <t>TuKa</t>
  </si>
  <si>
    <t>Westika</t>
  </si>
  <si>
    <t>PT Espoo</t>
  </si>
  <si>
    <t>TuPy</t>
  </si>
  <si>
    <t>X</t>
  </si>
  <si>
    <t>Por-83</t>
  </si>
  <si>
    <t>Pöydät</t>
  </si>
  <si>
    <t>Ottelut</t>
  </si>
  <si>
    <t>Sijoitus</t>
  </si>
  <si>
    <t>1.Erä</t>
  </si>
  <si>
    <t>2. Erä</t>
  </si>
  <si>
    <t>3. Erä</t>
  </si>
  <si>
    <t>4. Erä</t>
  </si>
  <si>
    <t>5. Erä</t>
  </si>
  <si>
    <t>Tuomari</t>
  </si>
  <si>
    <t>1-5</t>
  </si>
  <si>
    <t>2-4</t>
  </si>
  <si>
    <t>1-4</t>
  </si>
  <si>
    <t>3-5</t>
  </si>
  <si>
    <t>1-3</t>
  </si>
  <si>
    <t>2-5</t>
  </si>
  <si>
    <t>2-3</t>
  </si>
  <si>
    <t>4-5</t>
  </si>
  <si>
    <t>1-2</t>
  </si>
  <si>
    <t>3-4</t>
  </si>
  <si>
    <t>10.00</t>
  </si>
  <si>
    <t>13/15 SM</t>
  </si>
  <si>
    <t>Pooli A</t>
  </si>
  <si>
    <t>13/15SM</t>
  </si>
  <si>
    <t>NJ 15 Team</t>
  </si>
  <si>
    <t>NJ 13 Team</t>
  </si>
  <si>
    <t>MJ 13 Team</t>
  </si>
  <si>
    <t>KoKa</t>
  </si>
  <si>
    <t>MBF 1</t>
  </si>
  <si>
    <t>MBF 4</t>
  </si>
  <si>
    <t>MBF 3</t>
  </si>
  <si>
    <t>Por - 83</t>
  </si>
  <si>
    <t>MBF 2</t>
  </si>
  <si>
    <t>Pin.Eriksson/E.Goldberg</t>
  </si>
  <si>
    <t>Myllärinen/Koponen</t>
  </si>
  <si>
    <t>S.Goldberg/S.Engman</t>
  </si>
  <si>
    <t>V.M.Vastavuo/Pa.Eriksson</t>
  </si>
  <si>
    <t>Pih.Eriksson/N.Guo/C.Asp.</t>
  </si>
  <si>
    <t xml:space="preserve">MBF 1 </t>
  </si>
  <si>
    <t>KuPts</t>
  </si>
  <si>
    <t>Tip-70</t>
  </si>
  <si>
    <t>V.Lahtinen/H.Punnonen</t>
  </si>
  <si>
    <t>J.Oksanen/Hmäntynen</t>
  </si>
  <si>
    <t>Pa.Eriksson/S.Engman</t>
  </si>
  <si>
    <t>S.Goldberg/V.M.Vastavuo</t>
  </si>
  <si>
    <t>Suomen Pöytätennisliitto ry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</si>
  <si>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</si>
  <si>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</si>
  <si>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</si>
  <si>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</si>
  <si>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</si>
  <si>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</si>
  <si>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</si>
  <si>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</si>
  <si>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</si>
  <si>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</si>
  <si>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>A</t>
  </si>
  <si>
    <t>B</t>
  </si>
  <si>
    <t>Y</t>
  </si>
  <si>
    <t xml:space="preserve"> nelinpelin pelaajat (täytä erikseen)</t>
  </si>
  <si>
    <t>Täytä vain erien 'jäännöspisteet'</t>
  </si>
  <si>
    <t>OTTELUT:</t>
  </si>
  <si>
    <t>1. Erä</t>
  </si>
  <si>
    <t>Eräero</t>
  </si>
  <si>
    <t>K</t>
  </si>
  <si>
    <t>V</t>
  </si>
  <si>
    <t>A-X</t>
  </si>
  <si>
    <t>B-Y</t>
  </si>
  <si>
    <t>Np</t>
  </si>
  <si>
    <t>A-Y</t>
  </si>
  <si>
    <t>B-X</t>
  </si>
  <si>
    <t>Ottelutulos</t>
  </si>
  <si>
    <t>Allekirjoitukset:</t>
  </si>
  <si>
    <t>Kotijoukkue</t>
  </si>
  <si>
    <t>Vierasjoukkue</t>
  </si>
  <si>
    <t>Voittaja:</t>
  </si>
  <si>
    <t>1</t>
  </si>
  <si>
    <t>2</t>
  </si>
  <si>
    <t>3</t>
  </si>
  <si>
    <t>4</t>
  </si>
  <si>
    <t>5</t>
  </si>
  <si>
    <t>6</t>
  </si>
  <si>
    <t>11</t>
  </si>
  <si>
    <t>12</t>
  </si>
  <si>
    <t>Koka</t>
  </si>
  <si>
    <t xml:space="preserve">Tip </t>
  </si>
  <si>
    <t>PT Espoo 1</t>
  </si>
  <si>
    <t>MBF 5</t>
  </si>
  <si>
    <t>PT Espoo 2 93</t>
  </si>
  <si>
    <t xml:space="preserve">Westika </t>
  </si>
  <si>
    <t>1.</t>
  </si>
  <si>
    <t>2.</t>
  </si>
  <si>
    <t>3.</t>
  </si>
  <si>
    <t>4.</t>
  </si>
  <si>
    <t>5.</t>
  </si>
  <si>
    <t>6.</t>
  </si>
  <si>
    <t>7.</t>
  </si>
  <si>
    <t>8.</t>
  </si>
  <si>
    <t>Pooli 1</t>
  </si>
  <si>
    <t xml:space="preserve">Position matches 9-14 </t>
  </si>
  <si>
    <t>Position 9-11</t>
  </si>
  <si>
    <t xml:space="preserve">Position 12-14 </t>
  </si>
  <si>
    <t>Position 5-8</t>
  </si>
  <si>
    <t>17:00</t>
  </si>
  <si>
    <t>POR-83</t>
  </si>
  <si>
    <t>KuPTS</t>
  </si>
  <si>
    <t>PT-Espoo 1</t>
  </si>
  <si>
    <t>PT-Espoo 2</t>
  </si>
  <si>
    <t>Suomen Pöytätennisliitto ry - SPTL</t>
  </si>
  <si>
    <t>PÄIVÄMÄÄRÄ</t>
  </si>
  <si>
    <t>SARJAOTTELUN PÖYTÄKIRJA</t>
  </si>
  <si>
    <t>SARJA-LOHKO</t>
  </si>
  <si>
    <t>Joukkue</t>
  </si>
  <si>
    <t>C</t>
  </si>
  <si>
    <t>Z</t>
  </si>
  <si>
    <t>Nelinpelaajat (täytä erikseen)</t>
  </si>
  <si>
    <t>Vain erän jäännöspisteet (-0:n eteen tekstimuotoilupilkku)</t>
  </si>
  <si>
    <t xml:space="preserve">1. </t>
  </si>
  <si>
    <t xml:space="preserve">3. </t>
  </si>
  <si>
    <t xml:space="preserve">4. </t>
  </si>
  <si>
    <t xml:space="preserve">5. </t>
  </si>
  <si>
    <t>Erät</t>
  </si>
  <si>
    <t>C-Z</t>
  </si>
  <si>
    <t>A-Z</t>
  </si>
  <si>
    <t>C-Y</t>
  </si>
  <si>
    <t>Nelinp</t>
  </si>
  <si>
    <t>B-Z</t>
  </si>
  <si>
    <t>C-X</t>
  </si>
  <si>
    <t>Tulos</t>
  </si>
  <si>
    <t>Allekirjoitukset</t>
  </si>
  <si>
    <t>Voittaja</t>
  </si>
  <si>
    <t>Sarjaottelu_pk.xls  24.1.2008 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</si>
  <si>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</si>
  <si>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</si>
  <si>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</si>
  <si>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</si>
  <si>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MJ 15 Team</t>
  </si>
  <si>
    <t>POR-83 1</t>
  </si>
  <si>
    <t>POR-83 2</t>
  </si>
  <si>
    <t>Position matches 9-12</t>
  </si>
  <si>
    <t>14.00</t>
  </si>
  <si>
    <t>Por-83 1</t>
  </si>
  <si>
    <t>Pöytä 1+2</t>
  </si>
  <si>
    <t>Pöytä 3+4</t>
  </si>
  <si>
    <t>11+12</t>
  </si>
  <si>
    <t>Jakonen Kasperi</t>
  </si>
  <si>
    <t>Kuusjärvi Henri</t>
  </si>
  <si>
    <t>Kähtävä Konsta</t>
  </si>
  <si>
    <t>Hakonen Rasmus</t>
  </si>
  <si>
    <t>Engman Johan</t>
  </si>
  <si>
    <t>Törnroos Väinö</t>
  </si>
  <si>
    <t>Mustonen Alexi</t>
  </si>
  <si>
    <t>Mäkelä Jussi</t>
  </si>
  <si>
    <t>Rodriguez Andre</t>
  </si>
  <si>
    <t>Myllärinen Markus</t>
  </si>
  <si>
    <t>Rodriguez Jancarlo</t>
  </si>
  <si>
    <t>.-0</t>
  </si>
  <si>
    <t>5-0</t>
  </si>
  <si>
    <t>Castren Lukas</t>
  </si>
  <si>
    <t>Kantonistov Michail</t>
  </si>
  <si>
    <t>Nyberg Jan</t>
  </si>
  <si>
    <t>Toivanen Jesse</t>
  </si>
  <si>
    <t>Punnonen Petter</t>
  </si>
  <si>
    <t>Rissanen Patrik</t>
  </si>
  <si>
    <t>Heikkilä Juha</t>
  </si>
  <si>
    <t>Kantola Roni</t>
  </si>
  <si>
    <t>Lallo Matias</t>
  </si>
  <si>
    <t>Hyttinen Antti</t>
  </si>
  <si>
    <t>Brander Elias</t>
  </si>
  <si>
    <t>Uusitalo Felix</t>
  </si>
  <si>
    <t>5-3</t>
  </si>
  <si>
    <t>15</t>
  </si>
  <si>
    <t>16</t>
  </si>
  <si>
    <t>Niebuhr Joschua</t>
  </si>
  <si>
    <t>Parkkinen Alexi</t>
  </si>
  <si>
    <t>Vainikka Tomi</t>
  </si>
  <si>
    <t>Karhu Toivo</t>
  </si>
  <si>
    <t>Saarnilehto Ilkka</t>
  </si>
  <si>
    <t>O´Connor Miikka</t>
  </si>
  <si>
    <t>Rantatulkkila Emil</t>
  </si>
  <si>
    <t>Autio Riku</t>
  </si>
  <si>
    <t>Ruohonen Sani</t>
  </si>
  <si>
    <t>Relander Janne</t>
  </si>
  <si>
    <t>Vyskubov Dmitry</t>
  </si>
  <si>
    <t>Zhuang Siyan</t>
  </si>
  <si>
    <t>Hietikko Pauli</t>
  </si>
  <si>
    <t>Toivonen Jesse</t>
  </si>
  <si>
    <t>PT Espoo 2</t>
  </si>
  <si>
    <t>Kantonistov Mikhail</t>
  </si>
  <si>
    <t>5-2</t>
  </si>
  <si>
    <t>Mustonen Aleksi</t>
  </si>
  <si>
    <t>Toinen:</t>
  </si>
  <si>
    <t>Kolmas:</t>
  </si>
  <si>
    <t>WO</t>
  </si>
  <si>
    <t>5-1</t>
  </si>
  <si>
    <t>Ruohonen Sami</t>
  </si>
  <si>
    <t>Parkkinen Aleksi</t>
  </si>
  <si>
    <t>14</t>
  </si>
  <si>
    <t>18</t>
  </si>
  <si>
    <t>20</t>
  </si>
  <si>
    <t>21</t>
  </si>
  <si>
    <t>22</t>
  </si>
  <si>
    <t>23</t>
  </si>
  <si>
    <t>24</t>
  </si>
  <si>
    <t>25</t>
  </si>
  <si>
    <t>(Ilkka Saarnilehto, Miikka O`Connor, Emil Rantatulkkila)</t>
  </si>
  <si>
    <t>(Aleksi Parkkinen, Tomi Vainikka, Toivo Karhu)</t>
  </si>
  <si>
    <t>(Janne Relander, Riku Autio, Sami Ruohonen)</t>
  </si>
  <si>
    <t>(Jukka Julin)</t>
  </si>
  <si>
    <t>(Alexander Dyroff)</t>
  </si>
  <si>
    <t>(Esko Heikkinen)</t>
  </si>
  <si>
    <t>(Samuli Haverinen)</t>
  </si>
  <si>
    <t>Kollanus Konsta</t>
  </si>
  <si>
    <t>Alizadeh Hassan</t>
  </si>
  <si>
    <t>5-4</t>
  </si>
  <si>
    <t>Castrén Lukas</t>
  </si>
  <si>
    <t>Neljäs:</t>
  </si>
  <si>
    <t>Viides:</t>
  </si>
  <si>
    <t>(Pinja Eriksson, Esther Goldberg)</t>
  </si>
  <si>
    <t>(Viivi-Mari Vastavuo, Paju Eriksson)</t>
  </si>
  <si>
    <t>(Sarah Goldberg, Sofia Engman)</t>
  </si>
  <si>
    <t>(Iida Myllärinen, Mariel Koponen)</t>
  </si>
  <si>
    <t>(Pihla Eriksson, Nancy Guo, Catharina Aspenström)</t>
  </si>
  <si>
    <t>(Peter Eriksson)</t>
  </si>
  <si>
    <t>Kivimäki Joonas</t>
  </si>
  <si>
    <t>Kivelä Kimi</t>
  </si>
  <si>
    <t>Boman Konsta</t>
  </si>
  <si>
    <t>Kujala Lauri</t>
  </si>
  <si>
    <t>(Mika Myllärinen, Hannu Koponen)</t>
  </si>
  <si>
    <t>(Dmitry Vyskubov, Pauli Hietikko, Siyan Zhuang)</t>
  </si>
  <si>
    <t>Pitkänen Tatu</t>
  </si>
  <si>
    <t>Pitkänen Toni</t>
  </si>
  <si>
    <t>Aaltonen Otto</t>
  </si>
  <si>
    <t>Mäkinen Antti</t>
  </si>
  <si>
    <t>Korpinen Ilmari</t>
  </si>
  <si>
    <t>3-0</t>
  </si>
  <si>
    <t>4-0</t>
  </si>
  <si>
    <t>0-3</t>
  </si>
  <si>
    <t>3-1</t>
  </si>
  <si>
    <t>2-2</t>
  </si>
  <si>
    <t>0-4</t>
  </si>
  <si>
    <t>Esther Goldberg</t>
  </si>
  <si>
    <t>Pinja Eriksson</t>
  </si>
  <si>
    <t>Nancy Guo</t>
  </si>
  <si>
    <t>Pihla Eriksson</t>
  </si>
  <si>
    <t>Viivi-Mari Vastavuo</t>
  </si>
  <si>
    <t>Paju Eriksson</t>
  </si>
  <si>
    <t>Iida Myllärinen</t>
  </si>
  <si>
    <t>Mariel Koponen</t>
  </si>
  <si>
    <t>Sarah Goldberg</t>
  </si>
  <si>
    <t>Sofia Engman</t>
  </si>
  <si>
    <t>Catharina Aspenström</t>
  </si>
  <si>
    <t>Pooli 2</t>
  </si>
  <si>
    <t>wo</t>
  </si>
  <si>
    <t>Miettinen Jimi</t>
  </si>
  <si>
    <t>Xu Pauli</t>
  </si>
  <si>
    <t>Niebur Joschua</t>
  </si>
  <si>
    <t>Lundström Thomas</t>
  </si>
  <si>
    <t>Catarina Aspenström</t>
  </si>
  <si>
    <t>Viivi.Mari Vastavuo</t>
  </si>
  <si>
    <t>man Johan</t>
  </si>
  <si>
    <t>0-5</t>
  </si>
  <si>
    <t>Keinonen Asko</t>
  </si>
  <si>
    <t>Mäkinen Anton</t>
  </si>
  <si>
    <t>Henna Mäntynen</t>
  </si>
  <si>
    <t>Jannika Oksanen</t>
  </si>
  <si>
    <t>Vuokko Lahtinen</t>
  </si>
  <si>
    <t>Henrika Punnonen</t>
  </si>
  <si>
    <t>RTD</t>
  </si>
  <si>
    <t>3-2</t>
  </si>
  <si>
    <t>2-1</t>
  </si>
  <si>
    <t>8-3</t>
  </si>
  <si>
    <t>6-4</t>
  </si>
  <si>
    <t>7-5</t>
  </si>
  <si>
    <t>25-19</t>
  </si>
  <si>
    <t>22-18</t>
  </si>
  <si>
    <t xml:space="preserve">Neljäs: </t>
  </si>
  <si>
    <t>(Henna Mäntynen, Jannika Oksanen)</t>
  </si>
  <si>
    <t>(Vuokko Lahtinen, Henrika Punnonen)</t>
  </si>
  <si>
    <t>(Kari Punnonen)</t>
  </si>
  <si>
    <t>(Sarah Goldberg, Viivi-Mari Vastavuo)</t>
  </si>
  <si>
    <t>(Peter Erikksson)</t>
  </si>
  <si>
    <t>(Jorma Oksanen)</t>
  </si>
  <si>
    <t>OW</t>
  </si>
  <si>
    <t>Miikka O´Connor, Thomas Lundström, Emil Rantatulkkila)</t>
  </si>
  <si>
    <t>(Konsta Kollanus, Toivo Karhu, Hassan Alizadeh)</t>
  </si>
  <si>
    <t>(Sami Ruohonen, Konsta Boman, Lauri Kujala)</t>
  </si>
  <si>
    <t>(Petter Punnonen, Jimi Miettinen, Patrik Rissanen)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</si>
</sst>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2" fillId="0" borderId="0" xfId="0" applyFont="1" applyAlignment="1">
      <alignment/>
    </xf>
    <xf numFmtId="14" fontId="2" fillId="2" borderId="1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49" fontId="2" fillId="2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5" fillId="0" borderId="2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5" xfId="0" applyNumberFormat="1" applyFont="1" applyFill="1" applyBorder="1" applyAlignment="1" quotePrefix="1">
      <alignment horizontal="left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1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NumberFormat="1" applyFon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" fontId="0" fillId="3" borderId="32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1" fontId="0" fillId="3" borderId="36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" fillId="0" borderId="38" xfId="0" applyNumberFormat="1" applyFont="1" applyBorder="1" applyAlignment="1" applyProtection="1">
      <alignment horizontal="left"/>
      <protection/>
    </xf>
    <xf numFmtId="0" fontId="1" fillId="0" borderId="35" xfId="0" applyNumberFormat="1" applyFont="1" applyBorder="1" applyAlignment="1" applyProtection="1">
      <alignment horizontal="left"/>
      <protection/>
    </xf>
    <xf numFmtId="0" fontId="0" fillId="0" borderId="24" xfId="0" applyNumberFormat="1" applyBorder="1" applyAlignment="1" applyProtection="1">
      <alignment horizontal="left"/>
      <protection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1" fontId="0" fillId="3" borderId="39" xfId="0" applyNumberFormat="1" applyFill="1" applyBorder="1" applyAlignment="1" applyProtection="1">
      <alignment horizontal="center" vertical="center"/>
      <protection locked="0"/>
    </xf>
    <xf numFmtId="1" fontId="0" fillId="3" borderId="36" xfId="0" applyNumberFormat="1" applyFill="1" applyBorder="1" applyAlignment="1" applyProtection="1">
      <alignment horizontal="center" vertical="center"/>
      <protection locked="0"/>
    </xf>
    <xf numFmtId="1" fontId="0" fillId="3" borderId="40" xfId="0" applyNumberFormat="1" applyFill="1" applyBorder="1" applyAlignment="1" applyProtection="1">
      <alignment horizontal="center"/>
      <protection locked="0"/>
    </xf>
    <xf numFmtId="0" fontId="0" fillId="3" borderId="32" xfId="0" applyNumberForma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/>
    </xf>
    <xf numFmtId="0" fontId="0" fillId="0" borderId="33" xfId="0" applyBorder="1" applyAlignment="1">
      <alignment/>
    </xf>
    <xf numFmtId="49" fontId="0" fillId="0" borderId="26" xfId="0" applyNumberFormat="1" applyBorder="1" applyAlignment="1" applyProtection="1">
      <alignment horizontal="left"/>
      <protection/>
    </xf>
    <xf numFmtId="0" fontId="4" fillId="4" borderId="41" xfId="0" applyFont="1" applyFill="1" applyBorder="1" applyAlignment="1" applyProtection="1">
      <alignment horizontal="center"/>
      <protection/>
    </xf>
    <xf numFmtId="0" fontId="4" fillId="4" borderId="4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 vertical="center" indent="2"/>
      <protection locked="0"/>
    </xf>
    <xf numFmtId="0" fontId="9" fillId="0" borderId="43" xfId="0" applyFont="1" applyFill="1" applyBorder="1" applyAlignment="1" applyProtection="1">
      <alignment horizontal="left" vertical="center" indent="2"/>
      <protection locked="0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2" fontId="1" fillId="0" borderId="4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 indent="2"/>
      <protection locked="0"/>
    </xf>
    <xf numFmtId="2" fontId="8" fillId="0" borderId="22" xfId="0" applyNumberFormat="1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left"/>
    </xf>
    <xf numFmtId="2" fontId="10" fillId="0" borderId="6" xfId="0" applyNumberFormat="1" applyFont="1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11" fillId="0" borderId="6" xfId="0" applyFont="1" applyBorder="1" applyAlignment="1">
      <alignment horizontal="center"/>
    </xf>
    <xf numFmtId="0" fontId="0" fillId="0" borderId="26" xfId="0" applyNumberFormat="1" applyFont="1" applyBorder="1" applyAlignment="1" applyProtection="1">
      <alignment/>
      <protection/>
    </xf>
    <xf numFmtId="164" fontId="0" fillId="3" borderId="32" xfId="0" applyNumberFormat="1" applyFont="1" applyFill="1" applyBorder="1" applyAlignment="1" applyProtection="1">
      <alignment horizontal="center"/>
      <protection locked="0"/>
    </xf>
    <xf numFmtId="164" fontId="0" fillId="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NumberFormat="1" applyFont="1" applyBorder="1" applyAlignment="1">
      <alignment horizontal="center"/>
    </xf>
    <xf numFmtId="0" fontId="8" fillId="0" borderId="54" xfId="0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 horizontal="center"/>
      <protection/>
    </xf>
    <xf numFmtId="164" fontId="0" fillId="3" borderId="36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Border="1" applyAlignment="1">
      <alignment horizontal="center"/>
    </xf>
    <xf numFmtId="0" fontId="0" fillId="0" borderId="24" xfId="0" applyNumberFormat="1" applyFont="1" applyBorder="1" applyAlignment="1" applyProtection="1">
      <alignment/>
      <protection/>
    </xf>
    <xf numFmtId="164" fontId="0" fillId="3" borderId="39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left"/>
      <protection/>
    </xf>
    <xf numFmtId="164" fontId="0" fillId="3" borderId="32" xfId="0" applyNumberFormat="1" applyFont="1" applyFill="1" applyBorder="1" applyAlignment="1" applyProtection="1">
      <alignment horizontal="center" vertical="center"/>
      <protection locked="0"/>
    </xf>
    <xf numFmtId="164" fontId="0" fillId="3" borderId="39" xfId="0" applyNumberFormat="1" applyFont="1" applyFill="1" applyBorder="1" applyAlignment="1" applyProtection="1">
      <alignment horizontal="center" vertical="center"/>
      <protection locked="0"/>
    </xf>
    <xf numFmtId="164" fontId="0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/>
      <protection/>
    </xf>
    <xf numFmtId="164" fontId="0" fillId="3" borderId="40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2" fillId="5" borderId="42" xfId="0" applyFont="1" applyFill="1" applyBorder="1" applyAlignment="1" applyProtection="1">
      <alignment horizontal="center"/>
      <protection/>
    </xf>
    <xf numFmtId="0" fontId="2" fillId="5" borderId="5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0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4" fillId="0" borderId="6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49" fontId="5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6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49" fontId="3" fillId="6" borderId="9" xfId="0" applyNumberFormat="1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2" fillId="7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3" borderId="25" xfId="0" applyFont="1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/>
      <protection locked="0"/>
    </xf>
    <xf numFmtId="49" fontId="0" fillId="3" borderId="25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9" fillId="8" borderId="14" xfId="0" applyFont="1" applyFill="1" applyBorder="1" applyAlignment="1" applyProtection="1">
      <alignment horizontal="left" vertical="center" indent="2"/>
      <protection/>
    </xf>
    <xf numFmtId="0" fontId="0" fillId="8" borderId="14" xfId="0" applyFill="1" applyBorder="1" applyAlignment="1">
      <alignment horizontal="left" vertical="center" indent="2"/>
    </xf>
    <xf numFmtId="0" fontId="0" fillId="8" borderId="61" xfId="0" applyFill="1" applyBorder="1" applyAlignment="1">
      <alignment horizontal="left" vertical="center" indent="2"/>
    </xf>
    <xf numFmtId="14" fontId="8" fillId="3" borderId="26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/>
      <protection locked="0"/>
    </xf>
    <xf numFmtId="0" fontId="8" fillId="3" borderId="25" xfId="0" applyFont="1" applyFill="1" applyBorder="1" applyAlignment="1" applyProtection="1">
      <alignment horizontal="left" vertical="center" indent="2"/>
      <protection locked="0"/>
    </xf>
    <xf numFmtId="0" fontId="0" fillId="3" borderId="33" xfId="0" applyFont="1" applyFill="1" applyBorder="1" applyAlignment="1" applyProtection="1">
      <alignment horizontal="left" vertical="center" indent="2"/>
      <protection locked="0"/>
    </xf>
    <xf numFmtId="0" fontId="0" fillId="0" borderId="26" xfId="0" applyFont="1" applyBorder="1" applyAlignment="1" applyProtection="1">
      <alignment horizontal="left" vertical="center" indent="2"/>
      <protection locked="0"/>
    </xf>
    <xf numFmtId="0" fontId="0" fillId="0" borderId="55" xfId="0" applyFont="1" applyBorder="1" applyAlignment="1" applyProtection="1">
      <alignment horizontal="left" vertical="center" indent="2"/>
      <protection locked="0"/>
    </xf>
    <xf numFmtId="0" fontId="2" fillId="3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3" borderId="33" xfId="0" applyFont="1" applyFill="1" applyBorder="1" applyAlignment="1" applyProtection="1">
      <alignment/>
      <protection locked="0"/>
    </xf>
    <xf numFmtId="14" fontId="2" fillId="3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2" fontId="2" fillId="3" borderId="25" xfId="0" applyNumberFormat="1" applyFont="1" applyFill="1" applyBorder="1" applyAlignment="1" applyProtection="1">
      <alignment horizontal="left" vertical="center" indent="2"/>
      <protection locked="0"/>
    </xf>
    <xf numFmtId="0" fontId="2" fillId="3" borderId="26" xfId="0" applyFont="1" applyFill="1" applyBorder="1" applyAlignment="1" applyProtection="1">
      <alignment horizontal="left" vertical="center" indent="2"/>
      <protection locked="0"/>
    </xf>
    <xf numFmtId="0" fontId="2" fillId="3" borderId="33" xfId="0" applyFont="1" applyFill="1" applyBorder="1" applyAlignment="1" applyProtection="1">
      <alignment horizontal="left" vertical="center" indent="2"/>
      <protection locked="0"/>
    </xf>
    <xf numFmtId="0" fontId="2" fillId="3" borderId="25" xfId="0" applyFont="1" applyFill="1" applyBorder="1" applyAlignment="1" applyProtection="1">
      <alignment horizontal="left" vertical="center" indent="2"/>
      <protection locked="0"/>
    </xf>
    <xf numFmtId="0" fontId="0" fillId="0" borderId="26" xfId="0" applyBorder="1" applyAlignment="1" applyProtection="1">
      <alignment horizontal="left" vertical="center" indent="2"/>
      <protection locked="0"/>
    </xf>
    <xf numFmtId="0" fontId="0" fillId="0" borderId="33" xfId="0" applyBorder="1" applyAlignment="1" applyProtection="1">
      <alignment horizontal="left" vertical="center" indent="2"/>
      <protection locked="0"/>
    </xf>
    <xf numFmtId="0" fontId="0" fillId="3" borderId="25" xfId="0" applyNumberFormat="1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/>
      <protection locked="0"/>
    </xf>
    <xf numFmtId="49" fontId="0" fillId="3" borderId="25" xfId="0" applyNumberFormat="1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 vertical="center" indent="2"/>
      <protection/>
    </xf>
    <xf numFmtId="0" fontId="0" fillId="0" borderId="14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A1">
      <selection activeCell="S18" sqref="S18"/>
    </sheetView>
  </sheetViews>
  <sheetFormatPr defaultColWidth="9.140625" defaultRowHeight="12.75"/>
  <cols>
    <col min="5" max="6" width="9.140625" style="181" customWidth="1"/>
    <col min="8" max="9" width="9.140625" style="181" customWidth="1"/>
    <col min="12" max="12" width="11.421875" style="181" bestFit="1" customWidth="1"/>
    <col min="22" max="22" width="11.7109375" style="0" customWidth="1"/>
  </cols>
  <sheetData>
    <row r="1" spans="1:14" ht="15.75">
      <c r="A1" s="33">
        <v>1</v>
      </c>
      <c r="B1" s="37"/>
      <c r="C1" s="38" t="s">
        <v>34</v>
      </c>
      <c r="D1" s="38"/>
      <c r="E1" s="25"/>
      <c r="F1" s="25"/>
      <c r="G1" s="17"/>
      <c r="H1" s="25"/>
      <c r="I1" s="25"/>
      <c r="J1" s="17"/>
      <c r="K1" s="17"/>
      <c r="L1" s="182" t="s">
        <v>27</v>
      </c>
      <c r="M1" s="19"/>
      <c r="N1" s="20" t="s">
        <v>32</v>
      </c>
    </row>
    <row r="2" spans="1:14" ht="16.5" thickBot="1">
      <c r="A2" s="17"/>
      <c r="B2" s="25"/>
      <c r="C2" s="17"/>
      <c r="D2" s="39"/>
      <c r="E2" s="37"/>
      <c r="F2" s="37" t="s">
        <v>34</v>
      </c>
      <c r="G2" s="38"/>
      <c r="H2" s="25"/>
      <c r="I2" s="25"/>
      <c r="J2" s="17"/>
      <c r="K2" s="17"/>
      <c r="L2" s="183">
        <v>39522</v>
      </c>
      <c r="M2" s="23"/>
      <c r="N2" s="24" t="s">
        <v>146</v>
      </c>
    </row>
    <row r="3" spans="1:14" ht="15">
      <c r="A3" s="33">
        <v>2</v>
      </c>
      <c r="B3" s="37"/>
      <c r="C3" s="38"/>
      <c r="D3" s="40"/>
      <c r="E3" s="25"/>
      <c r="F3" s="25"/>
      <c r="G3" s="39"/>
      <c r="H3" s="25"/>
      <c r="I3" s="25"/>
      <c r="J3" s="17"/>
      <c r="K3" s="17"/>
      <c r="L3" s="25"/>
      <c r="M3" s="17"/>
      <c r="N3" s="17"/>
    </row>
    <row r="4" spans="1:14" ht="15">
      <c r="A4" s="17"/>
      <c r="B4" s="25"/>
      <c r="C4" s="17"/>
      <c r="D4" s="17"/>
      <c r="E4" s="184"/>
      <c r="F4" s="25"/>
      <c r="G4" s="39">
        <v>10</v>
      </c>
      <c r="H4" s="37"/>
      <c r="I4" s="179" t="s">
        <v>34</v>
      </c>
      <c r="J4" s="38"/>
      <c r="K4" s="17"/>
      <c r="L4" s="25"/>
      <c r="M4" s="17"/>
      <c r="N4" s="17"/>
    </row>
    <row r="5" spans="1:18" ht="15">
      <c r="A5" s="33">
        <v>3</v>
      </c>
      <c r="B5" s="37"/>
      <c r="C5" s="38" t="s">
        <v>1</v>
      </c>
      <c r="D5" s="38"/>
      <c r="E5" s="25"/>
      <c r="F5" s="25"/>
      <c r="G5" s="39"/>
      <c r="H5" s="25"/>
      <c r="I5" s="25" t="s">
        <v>163</v>
      </c>
      <c r="J5" s="39"/>
      <c r="K5" s="17"/>
      <c r="L5" s="25"/>
      <c r="M5" s="17"/>
      <c r="N5" s="17"/>
      <c r="P5" t="s">
        <v>90</v>
      </c>
      <c r="Q5">
        <v>49</v>
      </c>
      <c r="R5" t="s">
        <v>99</v>
      </c>
    </row>
    <row r="6" spans="1:17" ht="15">
      <c r="A6" s="177"/>
      <c r="B6" s="178"/>
      <c r="C6" s="17"/>
      <c r="D6" s="39">
        <v>1</v>
      </c>
      <c r="E6" s="179"/>
      <c r="F6" s="179" t="s">
        <v>92</v>
      </c>
      <c r="G6" s="40"/>
      <c r="H6" s="25"/>
      <c r="I6" s="25"/>
      <c r="J6" s="39"/>
      <c r="K6" s="17"/>
      <c r="L6" s="25"/>
      <c r="M6" s="17"/>
      <c r="N6" s="17"/>
      <c r="P6" t="s">
        <v>91</v>
      </c>
      <c r="Q6">
        <v>76</v>
      </c>
    </row>
    <row r="7" spans="1:18" ht="15">
      <c r="A7" s="33">
        <v>4</v>
      </c>
      <c r="B7" s="37"/>
      <c r="C7" s="38" t="s">
        <v>112</v>
      </c>
      <c r="D7" s="40"/>
      <c r="E7" s="25"/>
      <c r="F7" s="4" t="s">
        <v>195</v>
      </c>
      <c r="G7" s="17"/>
      <c r="H7" s="25"/>
      <c r="I7" s="25"/>
      <c r="J7" s="39"/>
      <c r="K7" s="17"/>
      <c r="L7" s="25"/>
      <c r="M7" s="17"/>
      <c r="N7" s="17"/>
      <c r="P7" t="s">
        <v>6</v>
      </c>
      <c r="Q7">
        <v>40</v>
      </c>
      <c r="R7" t="s">
        <v>98</v>
      </c>
    </row>
    <row r="8" spans="1:17" ht="15">
      <c r="A8" s="17"/>
      <c r="B8" s="25"/>
      <c r="C8" s="17"/>
      <c r="D8" s="17"/>
      <c r="E8" s="25"/>
      <c r="F8" s="25"/>
      <c r="G8" s="17"/>
      <c r="H8" s="184"/>
      <c r="I8" s="25"/>
      <c r="J8" s="39">
        <v>16</v>
      </c>
      <c r="K8" s="41"/>
      <c r="L8" s="179" t="s">
        <v>34</v>
      </c>
      <c r="M8" s="38"/>
      <c r="N8" s="17"/>
      <c r="P8" t="s">
        <v>0</v>
      </c>
      <c r="Q8">
        <v>68</v>
      </c>
    </row>
    <row r="9" spans="1:18" ht="15">
      <c r="A9" s="33">
        <v>5</v>
      </c>
      <c r="B9" s="37"/>
      <c r="C9" s="38" t="s">
        <v>36</v>
      </c>
      <c r="D9" s="38"/>
      <c r="E9" s="25"/>
      <c r="F9" s="25"/>
      <c r="G9" s="17"/>
      <c r="H9" s="25"/>
      <c r="I9" s="25"/>
      <c r="J9" s="39"/>
      <c r="K9" s="17"/>
      <c r="L9" s="25" t="s">
        <v>163</v>
      </c>
      <c r="M9" s="17"/>
      <c r="N9" s="42"/>
      <c r="P9" t="s">
        <v>1</v>
      </c>
      <c r="Q9">
        <v>65</v>
      </c>
      <c r="R9" t="s">
        <v>103</v>
      </c>
    </row>
    <row r="10" spans="1:18" ht="15">
      <c r="A10" s="177"/>
      <c r="B10" s="25"/>
      <c r="C10" s="17"/>
      <c r="D10" s="39">
        <v>2</v>
      </c>
      <c r="E10" s="37"/>
      <c r="F10" s="179" t="s">
        <v>36</v>
      </c>
      <c r="G10" s="38"/>
      <c r="H10" s="25"/>
      <c r="I10" s="25"/>
      <c r="J10" s="39"/>
      <c r="K10" s="17"/>
      <c r="L10" s="25"/>
      <c r="M10" s="17"/>
      <c r="N10" s="42"/>
      <c r="P10" t="s">
        <v>4</v>
      </c>
      <c r="Q10">
        <v>59</v>
      </c>
      <c r="R10" t="s">
        <v>101</v>
      </c>
    </row>
    <row r="11" spans="1:18" ht="15">
      <c r="A11" s="33">
        <v>6</v>
      </c>
      <c r="B11" s="37"/>
      <c r="C11" s="38" t="s">
        <v>2</v>
      </c>
      <c r="D11" s="40"/>
      <c r="E11" s="25"/>
      <c r="F11" s="4" t="s">
        <v>220</v>
      </c>
      <c r="G11" s="39"/>
      <c r="H11" s="25"/>
      <c r="I11" s="25"/>
      <c r="J11" s="39"/>
      <c r="K11" s="17"/>
      <c r="L11" s="25"/>
      <c r="M11" s="17"/>
      <c r="N11" s="42"/>
      <c r="P11" t="s">
        <v>92</v>
      </c>
      <c r="Q11">
        <v>62</v>
      </c>
      <c r="R11" t="s">
        <v>100</v>
      </c>
    </row>
    <row r="12" spans="1:17" ht="15">
      <c r="A12" s="17"/>
      <c r="B12" s="25"/>
      <c r="C12" s="17"/>
      <c r="D12" s="17"/>
      <c r="E12" s="184"/>
      <c r="F12" s="25"/>
      <c r="G12" s="39">
        <v>11</v>
      </c>
      <c r="H12" s="37"/>
      <c r="I12" s="179" t="s">
        <v>111</v>
      </c>
      <c r="J12" s="40"/>
      <c r="K12" s="17"/>
      <c r="L12" s="25"/>
      <c r="M12" s="17"/>
      <c r="N12" s="42"/>
      <c r="P12" t="s">
        <v>94</v>
      </c>
      <c r="Q12">
        <v>93</v>
      </c>
    </row>
    <row r="13" spans="1:18" ht="15">
      <c r="A13" s="33">
        <v>7</v>
      </c>
      <c r="B13" s="37"/>
      <c r="C13" s="38" t="s">
        <v>113</v>
      </c>
      <c r="D13" s="38"/>
      <c r="E13" s="25"/>
      <c r="F13" s="25"/>
      <c r="G13" s="39"/>
      <c r="H13" s="25"/>
      <c r="I13" s="4" t="s">
        <v>195</v>
      </c>
      <c r="J13" s="17"/>
      <c r="K13" s="17"/>
      <c r="L13" s="25"/>
      <c r="M13" s="17"/>
      <c r="N13" s="42"/>
      <c r="P13" t="s">
        <v>34</v>
      </c>
      <c r="Q13">
        <v>13</v>
      </c>
      <c r="R13" t="s">
        <v>96</v>
      </c>
    </row>
    <row r="14" spans="1:18" ht="15">
      <c r="A14" s="177"/>
      <c r="B14" s="25"/>
      <c r="C14" s="17"/>
      <c r="D14" s="39">
        <v>3</v>
      </c>
      <c r="E14" s="37"/>
      <c r="F14" s="102" t="s">
        <v>111</v>
      </c>
      <c r="G14" s="40"/>
      <c r="H14" s="25"/>
      <c r="I14" s="25"/>
      <c r="J14" s="17"/>
      <c r="K14" s="177"/>
      <c r="L14" s="25"/>
      <c r="M14" s="17"/>
      <c r="N14" s="42"/>
      <c r="P14" t="s">
        <v>38</v>
      </c>
      <c r="Q14">
        <v>32</v>
      </c>
      <c r="R14" t="s">
        <v>97</v>
      </c>
    </row>
    <row r="15" spans="1:18" ht="15">
      <c r="A15" s="33">
        <v>8</v>
      </c>
      <c r="B15" s="37"/>
      <c r="C15" s="38" t="s">
        <v>111</v>
      </c>
      <c r="D15" s="40"/>
      <c r="E15" s="25"/>
      <c r="F15" s="4" t="s">
        <v>195</v>
      </c>
      <c r="G15" s="17"/>
      <c r="H15" s="25"/>
      <c r="I15" s="25"/>
      <c r="J15" s="17"/>
      <c r="K15" s="17"/>
      <c r="L15" s="25"/>
      <c r="M15" s="17"/>
      <c r="N15" s="42"/>
      <c r="P15" t="s">
        <v>36</v>
      </c>
      <c r="Q15">
        <v>63</v>
      </c>
      <c r="R15" t="s">
        <v>102</v>
      </c>
    </row>
    <row r="16" spans="1:17" ht="15">
      <c r="A16" s="33">
        <v>9</v>
      </c>
      <c r="B16" s="37"/>
      <c r="C16" s="38" t="s">
        <v>110</v>
      </c>
      <c r="D16" s="38"/>
      <c r="E16" s="25"/>
      <c r="F16" s="25"/>
      <c r="G16" s="17"/>
      <c r="H16" s="25"/>
      <c r="I16" s="25"/>
      <c r="J16" s="17"/>
      <c r="K16" s="38"/>
      <c r="L16" s="37" t="s">
        <v>34</v>
      </c>
      <c r="M16" s="40"/>
      <c r="N16" s="194">
        <v>19</v>
      </c>
      <c r="P16" t="s">
        <v>35</v>
      </c>
      <c r="Q16">
        <v>83</v>
      </c>
    </row>
    <row r="17" spans="1:17" ht="15">
      <c r="A17" s="177"/>
      <c r="B17" s="25"/>
      <c r="C17" s="17"/>
      <c r="D17" s="39">
        <v>4</v>
      </c>
      <c r="E17" s="37"/>
      <c r="F17" s="179" t="s">
        <v>110</v>
      </c>
      <c r="G17" s="38"/>
      <c r="H17" s="25"/>
      <c r="I17" s="25"/>
      <c r="J17" s="17"/>
      <c r="K17" s="17"/>
      <c r="L17" s="4" t="s">
        <v>200</v>
      </c>
      <c r="M17" s="17"/>
      <c r="N17" s="42"/>
      <c r="P17" t="s">
        <v>93</v>
      </c>
      <c r="Q17">
        <v>93</v>
      </c>
    </row>
    <row r="18" spans="1:17" ht="15">
      <c r="A18" s="33">
        <v>10</v>
      </c>
      <c r="B18" s="37"/>
      <c r="C18" s="199" t="s">
        <v>93</v>
      </c>
      <c r="D18" s="40"/>
      <c r="E18" s="25"/>
      <c r="F18" s="25" t="s">
        <v>199</v>
      </c>
      <c r="G18" s="39"/>
      <c r="H18" s="25"/>
      <c r="I18" s="25"/>
      <c r="J18" s="17"/>
      <c r="K18" s="17"/>
      <c r="L18" s="25"/>
      <c r="M18" s="17"/>
      <c r="N18" s="42"/>
      <c r="P18" t="s">
        <v>95</v>
      </c>
      <c r="Q18">
        <v>93</v>
      </c>
    </row>
    <row r="19" spans="1:14" ht="15">
      <c r="A19" s="17"/>
      <c r="B19" s="25"/>
      <c r="C19" s="17"/>
      <c r="D19" s="17"/>
      <c r="E19" s="184"/>
      <c r="F19" s="25"/>
      <c r="G19" s="39">
        <v>12</v>
      </c>
      <c r="H19" s="37"/>
      <c r="I19" s="179" t="s">
        <v>4</v>
      </c>
      <c r="J19" s="38"/>
      <c r="K19" s="17"/>
      <c r="L19" s="25"/>
      <c r="M19" s="17"/>
      <c r="N19" s="42"/>
    </row>
    <row r="20" spans="1:14" ht="15">
      <c r="A20" s="33">
        <v>11</v>
      </c>
      <c r="B20" s="37"/>
      <c r="C20" s="38" t="s">
        <v>35</v>
      </c>
      <c r="D20" s="38"/>
      <c r="E20" s="25"/>
      <c r="F20" s="25"/>
      <c r="G20" s="39"/>
      <c r="H20" s="25"/>
      <c r="I20" s="4" t="s">
        <v>220</v>
      </c>
      <c r="J20" s="39"/>
      <c r="K20" s="17"/>
      <c r="L20" s="25"/>
      <c r="M20" s="17"/>
      <c r="N20" s="42"/>
    </row>
    <row r="21" spans="1:18" ht="15">
      <c r="A21" s="177"/>
      <c r="B21" s="178"/>
      <c r="C21" s="17"/>
      <c r="D21" s="39">
        <v>5</v>
      </c>
      <c r="E21" s="37"/>
      <c r="F21" s="179" t="s">
        <v>4</v>
      </c>
      <c r="G21" s="40"/>
      <c r="H21" s="25"/>
      <c r="I21" s="25"/>
      <c r="J21" s="39"/>
      <c r="K21" s="17"/>
      <c r="L21" s="25"/>
      <c r="M21" s="17"/>
      <c r="N21" s="42"/>
      <c r="P21" t="s">
        <v>81</v>
      </c>
      <c r="Q21" t="s">
        <v>34</v>
      </c>
      <c r="R21" t="s">
        <v>290</v>
      </c>
    </row>
    <row r="22" spans="1:18" ht="15">
      <c r="A22" s="33">
        <v>12</v>
      </c>
      <c r="B22" s="37"/>
      <c r="C22" s="38" t="s">
        <v>4</v>
      </c>
      <c r="D22" s="40"/>
      <c r="E22" s="25"/>
      <c r="F22" s="4" t="s">
        <v>163</v>
      </c>
      <c r="G22" s="17"/>
      <c r="H22" s="25"/>
      <c r="I22" s="25"/>
      <c r="J22" s="39"/>
      <c r="K22" s="17"/>
      <c r="L22" s="25"/>
      <c r="M22" s="17"/>
      <c r="N22" s="42"/>
      <c r="P22" t="s">
        <v>197</v>
      </c>
      <c r="Q22" t="s">
        <v>4</v>
      </c>
      <c r="R22" t="s">
        <v>291</v>
      </c>
    </row>
    <row r="23" spans="1:18" ht="15">
      <c r="A23" s="17"/>
      <c r="B23" s="25"/>
      <c r="C23" s="17"/>
      <c r="D23" s="17"/>
      <c r="E23" s="25"/>
      <c r="F23" s="25"/>
      <c r="G23" s="17"/>
      <c r="H23" s="184"/>
      <c r="I23" s="25"/>
      <c r="J23" s="39">
        <v>17</v>
      </c>
      <c r="K23" s="41"/>
      <c r="L23" s="179" t="s">
        <v>4</v>
      </c>
      <c r="M23" s="38"/>
      <c r="N23" s="42"/>
      <c r="P23" t="s">
        <v>198</v>
      </c>
      <c r="Q23" t="s">
        <v>111</v>
      </c>
      <c r="R23" t="s">
        <v>293</v>
      </c>
    </row>
    <row r="24" spans="1:18" ht="15">
      <c r="A24" s="33">
        <v>13</v>
      </c>
      <c r="B24" s="37"/>
      <c r="C24" s="38" t="s">
        <v>33</v>
      </c>
      <c r="D24" s="38"/>
      <c r="E24" s="25"/>
      <c r="F24" s="25"/>
      <c r="G24" s="17"/>
      <c r="H24" s="25"/>
      <c r="I24" s="25"/>
      <c r="J24" s="39"/>
      <c r="K24" s="17"/>
      <c r="L24" s="4" t="s">
        <v>195</v>
      </c>
      <c r="M24" s="17"/>
      <c r="N24" s="17"/>
      <c r="Q24" t="s">
        <v>33</v>
      </c>
      <c r="R24" t="s">
        <v>292</v>
      </c>
    </row>
    <row r="25" spans="1:14" ht="15">
      <c r="A25" s="177"/>
      <c r="B25" s="178"/>
      <c r="C25" s="17"/>
      <c r="D25" s="39">
        <v>6</v>
      </c>
      <c r="E25" s="37"/>
      <c r="F25" s="179" t="s">
        <v>33</v>
      </c>
      <c r="G25" s="38"/>
      <c r="H25" s="25"/>
      <c r="I25" s="25"/>
      <c r="J25" s="39"/>
      <c r="K25" s="17"/>
      <c r="L25" s="25"/>
      <c r="M25" s="17"/>
      <c r="N25" s="17"/>
    </row>
    <row r="26" spans="1:14" ht="15">
      <c r="A26" s="33">
        <v>14</v>
      </c>
      <c r="B26" s="37"/>
      <c r="C26" s="38" t="s">
        <v>46</v>
      </c>
      <c r="D26" s="40"/>
      <c r="E26" s="25"/>
      <c r="F26" s="4" t="s">
        <v>195</v>
      </c>
      <c r="G26" s="39"/>
      <c r="H26" s="25"/>
      <c r="I26" s="25"/>
      <c r="J26" s="39"/>
      <c r="K26" s="17"/>
      <c r="L26" s="25"/>
      <c r="M26" s="17"/>
      <c r="N26" s="17"/>
    </row>
    <row r="27" spans="1:14" ht="15">
      <c r="A27" s="17"/>
      <c r="B27" s="25"/>
      <c r="C27" s="17"/>
      <c r="D27" s="17"/>
      <c r="E27" s="184"/>
      <c r="F27" s="25"/>
      <c r="G27" s="39">
        <v>13</v>
      </c>
      <c r="H27" s="37"/>
      <c r="I27" s="179" t="s">
        <v>33</v>
      </c>
      <c r="J27" s="40"/>
      <c r="K27" s="17"/>
      <c r="L27" s="25"/>
      <c r="M27" s="17"/>
      <c r="N27" s="17"/>
    </row>
    <row r="28" spans="1:14" ht="15">
      <c r="A28" s="33">
        <v>15</v>
      </c>
      <c r="B28" s="37"/>
      <c r="C28" s="38"/>
      <c r="D28" s="38"/>
      <c r="E28" s="25"/>
      <c r="F28" s="25"/>
      <c r="G28" s="39"/>
      <c r="H28" s="25"/>
      <c r="I28" s="4" t="s">
        <v>176</v>
      </c>
      <c r="J28" s="17"/>
      <c r="K28" s="17"/>
      <c r="L28" s="25"/>
      <c r="M28" s="17"/>
      <c r="N28" s="17"/>
    </row>
    <row r="29" spans="1:14" ht="15">
      <c r="A29" s="17"/>
      <c r="B29" s="25"/>
      <c r="C29" s="17"/>
      <c r="D29" s="39"/>
      <c r="E29" s="37"/>
      <c r="F29" s="102" t="s">
        <v>38</v>
      </c>
      <c r="G29" s="40"/>
      <c r="H29" s="25"/>
      <c r="I29" s="25"/>
      <c r="J29" s="17"/>
      <c r="K29" s="17"/>
      <c r="L29" s="25"/>
      <c r="M29" s="17"/>
      <c r="N29" s="17"/>
    </row>
    <row r="30" spans="1:12" s="113" customFormat="1" ht="15" customHeight="1" thickBot="1">
      <c r="A30" s="110">
        <v>16</v>
      </c>
      <c r="B30" s="111"/>
      <c r="C30" s="111" t="s">
        <v>38</v>
      </c>
      <c r="D30" s="112"/>
      <c r="E30" s="180"/>
      <c r="F30" s="180"/>
      <c r="H30" s="180"/>
      <c r="I30" s="180"/>
      <c r="L30" s="180"/>
    </row>
    <row r="31" spans="12:14" ht="15.75">
      <c r="L31" s="182" t="s">
        <v>27</v>
      </c>
      <c r="M31" s="19"/>
      <c r="N31" s="20" t="s">
        <v>32</v>
      </c>
    </row>
    <row r="32" spans="1:14" ht="16.5" thickBot="1">
      <c r="A32" t="s">
        <v>108</v>
      </c>
      <c r="L32" s="183">
        <v>39522</v>
      </c>
      <c r="M32" s="23"/>
      <c r="N32" s="24" t="s">
        <v>146</v>
      </c>
    </row>
    <row r="34" spans="1:7" ht="15">
      <c r="A34" s="43"/>
      <c r="B34" s="43" t="s">
        <v>92</v>
      </c>
      <c r="C34" s="43"/>
      <c r="D34" s="2"/>
      <c r="E34" s="4"/>
      <c r="F34" s="4"/>
      <c r="G34" s="2"/>
    </row>
    <row r="35" spans="1:9" ht="15">
      <c r="A35" s="2"/>
      <c r="B35" s="2"/>
      <c r="C35" s="103"/>
      <c r="D35" s="2"/>
      <c r="E35" s="4"/>
      <c r="F35" s="4"/>
      <c r="G35" s="2"/>
      <c r="H35" s="4"/>
      <c r="I35" s="4"/>
    </row>
    <row r="36" spans="1:9" ht="15">
      <c r="A36" s="2"/>
      <c r="B36" s="2"/>
      <c r="C36" s="193" t="s">
        <v>203</v>
      </c>
      <c r="D36" s="43"/>
      <c r="E36" s="102" t="s">
        <v>92</v>
      </c>
      <c r="F36" s="102"/>
      <c r="G36" s="2"/>
      <c r="H36" s="4"/>
      <c r="I36" s="4"/>
    </row>
    <row r="37" spans="1:9" ht="15">
      <c r="A37" s="2"/>
      <c r="B37" s="2"/>
      <c r="C37" s="103"/>
      <c r="D37" s="2"/>
      <c r="E37" s="4" t="s">
        <v>200</v>
      </c>
      <c r="F37" s="185"/>
      <c r="G37" s="2"/>
      <c r="H37" s="4"/>
      <c r="I37" s="4"/>
    </row>
    <row r="38" spans="1:9" ht="15">
      <c r="A38" s="43"/>
      <c r="B38" s="43" t="s">
        <v>36</v>
      </c>
      <c r="C38" s="104"/>
      <c r="D38" s="2"/>
      <c r="E38" s="4"/>
      <c r="F38" s="185"/>
      <c r="G38" s="2"/>
      <c r="H38" s="4"/>
      <c r="I38" s="4"/>
    </row>
    <row r="39" spans="1:9" ht="15">
      <c r="A39" s="2"/>
      <c r="B39" s="2"/>
      <c r="C39" s="2"/>
      <c r="D39" s="2"/>
      <c r="E39" s="4"/>
      <c r="F39" s="185"/>
      <c r="G39" s="2"/>
      <c r="H39" s="4"/>
      <c r="I39" s="4"/>
    </row>
    <row r="40" spans="1:9" ht="15">
      <c r="A40" s="2"/>
      <c r="B40" s="2"/>
      <c r="C40" s="2"/>
      <c r="D40" s="2"/>
      <c r="E40" s="4"/>
      <c r="F40" s="193" t="s">
        <v>204</v>
      </c>
      <c r="G40" s="105"/>
      <c r="H40" s="102" t="s">
        <v>143</v>
      </c>
      <c r="I40" s="102"/>
    </row>
    <row r="41" spans="1:9" ht="15">
      <c r="A41" s="2"/>
      <c r="B41" s="2"/>
      <c r="C41" s="2"/>
      <c r="D41" s="2"/>
      <c r="E41" s="4"/>
      <c r="F41" s="185"/>
      <c r="G41" s="2"/>
      <c r="H41" s="4" t="s">
        <v>200</v>
      </c>
      <c r="I41" s="4"/>
    </row>
    <row r="42" spans="1:9" ht="15">
      <c r="A42" s="43"/>
      <c r="B42" s="43" t="s">
        <v>147</v>
      </c>
      <c r="C42" s="43"/>
      <c r="D42" s="2"/>
      <c r="E42" s="4"/>
      <c r="F42" s="185"/>
      <c r="G42" s="2"/>
      <c r="H42" s="4"/>
      <c r="I42" s="4"/>
    </row>
    <row r="43" spans="1:9" ht="15">
      <c r="A43" s="2"/>
      <c r="B43" s="2"/>
      <c r="C43" s="103"/>
      <c r="D43" s="2"/>
      <c r="E43" s="4"/>
      <c r="F43" s="185"/>
      <c r="G43" s="2"/>
      <c r="H43" s="4"/>
      <c r="I43" s="4"/>
    </row>
    <row r="44" spans="1:9" ht="15">
      <c r="A44" s="2"/>
      <c r="B44" s="2"/>
      <c r="C44" s="193" t="s">
        <v>177</v>
      </c>
      <c r="D44" s="43"/>
      <c r="E44" s="102" t="s">
        <v>143</v>
      </c>
      <c r="F44" s="186"/>
      <c r="G44" s="2"/>
      <c r="H44" s="4"/>
      <c r="I44" s="4"/>
    </row>
    <row r="45" spans="1:9" ht="15">
      <c r="A45" s="2"/>
      <c r="B45" s="2"/>
      <c r="C45" s="103"/>
      <c r="D45" s="2"/>
      <c r="E45" s="4" t="s">
        <v>200</v>
      </c>
      <c r="F45" s="4"/>
      <c r="G45" s="2"/>
      <c r="H45" s="4"/>
      <c r="I45" s="4"/>
    </row>
    <row r="46" spans="1:9" ht="15">
      <c r="A46" s="43"/>
      <c r="B46" s="43" t="s">
        <v>38</v>
      </c>
      <c r="C46" s="104"/>
      <c r="D46" s="2"/>
      <c r="E46" s="4"/>
      <c r="F46" s="4"/>
      <c r="G46" s="2"/>
      <c r="H46" s="4"/>
      <c r="I46" s="4"/>
    </row>
    <row r="48" ht="12.75">
      <c r="A48" t="s">
        <v>105</v>
      </c>
    </row>
    <row r="50" spans="1:4" ht="15">
      <c r="A50" s="33">
        <v>1</v>
      </c>
      <c r="B50" s="37"/>
      <c r="C50" s="38" t="s">
        <v>1</v>
      </c>
      <c r="D50" s="38"/>
    </row>
    <row r="51" spans="1:5" ht="15">
      <c r="A51" s="177"/>
      <c r="B51" s="25"/>
      <c r="C51" s="17"/>
      <c r="D51" s="39">
        <v>7</v>
      </c>
      <c r="E51" s="208" t="s">
        <v>2</v>
      </c>
    </row>
    <row r="52" spans="1:5" ht="15">
      <c r="A52" s="33">
        <v>2</v>
      </c>
      <c r="B52" s="37"/>
      <c r="C52" s="38" t="s">
        <v>2</v>
      </c>
      <c r="D52" s="40"/>
      <c r="E52" s="195" t="s">
        <v>176</v>
      </c>
    </row>
    <row r="53" spans="1:4" ht="15">
      <c r="A53" s="177"/>
      <c r="B53" s="25"/>
      <c r="C53" s="17"/>
      <c r="D53" s="17"/>
    </row>
    <row r="54" spans="1:4" ht="15">
      <c r="A54" s="33">
        <v>3</v>
      </c>
      <c r="B54" s="37"/>
      <c r="C54" s="38" t="s">
        <v>193</v>
      </c>
      <c r="D54" s="38"/>
    </row>
    <row r="55" spans="1:5" ht="15">
      <c r="A55" s="177"/>
      <c r="B55" s="25"/>
      <c r="C55" s="17"/>
      <c r="D55" s="39">
        <v>8</v>
      </c>
      <c r="E55" s="208" t="s">
        <v>193</v>
      </c>
    </row>
    <row r="56" spans="1:5" ht="15">
      <c r="A56" s="33">
        <v>4</v>
      </c>
      <c r="B56" s="37"/>
      <c r="C56" s="38" t="s">
        <v>199</v>
      </c>
      <c r="D56" s="40"/>
      <c r="E56" s="181" t="s">
        <v>259</v>
      </c>
    </row>
    <row r="57" spans="1:4" ht="15">
      <c r="A57" s="17"/>
      <c r="B57" s="25"/>
      <c r="C57" s="17"/>
      <c r="D57" s="17"/>
    </row>
    <row r="58" spans="1:4" ht="15">
      <c r="A58" s="33">
        <v>5</v>
      </c>
      <c r="B58" s="37"/>
      <c r="C58" s="38" t="s">
        <v>35</v>
      </c>
      <c r="D58" s="38"/>
    </row>
    <row r="59" spans="1:5" ht="15">
      <c r="A59" s="177"/>
      <c r="B59" s="25"/>
      <c r="C59" s="17"/>
      <c r="D59" s="39">
        <v>9</v>
      </c>
      <c r="E59" s="208" t="s">
        <v>46</v>
      </c>
    </row>
    <row r="60" spans="1:5" ht="15">
      <c r="A60" s="33">
        <v>6</v>
      </c>
      <c r="B60" s="37"/>
      <c r="C60" s="38" t="s">
        <v>46</v>
      </c>
      <c r="D60" s="40"/>
      <c r="E60" s="181" t="s">
        <v>163</v>
      </c>
    </row>
    <row r="63" ht="13.5" thickBot="1"/>
    <row r="64" spans="1:14" ht="15.75">
      <c r="A64" s="2"/>
      <c r="B64" s="2"/>
      <c r="C64" s="2"/>
      <c r="D64" s="2"/>
      <c r="E64" s="4"/>
      <c r="F64" s="4"/>
      <c r="G64" s="2"/>
      <c r="H64" s="4"/>
      <c r="I64" s="4"/>
      <c r="J64" s="2"/>
      <c r="K64" s="2"/>
      <c r="L64" s="182" t="s">
        <v>27</v>
      </c>
      <c r="M64" s="19"/>
      <c r="N64" s="20" t="s">
        <v>32</v>
      </c>
    </row>
    <row r="65" spans="1:14" ht="16.5" thickBot="1">
      <c r="A65" s="2"/>
      <c r="B65" s="2"/>
      <c r="C65" s="3" t="s">
        <v>7</v>
      </c>
      <c r="D65" s="3"/>
      <c r="E65" s="4"/>
      <c r="F65" s="4"/>
      <c r="G65" s="2"/>
      <c r="H65" s="4"/>
      <c r="I65" s="4"/>
      <c r="J65" s="2"/>
      <c r="K65" s="2"/>
      <c r="L65" s="183">
        <v>39522</v>
      </c>
      <c r="M65" s="23"/>
      <c r="N65" s="24" t="s">
        <v>146</v>
      </c>
    </row>
    <row r="66" spans="1:13" ht="15">
      <c r="A66" s="2"/>
      <c r="B66" s="2" t="s">
        <v>106</v>
      </c>
      <c r="C66" s="2"/>
      <c r="D66" s="2" t="s">
        <v>109</v>
      </c>
      <c r="E66" s="4" t="s">
        <v>148</v>
      </c>
      <c r="F66" s="4"/>
      <c r="G66" s="2"/>
      <c r="H66" s="4"/>
      <c r="I66" s="4"/>
      <c r="J66" s="2"/>
      <c r="K66" s="2"/>
      <c r="L66" s="4"/>
      <c r="M66" s="2"/>
    </row>
    <row r="67" spans="1:13" ht="15">
      <c r="A67" s="2"/>
      <c r="B67" s="2"/>
      <c r="C67" s="2"/>
      <c r="D67" s="2"/>
      <c r="E67" s="4"/>
      <c r="F67" s="4"/>
      <c r="G67" s="2"/>
      <c r="H67" s="4"/>
      <c r="I67" s="4"/>
      <c r="J67" s="2"/>
      <c r="K67" s="2"/>
      <c r="L67" s="4"/>
      <c r="M67" s="2"/>
    </row>
    <row r="68" spans="1:12" ht="16.5" thickBot="1">
      <c r="A68" s="4"/>
      <c r="B68" s="5" t="s">
        <v>104</v>
      </c>
      <c r="C68" s="4"/>
      <c r="D68" s="4"/>
      <c r="E68" s="4"/>
      <c r="F68" s="4">
        <v>1</v>
      </c>
      <c r="G68" s="4">
        <v>2</v>
      </c>
      <c r="H68" s="4">
        <v>3</v>
      </c>
      <c r="I68" s="6" t="s">
        <v>8</v>
      </c>
      <c r="J68" s="6" t="s">
        <v>9</v>
      </c>
      <c r="K68" s="6"/>
      <c r="L68" s="6"/>
    </row>
    <row r="69" spans="1:12" ht="15">
      <c r="A69" s="2"/>
      <c r="B69" s="7">
        <v>1</v>
      </c>
      <c r="C69" s="8" t="s">
        <v>2</v>
      </c>
      <c r="D69" s="9"/>
      <c r="E69" s="202"/>
      <c r="F69" s="187"/>
      <c r="G69" s="201" t="s">
        <v>16</v>
      </c>
      <c r="H69" s="201" t="s">
        <v>267</v>
      </c>
      <c r="I69" s="192"/>
      <c r="J69" s="202"/>
      <c r="K69" s="2"/>
      <c r="L69" s="4"/>
    </row>
    <row r="70" spans="1:12" ht="15">
      <c r="A70" s="2"/>
      <c r="B70" s="10">
        <v>2</v>
      </c>
      <c r="C70" s="11" t="s">
        <v>193</v>
      </c>
      <c r="D70" s="12"/>
      <c r="E70" s="204"/>
      <c r="F70" s="188" t="s">
        <v>200</v>
      </c>
      <c r="G70" s="203"/>
      <c r="H70" s="191" t="s">
        <v>16</v>
      </c>
      <c r="I70" s="188"/>
      <c r="J70" s="204"/>
      <c r="K70" s="2"/>
      <c r="L70" s="4"/>
    </row>
    <row r="71" spans="1:12" ht="15.75" thickBot="1">
      <c r="A71" s="2"/>
      <c r="B71" s="13">
        <v>3</v>
      </c>
      <c r="C71" s="14" t="s">
        <v>46</v>
      </c>
      <c r="D71" s="15"/>
      <c r="E71" s="207"/>
      <c r="F71" s="189" t="s">
        <v>163</v>
      </c>
      <c r="G71" s="205" t="s">
        <v>200</v>
      </c>
      <c r="H71" s="209"/>
      <c r="I71" s="189"/>
      <c r="J71" s="207"/>
      <c r="K71" s="2"/>
      <c r="L71" s="4"/>
    </row>
    <row r="72" spans="1:13" ht="15">
      <c r="A72" s="2"/>
      <c r="B72" s="16"/>
      <c r="C72" s="16"/>
      <c r="D72" s="16"/>
      <c r="E72" s="190"/>
      <c r="F72" s="190"/>
      <c r="G72" s="16"/>
      <c r="H72" s="190"/>
      <c r="I72" s="190"/>
      <c r="J72" s="16"/>
      <c r="K72" s="16"/>
      <c r="L72" s="4"/>
      <c r="M72" s="2"/>
    </row>
    <row r="73" spans="1:13" ht="15">
      <c r="A73" s="2"/>
      <c r="B73" s="16"/>
      <c r="C73" s="16"/>
      <c r="D73" s="16"/>
      <c r="E73" s="190"/>
      <c r="F73" s="190"/>
      <c r="G73" s="16"/>
      <c r="H73" s="190"/>
      <c r="I73" s="190"/>
      <c r="J73" s="16"/>
      <c r="K73" s="16"/>
      <c r="L73" s="4"/>
      <c r="M73" s="2"/>
    </row>
    <row r="74" spans="1:13" ht="15">
      <c r="A74" s="2"/>
      <c r="B74" s="16"/>
      <c r="C74" s="16"/>
      <c r="D74" s="16"/>
      <c r="E74" s="190"/>
      <c r="F74" s="190"/>
      <c r="G74" s="16"/>
      <c r="H74" s="190"/>
      <c r="I74" s="190"/>
      <c r="J74" s="16"/>
      <c r="K74" s="16"/>
      <c r="L74" s="4"/>
      <c r="M74" s="2"/>
    </row>
    <row r="75" spans="1:13" ht="15">
      <c r="A75" s="2"/>
      <c r="B75" s="2"/>
      <c r="C75" s="2"/>
      <c r="D75" s="2"/>
      <c r="E75" s="4"/>
      <c r="F75" s="4"/>
      <c r="G75" s="2"/>
      <c r="H75" s="4"/>
      <c r="I75" s="4"/>
      <c r="J75" s="2"/>
      <c r="K75" s="2"/>
      <c r="L75" s="4"/>
      <c r="M75" s="2"/>
    </row>
    <row r="76" spans="1:13" ht="15">
      <c r="A76" s="2"/>
      <c r="B76" s="2"/>
      <c r="C76" s="2"/>
      <c r="D76" s="2"/>
      <c r="E76" s="4"/>
      <c r="F76" s="4" t="s">
        <v>10</v>
      </c>
      <c r="G76" s="4" t="s">
        <v>11</v>
      </c>
      <c r="H76" s="4" t="s">
        <v>12</v>
      </c>
      <c r="I76" s="4" t="s">
        <v>13</v>
      </c>
      <c r="J76" s="4" t="s">
        <v>14</v>
      </c>
      <c r="K76" s="2"/>
      <c r="L76" s="4"/>
      <c r="M76" s="2"/>
    </row>
    <row r="77" spans="1:13" ht="15.75">
      <c r="A77" s="2"/>
      <c r="B77" s="2"/>
      <c r="C77" s="200" t="s">
        <v>205</v>
      </c>
      <c r="D77" s="109" t="s">
        <v>20</v>
      </c>
      <c r="E77" s="191"/>
      <c r="F77" s="191"/>
      <c r="G77" s="191"/>
      <c r="H77" s="191"/>
      <c r="I77" s="191"/>
      <c r="J77" s="191"/>
      <c r="K77" s="2"/>
      <c r="L77" s="4"/>
      <c r="M77" s="2"/>
    </row>
    <row r="78" spans="1:13" ht="15.75">
      <c r="A78" s="2"/>
      <c r="B78" s="2"/>
      <c r="C78" s="200" t="s">
        <v>206</v>
      </c>
      <c r="D78" s="109" t="s">
        <v>22</v>
      </c>
      <c r="E78" s="191"/>
      <c r="F78" s="191"/>
      <c r="G78" s="191"/>
      <c r="H78" s="191"/>
      <c r="I78" s="191"/>
      <c r="J78" s="191"/>
      <c r="K78" s="2"/>
      <c r="L78" s="4"/>
      <c r="M78" s="2"/>
    </row>
    <row r="79" spans="1:13" ht="15.75">
      <c r="A79" s="2"/>
      <c r="B79" s="2"/>
      <c r="C79" s="200" t="s">
        <v>207</v>
      </c>
      <c r="D79" s="109" t="s">
        <v>24</v>
      </c>
      <c r="E79" s="191"/>
      <c r="F79" s="191"/>
      <c r="G79" s="191"/>
      <c r="H79" s="191"/>
      <c r="I79" s="191"/>
      <c r="J79" s="191"/>
      <c r="K79" s="2"/>
      <c r="L79" s="4"/>
      <c r="M79" s="2"/>
    </row>
    <row r="80" spans="1:13" ht="15.75">
      <c r="A80" s="2"/>
      <c r="B80" s="2"/>
      <c r="C80" s="2"/>
      <c r="D80" s="106"/>
      <c r="E80" s="190"/>
      <c r="F80" s="190"/>
      <c r="G80" s="16"/>
      <c r="H80" s="190"/>
      <c r="I80" s="190"/>
      <c r="J80" s="16"/>
      <c r="K80" s="2"/>
      <c r="L80" s="4"/>
      <c r="M80" s="2"/>
    </row>
    <row r="81" spans="1:13" ht="15.75">
      <c r="A81" s="2"/>
      <c r="B81" s="2"/>
      <c r="C81" s="2"/>
      <c r="D81" s="106"/>
      <c r="E81" s="190"/>
      <c r="F81" s="190"/>
      <c r="G81" s="16"/>
      <c r="H81" s="190"/>
      <c r="I81" s="190"/>
      <c r="J81" s="16"/>
      <c r="K81" s="2"/>
      <c r="L81" s="4"/>
      <c r="M81" s="2"/>
    </row>
    <row r="82" spans="1:13" ht="15.75">
      <c r="A82" s="2"/>
      <c r="B82" s="2"/>
      <c r="C82" s="2"/>
      <c r="D82" s="106"/>
      <c r="E82" s="190"/>
      <c r="F82" s="190"/>
      <c r="G82" s="16"/>
      <c r="H82" s="190"/>
      <c r="I82" s="190"/>
      <c r="J82" s="16"/>
      <c r="K82" s="2"/>
      <c r="L82" s="4"/>
      <c r="M82" s="2"/>
    </row>
    <row r="83" spans="1:13" ht="15.75">
      <c r="A83" s="2"/>
      <c r="B83" s="2"/>
      <c r="C83" s="2"/>
      <c r="D83" s="106"/>
      <c r="E83" s="190"/>
      <c r="F83" s="190"/>
      <c r="G83" s="16"/>
      <c r="H83" s="190"/>
      <c r="I83" s="190"/>
      <c r="J83" s="16"/>
      <c r="K83" s="2"/>
      <c r="L83" s="4"/>
      <c r="M83" s="2"/>
    </row>
    <row r="84" spans="1:13" ht="15.75">
      <c r="A84" s="2"/>
      <c r="B84" s="2"/>
      <c r="C84" s="2"/>
      <c r="D84" s="106"/>
      <c r="E84" s="190"/>
      <c r="F84" s="190"/>
      <c r="G84" s="16"/>
      <c r="H84" s="190"/>
      <c r="I84" s="190"/>
      <c r="J84" s="16"/>
      <c r="K84" s="2"/>
      <c r="L84" s="4"/>
      <c r="M84" s="2"/>
    </row>
    <row r="85" spans="1:13" ht="15.75">
      <c r="A85" s="2"/>
      <c r="B85" s="2"/>
      <c r="C85" s="2"/>
      <c r="D85" s="106"/>
      <c r="E85" s="190"/>
      <c r="F85" s="190"/>
      <c r="G85" s="16"/>
      <c r="H85" s="190"/>
      <c r="I85" s="190"/>
      <c r="J85" s="16"/>
      <c r="K85" s="2"/>
      <c r="L85" s="4"/>
      <c r="M85" s="2"/>
    </row>
    <row r="86" spans="1:13" ht="15.75">
      <c r="A86" s="2"/>
      <c r="B86" s="2"/>
      <c r="C86" s="2"/>
      <c r="D86" s="106"/>
      <c r="E86" s="190"/>
      <c r="F86" s="190"/>
      <c r="G86" s="16"/>
      <c r="H86" s="190"/>
      <c r="I86" s="190"/>
      <c r="J86" s="16"/>
      <c r="K86" s="2"/>
      <c r="L86" s="4"/>
      <c r="M86" s="2"/>
    </row>
    <row r="87" spans="1:13" ht="15.75">
      <c r="A87" s="2"/>
      <c r="B87" s="2"/>
      <c r="C87" s="2"/>
      <c r="D87" s="106"/>
      <c r="E87" s="190"/>
      <c r="F87" s="190"/>
      <c r="G87" s="16"/>
      <c r="H87" s="190"/>
      <c r="I87" s="190"/>
      <c r="J87" s="16"/>
      <c r="K87" s="2"/>
      <c r="L87" s="4"/>
      <c r="M87" s="2"/>
    </row>
    <row r="88" spans="1:13" ht="15.75">
      <c r="A88" s="2"/>
      <c r="B88" s="2"/>
      <c r="C88" s="2"/>
      <c r="D88" s="106"/>
      <c r="E88" s="190"/>
      <c r="F88" s="190"/>
      <c r="G88" s="16"/>
      <c r="H88" s="190"/>
      <c r="I88" s="190"/>
      <c r="J88" s="16"/>
      <c r="K88" s="2"/>
      <c r="L88" s="4"/>
      <c r="M88" s="2"/>
    </row>
    <row r="89" spans="1:13" ht="15.75">
      <c r="A89" s="2"/>
      <c r="B89" s="2"/>
      <c r="C89" s="2"/>
      <c r="D89" s="106"/>
      <c r="E89" s="190"/>
      <c r="F89" s="190"/>
      <c r="G89" s="16"/>
      <c r="H89" s="190"/>
      <c r="I89" s="190"/>
      <c r="J89" s="16"/>
      <c r="K89" s="2"/>
      <c r="L89" s="4"/>
      <c r="M89" s="2"/>
    </row>
    <row r="90" spans="1:13" ht="15.75">
      <c r="A90" s="2"/>
      <c r="B90" s="2"/>
      <c r="C90" s="2"/>
      <c r="D90" s="106"/>
      <c r="E90" s="190"/>
      <c r="F90" s="190"/>
      <c r="G90" s="16"/>
      <c r="H90" s="190"/>
      <c r="I90" s="190"/>
      <c r="J90" s="16"/>
      <c r="K90" s="2"/>
      <c r="L90" s="4"/>
      <c r="M90" s="2"/>
    </row>
    <row r="91" spans="1:13" ht="15.75">
      <c r="A91" s="2"/>
      <c r="B91" s="2"/>
      <c r="C91" s="2"/>
      <c r="D91" s="106"/>
      <c r="E91" s="190"/>
      <c r="F91" s="190"/>
      <c r="G91" s="16"/>
      <c r="H91" s="190"/>
      <c r="I91" s="190"/>
      <c r="J91" s="16"/>
      <c r="K91" s="2"/>
      <c r="L91" s="4"/>
      <c r="M91" s="2"/>
    </row>
    <row r="92" spans="1:13" ht="15.75">
      <c r="A92" s="2"/>
      <c r="B92" s="2"/>
      <c r="C92" s="2"/>
      <c r="D92" s="106"/>
      <c r="E92" s="190"/>
      <c r="F92" s="190"/>
      <c r="G92" s="16"/>
      <c r="H92" s="190"/>
      <c r="I92" s="190"/>
      <c r="J92" s="16"/>
      <c r="K92" s="2"/>
      <c r="L92" s="4"/>
      <c r="M92" s="2"/>
    </row>
    <row r="93" ht="13.5" thickBot="1"/>
    <row r="94" spans="1:14" ht="15.75">
      <c r="A94" s="2"/>
      <c r="B94" s="2"/>
      <c r="C94" s="2"/>
      <c r="D94" s="2"/>
      <c r="E94" s="4"/>
      <c r="F94" s="4"/>
      <c r="G94" s="2"/>
      <c r="H94" s="4"/>
      <c r="I94" s="4"/>
      <c r="J94" s="2"/>
      <c r="K94" s="2"/>
      <c r="L94" s="182" t="s">
        <v>27</v>
      </c>
      <c r="M94" s="19"/>
      <c r="N94" s="20" t="s">
        <v>32</v>
      </c>
    </row>
    <row r="95" spans="1:14" ht="16.5" thickBot="1">
      <c r="A95" s="2"/>
      <c r="B95" s="2"/>
      <c r="C95" s="3" t="s">
        <v>7</v>
      </c>
      <c r="D95" s="3"/>
      <c r="E95" s="4"/>
      <c r="F95" s="4"/>
      <c r="G95" s="2"/>
      <c r="H95" s="4"/>
      <c r="I95" s="4"/>
      <c r="J95" s="2"/>
      <c r="K95" s="2"/>
      <c r="L95" s="183">
        <v>39522</v>
      </c>
      <c r="M95" s="23"/>
      <c r="N95" s="24" t="s">
        <v>146</v>
      </c>
    </row>
    <row r="96" spans="1:13" ht="15">
      <c r="A96" s="2"/>
      <c r="B96" s="2" t="s">
        <v>107</v>
      </c>
      <c r="C96" s="2"/>
      <c r="D96" s="2" t="s">
        <v>109</v>
      </c>
      <c r="E96" s="4" t="s">
        <v>149</v>
      </c>
      <c r="F96" s="4"/>
      <c r="G96" s="2"/>
      <c r="H96" s="4"/>
      <c r="I96" s="4"/>
      <c r="J96" s="2"/>
      <c r="K96" s="2"/>
      <c r="L96" s="4"/>
      <c r="M96" s="2"/>
    </row>
    <row r="97" spans="1:13" ht="15">
      <c r="A97" s="2"/>
      <c r="B97" s="2"/>
      <c r="C97" s="2"/>
      <c r="D97" s="2"/>
      <c r="E97" s="4"/>
      <c r="F97" s="4"/>
      <c r="G97" s="2"/>
      <c r="H97" s="4"/>
      <c r="I97" s="4"/>
      <c r="J97" s="2"/>
      <c r="K97" s="2"/>
      <c r="L97" s="4"/>
      <c r="M97" s="2"/>
    </row>
    <row r="98" spans="1:12" ht="16.5" thickBot="1">
      <c r="A98" s="4"/>
      <c r="B98" s="5" t="s">
        <v>258</v>
      </c>
      <c r="C98" s="4"/>
      <c r="D98" s="4"/>
      <c r="E98" s="4"/>
      <c r="F98" s="4">
        <v>1</v>
      </c>
      <c r="G98" s="4">
        <v>2</v>
      </c>
      <c r="H98" s="4">
        <v>3</v>
      </c>
      <c r="I98" s="6" t="s">
        <v>8</v>
      </c>
      <c r="J98" s="6" t="s">
        <v>9</v>
      </c>
      <c r="K98" s="6"/>
      <c r="L98" s="6"/>
    </row>
    <row r="99" spans="1:12" ht="15">
      <c r="A99" s="2"/>
      <c r="B99" s="7">
        <v>1</v>
      </c>
      <c r="C99" s="8" t="s">
        <v>1</v>
      </c>
      <c r="D99" s="9"/>
      <c r="E99" s="202"/>
      <c r="F99" s="187"/>
      <c r="G99" s="201" t="s">
        <v>289</v>
      </c>
      <c r="H99" s="201"/>
      <c r="I99" s="192"/>
      <c r="J99" s="202" t="s">
        <v>83</v>
      </c>
      <c r="K99" s="2"/>
      <c r="L99" s="4"/>
    </row>
    <row r="100" spans="1:12" ht="15">
      <c r="A100" s="2"/>
      <c r="B100" s="10">
        <v>2</v>
      </c>
      <c r="C100" s="11" t="s">
        <v>35</v>
      </c>
      <c r="D100" s="12"/>
      <c r="E100" s="204"/>
      <c r="F100" s="188" t="s">
        <v>199</v>
      </c>
      <c r="G100" s="203"/>
      <c r="H100" s="191"/>
      <c r="I100" s="188"/>
      <c r="J100" s="204" t="s">
        <v>82</v>
      </c>
      <c r="K100" s="2"/>
      <c r="L100" s="4"/>
    </row>
    <row r="101" spans="1:12" ht="15.75" thickBot="1">
      <c r="A101" s="2"/>
      <c r="B101" s="13">
        <v>3</v>
      </c>
      <c r="C101" s="14"/>
      <c r="D101" s="15"/>
      <c r="E101" s="207"/>
      <c r="F101" s="189"/>
      <c r="G101" s="15"/>
      <c r="H101" s="209"/>
      <c r="I101" s="189"/>
      <c r="J101" s="207"/>
      <c r="K101" s="2"/>
      <c r="L101" s="4"/>
    </row>
    <row r="102" spans="1:13" ht="15">
      <c r="A102" s="2"/>
      <c r="B102" s="16"/>
      <c r="C102" s="16"/>
      <c r="D102" s="16"/>
      <c r="E102" s="190"/>
      <c r="F102" s="190"/>
      <c r="G102" s="16"/>
      <c r="H102" s="190"/>
      <c r="I102" s="190"/>
      <c r="J102" s="16"/>
      <c r="K102" s="16"/>
      <c r="L102" s="4"/>
      <c r="M102" s="2"/>
    </row>
    <row r="103" spans="1:13" ht="15">
      <c r="A103" s="2"/>
      <c r="B103" s="16"/>
      <c r="C103" s="16"/>
      <c r="D103" s="16"/>
      <c r="E103" s="190"/>
      <c r="F103" s="190"/>
      <c r="G103" s="16"/>
      <c r="H103" s="190"/>
      <c r="I103" s="190"/>
      <c r="J103" s="16"/>
      <c r="K103" s="16"/>
      <c r="L103" s="4"/>
      <c r="M103" s="2"/>
    </row>
    <row r="104" spans="1:13" ht="15">
      <c r="A104" s="2"/>
      <c r="B104" s="16"/>
      <c r="C104" s="16"/>
      <c r="D104" s="16"/>
      <c r="E104" s="190"/>
      <c r="F104" s="190"/>
      <c r="G104" s="16"/>
      <c r="H104" s="190"/>
      <c r="I104" s="190"/>
      <c r="J104" s="16"/>
      <c r="K104" s="16"/>
      <c r="L104" s="4"/>
      <c r="M104" s="2"/>
    </row>
    <row r="105" spans="1:13" ht="15">
      <c r="A105" s="2"/>
      <c r="B105" s="2"/>
      <c r="C105" s="2"/>
      <c r="D105" s="2"/>
      <c r="E105" s="4"/>
      <c r="F105" s="4"/>
      <c r="G105" s="2"/>
      <c r="H105" s="4"/>
      <c r="I105" s="4"/>
      <c r="J105" s="2"/>
      <c r="K105" s="2"/>
      <c r="L105" s="4"/>
      <c r="M105" s="2"/>
    </row>
    <row r="106" spans="1:13" ht="15">
      <c r="A106" s="2"/>
      <c r="B106" s="2"/>
      <c r="C106" s="2"/>
      <c r="D106" s="16"/>
      <c r="E106" s="4"/>
      <c r="F106" s="4" t="s">
        <v>10</v>
      </c>
      <c r="G106" s="4" t="s">
        <v>11</v>
      </c>
      <c r="H106" s="4" t="s">
        <v>12</v>
      </c>
      <c r="I106" s="4" t="s">
        <v>13</v>
      </c>
      <c r="J106" s="4" t="s">
        <v>14</v>
      </c>
      <c r="K106" s="2"/>
      <c r="L106" s="4"/>
      <c r="M106" s="2"/>
    </row>
    <row r="107" spans="1:13" ht="15.75">
      <c r="A107" s="2"/>
      <c r="B107" s="2"/>
      <c r="C107" s="200" t="s">
        <v>208</v>
      </c>
      <c r="D107" s="109" t="s">
        <v>20</v>
      </c>
      <c r="E107" s="211"/>
      <c r="F107" s="191"/>
      <c r="G107" s="12"/>
      <c r="H107" s="191"/>
      <c r="I107" s="191"/>
      <c r="J107" s="12"/>
      <c r="K107" s="2"/>
      <c r="L107" s="4"/>
      <c r="M107" s="2"/>
    </row>
    <row r="108" spans="1:13" ht="15.75">
      <c r="A108" s="2"/>
      <c r="B108" s="2"/>
      <c r="C108" s="200" t="s">
        <v>209</v>
      </c>
      <c r="D108" s="109" t="s">
        <v>22</v>
      </c>
      <c r="E108" s="211"/>
      <c r="F108" s="191"/>
      <c r="G108" s="12"/>
      <c r="H108" s="191"/>
      <c r="I108" s="191"/>
      <c r="J108" s="12"/>
      <c r="K108" s="2"/>
      <c r="L108" s="4"/>
      <c r="M108" s="2"/>
    </row>
    <row r="109" spans="1:13" ht="15.75">
      <c r="A109" s="2"/>
      <c r="B109" s="2"/>
      <c r="C109" s="200" t="s">
        <v>210</v>
      </c>
      <c r="D109" s="109" t="s">
        <v>24</v>
      </c>
      <c r="E109" s="211"/>
      <c r="F109" s="191"/>
      <c r="G109" s="12"/>
      <c r="H109" s="191"/>
      <c r="I109" s="191"/>
      <c r="J109" s="12"/>
      <c r="K109" s="2"/>
      <c r="L109" s="4"/>
      <c r="M109" s="2"/>
    </row>
    <row r="110" spans="1:13" ht="15.75">
      <c r="A110" s="2"/>
      <c r="B110" s="2"/>
      <c r="C110" s="2"/>
      <c r="D110" s="106"/>
      <c r="E110" s="190"/>
      <c r="F110" s="190"/>
      <c r="G110" s="16"/>
      <c r="H110" s="190"/>
      <c r="I110" s="190"/>
      <c r="J110" s="16"/>
      <c r="K110" s="2"/>
      <c r="L110" s="4"/>
      <c r="M110" s="2"/>
    </row>
    <row r="111" ht="12.75">
      <c r="D111" s="48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C44 C36 F40 C107:C109 C77:C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6"/>
  <sheetViews>
    <sheetView workbookViewId="0" topLeftCell="A1">
      <selection activeCell="Y220" sqref="Y220"/>
    </sheetView>
  </sheetViews>
  <sheetFormatPr defaultColWidth="9.140625" defaultRowHeight="12.75"/>
  <cols>
    <col min="1" max="1" width="3.00390625" style="0" bestFit="1" customWidth="1"/>
    <col min="2" max="2" width="6.28125" style="0" customWidth="1"/>
    <col min="3" max="3" width="22.28125" style="0" customWidth="1"/>
    <col min="4" max="4" width="19.14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20.28125" style="0" customWidth="1"/>
    <col min="18" max="18" width="3.00390625" style="0" bestFit="1" customWidth="1"/>
    <col min="20" max="20" width="36.00390625" style="0" bestFit="1" customWidth="1"/>
    <col min="22" max="22" width="7.140625" style="0" customWidth="1"/>
    <col min="23" max="23" width="8.7109375" style="0" customWidth="1"/>
    <col min="24" max="24" width="8.57421875" style="0" customWidth="1"/>
    <col min="25" max="26" width="8.421875" style="0" customWidth="1"/>
    <col min="27" max="27" width="8.140625" style="0" customWidth="1"/>
    <col min="28" max="31" width="6.421875" style="0" customWidth="1"/>
  </cols>
  <sheetData>
    <row r="1" spans="1:32" ht="6.75" customHeight="1">
      <c r="A1" s="114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Q1" s="114"/>
      <c r="R1" s="116"/>
      <c r="S1" s="115"/>
      <c r="T1" s="116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2" ht="15.75">
      <c r="A2" s="119">
        <v>1</v>
      </c>
      <c r="B2" s="48"/>
      <c r="C2" s="120" t="s">
        <v>114</v>
      </c>
      <c r="D2" s="47"/>
      <c r="E2" s="47"/>
      <c r="F2" s="48"/>
      <c r="G2" s="121" t="s">
        <v>115</v>
      </c>
      <c r="H2" s="50"/>
      <c r="I2" s="224"/>
      <c r="J2" s="225"/>
      <c r="K2" s="225"/>
      <c r="L2" s="225"/>
      <c r="M2" s="225"/>
      <c r="N2" s="226"/>
      <c r="O2" s="122"/>
      <c r="Q2" s="119"/>
      <c r="R2" s="48">
        <v>13</v>
      </c>
      <c r="S2" s="48"/>
      <c r="T2" s="120" t="s">
        <v>114</v>
      </c>
      <c r="U2" s="47"/>
      <c r="V2" s="47"/>
      <c r="W2" s="48"/>
      <c r="X2" s="121" t="s">
        <v>115</v>
      </c>
      <c r="Y2" s="50"/>
      <c r="Z2" s="224"/>
      <c r="AA2" s="225"/>
      <c r="AB2" s="225"/>
      <c r="AC2" s="225"/>
      <c r="AD2" s="225"/>
      <c r="AE2" s="226"/>
      <c r="AF2" s="122"/>
    </row>
    <row r="3" spans="1:32" ht="17.25" customHeight="1">
      <c r="A3" s="119"/>
      <c r="B3" s="51"/>
      <c r="C3" s="69" t="s">
        <v>116</v>
      </c>
      <c r="D3" s="47"/>
      <c r="E3" s="47"/>
      <c r="F3" s="48"/>
      <c r="G3" s="121" t="s">
        <v>117</v>
      </c>
      <c r="H3" s="50"/>
      <c r="I3" s="227"/>
      <c r="J3" s="217"/>
      <c r="K3" s="217"/>
      <c r="L3" s="217"/>
      <c r="M3" s="217"/>
      <c r="N3" s="218"/>
      <c r="O3" s="122"/>
      <c r="Q3" s="119"/>
      <c r="R3" s="48"/>
      <c r="S3" s="51"/>
      <c r="T3" s="69" t="s">
        <v>116</v>
      </c>
      <c r="U3" s="47"/>
      <c r="V3" s="47"/>
      <c r="W3" s="48"/>
      <c r="X3" s="121" t="s">
        <v>117</v>
      </c>
      <c r="Y3" s="50"/>
      <c r="Z3" s="227"/>
      <c r="AA3" s="217"/>
      <c r="AB3" s="217"/>
      <c r="AC3" s="217"/>
      <c r="AD3" s="217"/>
      <c r="AE3" s="218"/>
      <c r="AF3" s="122"/>
    </row>
    <row r="4" spans="1:32" ht="3.75" customHeight="1">
      <c r="A4" s="119"/>
      <c r="B4" s="48"/>
      <c r="C4" s="54"/>
      <c r="D4" s="47"/>
      <c r="E4" s="47"/>
      <c r="F4" s="47"/>
      <c r="G4" s="54"/>
      <c r="H4" s="47"/>
      <c r="I4" s="47"/>
      <c r="J4" s="47"/>
      <c r="K4" s="47"/>
      <c r="L4" s="47"/>
      <c r="M4" s="47"/>
      <c r="N4" s="47"/>
      <c r="O4" s="123"/>
      <c r="Q4" s="119"/>
      <c r="R4" s="48"/>
      <c r="S4" s="48"/>
      <c r="T4" s="54"/>
      <c r="U4" s="47"/>
      <c r="V4" s="47"/>
      <c r="W4" s="47"/>
      <c r="X4" s="54"/>
      <c r="Y4" s="47"/>
      <c r="Z4" s="47"/>
      <c r="AA4" s="47"/>
      <c r="AB4" s="47"/>
      <c r="AC4" s="47"/>
      <c r="AD4" s="47"/>
      <c r="AE4" s="47"/>
      <c r="AF4" s="123"/>
    </row>
    <row r="5" spans="1:32" ht="15.75">
      <c r="A5" s="122"/>
      <c r="B5" s="124" t="s">
        <v>118</v>
      </c>
      <c r="C5" s="228" t="s">
        <v>92</v>
      </c>
      <c r="D5" s="229"/>
      <c r="E5" s="125"/>
      <c r="F5" s="124" t="s">
        <v>118</v>
      </c>
      <c r="G5" s="228" t="s">
        <v>1</v>
      </c>
      <c r="H5" s="230"/>
      <c r="I5" s="230"/>
      <c r="J5" s="230"/>
      <c r="K5" s="230"/>
      <c r="L5" s="230"/>
      <c r="M5" s="230"/>
      <c r="N5" s="231"/>
      <c r="O5" s="122"/>
      <c r="Q5" s="122"/>
      <c r="R5" s="119"/>
      <c r="S5" s="124" t="s">
        <v>118</v>
      </c>
      <c r="T5" s="228" t="s">
        <v>266</v>
      </c>
      <c r="U5" s="229"/>
      <c r="V5" s="125"/>
      <c r="W5" s="124" t="s">
        <v>118</v>
      </c>
      <c r="X5" s="228" t="s">
        <v>33</v>
      </c>
      <c r="Y5" s="230"/>
      <c r="Z5" s="230"/>
      <c r="AA5" s="230"/>
      <c r="AB5" s="230"/>
      <c r="AC5" s="230"/>
      <c r="AD5" s="230"/>
      <c r="AE5" s="231"/>
      <c r="AF5" s="122"/>
    </row>
    <row r="6" spans="1:32" ht="12.75">
      <c r="A6" s="122"/>
      <c r="B6" s="126" t="s">
        <v>62</v>
      </c>
      <c r="C6" s="214" t="s">
        <v>230</v>
      </c>
      <c r="D6" s="215"/>
      <c r="E6" s="127"/>
      <c r="F6" s="128" t="s">
        <v>5</v>
      </c>
      <c r="G6" s="214" t="s">
        <v>171</v>
      </c>
      <c r="H6" s="217"/>
      <c r="I6" s="217"/>
      <c r="J6" s="217"/>
      <c r="K6" s="217"/>
      <c r="L6" s="217"/>
      <c r="M6" s="217"/>
      <c r="N6" s="218"/>
      <c r="O6" s="122"/>
      <c r="Q6" s="122"/>
      <c r="R6" s="119"/>
      <c r="S6" s="126" t="s">
        <v>62</v>
      </c>
      <c r="T6" s="214" t="s">
        <v>154</v>
      </c>
      <c r="U6" s="215"/>
      <c r="V6" s="127"/>
      <c r="W6" s="128" t="s">
        <v>5</v>
      </c>
      <c r="X6" s="214" t="s">
        <v>233</v>
      </c>
      <c r="Y6" s="217"/>
      <c r="Z6" s="217"/>
      <c r="AA6" s="217"/>
      <c r="AB6" s="217"/>
      <c r="AC6" s="217"/>
      <c r="AD6" s="217"/>
      <c r="AE6" s="218"/>
      <c r="AF6" s="122"/>
    </row>
    <row r="7" spans="1:32" ht="12.75">
      <c r="A7" s="122"/>
      <c r="B7" s="129" t="s">
        <v>63</v>
      </c>
      <c r="C7" s="214" t="s">
        <v>166</v>
      </c>
      <c r="D7" s="215"/>
      <c r="E7" s="127"/>
      <c r="F7" s="130" t="s">
        <v>64</v>
      </c>
      <c r="G7" s="216" t="s">
        <v>170</v>
      </c>
      <c r="H7" s="217"/>
      <c r="I7" s="217"/>
      <c r="J7" s="217"/>
      <c r="K7" s="217"/>
      <c r="L7" s="217"/>
      <c r="M7" s="217"/>
      <c r="N7" s="218"/>
      <c r="O7" s="122"/>
      <c r="Q7" s="122"/>
      <c r="R7" s="119"/>
      <c r="S7" s="129" t="s">
        <v>63</v>
      </c>
      <c r="T7" s="214" t="s">
        <v>155</v>
      </c>
      <c r="U7" s="215"/>
      <c r="V7" s="127"/>
      <c r="W7" s="130" t="s">
        <v>64</v>
      </c>
      <c r="X7" s="216" t="s">
        <v>232</v>
      </c>
      <c r="Y7" s="217"/>
      <c r="Z7" s="217"/>
      <c r="AA7" s="217"/>
      <c r="AB7" s="217"/>
      <c r="AC7" s="217"/>
      <c r="AD7" s="217"/>
      <c r="AE7" s="218"/>
      <c r="AF7" s="122"/>
    </row>
    <row r="8" spans="1:32" ht="12.75">
      <c r="A8" s="119"/>
      <c r="B8" s="129" t="s">
        <v>119</v>
      </c>
      <c r="C8" s="214" t="s">
        <v>194</v>
      </c>
      <c r="D8" s="215"/>
      <c r="E8" s="127"/>
      <c r="F8" s="130" t="s">
        <v>120</v>
      </c>
      <c r="G8" s="216" t="s">
        <v>172</v>
      </c>
      <c r="H8" s="217"/>
      <c r="I8" s="217"/>
      <c r="J8" s="217"/>
      <c r="K8" s="217"/>
      <c r="L8" s="217"/>
      <c r="M8" s="217"/>
      <c r="N8" s="218"/>
      <c r="O8" s="123"/>
      <c r="Q8" s="119"/>
      <c r="R8" s="119"/>
      <c r="S8" s="129" t="s">
        <v>119</v>
      </c>
      <c r="T8" s="214" t="s">
        <v>152</v>
      </c>
      <c r="U8" s="215"/>
      <c r="V8" s="127"/>
      <c r="W8" s="130" t="s">
        <v>120</v>
      </c>
      <c r="X8" s="216" t="s">
        <v>201</v>
      </c>
      <c r="Y8" s="217"/>
      <c r="Z8" s="217"/>
      <c r="AA8" s="217"/>
      <c r="AB8" s="217"/>
      <c r="AC8" s="217"/>
      <c r="AD8" s="217"/>
      <c r="AE8" s="218"/>
      <c r="AF8" s="123"/>
    </row>
    <row r="9" spans="1:32" ht="12" customHeight="1">
      <c r="A9" s="119"/>
      <c r="B9" s="131" t="s">
        <v>121</v>
      </c>
      <c r="C9" s="132"/>
      <c r="D9" s="133"/>
      <c r="E9" s="63"/>
      <c r="F9" s="131" t="s">
        <v>121</v>
      </c>
      <c r="G9" s="132"/>
      <c r="H9" s="134"/>
      <c r="I9" s="134"/>
      <c r="J9" s="134"/>
      <c r="K9" s="134"/>
      <c r="L9" s="134"/>
      <c r="M9" s="134"/>
      <c r="N9" s="134"/>
      <c r="O9" s="123"/>
      <c r="Q9" s="119"/>
      <c r="R9" s="119"/>
      <c r="S9" s="131" t="s">
        <v>121</v>
      </c>
      <c r="T9" s="132"/>
      <c r="U9" s="133"/>
      <c r="V9" s="63"/>
      <c r="W9" s="131" t="s">
        <v>121</v>
      </c>
      <c r="X9" s="132"/>
      <c r="Y9" s="134"/>
      <c r="Z9" s="134"/>
      <c r="AA9" s="134"/>
      <c r="AB9" s="134"/>
      <c r="AC9" s="134"/>
      <c r="AD9" s="134"/>
      <c r="AE9" s="134"/>
      <c r="AF9" s="123"/>
    </row>
    <row r="10" spans="1:32" ht="12.75">
      <c r="A10" s="122"/>
      <c r="B10" s="135"/>
      <c r="C10" s="214"/>
      <c r="D10" s="215"/>
      <c r="E10" s="127"/>
      <c r="F10" s="136"/>
      <c r="G10" s="216"/>
      <c r="H10" s="217"/>
      <c r="I10" s="217"/>
      <c r="J10" s="217"/>
      <c r="K10" s="217"/>
      <c r="L10" s="217"/>
      <c r="M10" s="217"/>
      <c r="N10" s="218"/>
      <c r="O10" s="122"/>
      <c r="Q10" s="122"/>
      <c r="R10" s="119"/>
      <c r="S10" s="135"/>
      <c r="T10" s="214"/>
      <c r="U10" s="215"/>
      <c r="V10" s="127"/>
      <c r="W10" s="136"/>
      <c r="X10" s="216"/>
      <c r="Y10" s="217"/>
      <c r="Z10" s="217"/>
      <c r="AA10" s="217"/>
      <c r="AB10" s="217"/>
      <c r="AC10" s="217"/>
      <c r="AD10" s="217"/>
      <c r="AE10" s="218"/>
      <c r="AF10" s="122"/>
    </row>
    <row r="11" spans="1:32" ht="12.75">
      <c r="A11" s="122"/>
      <c r="B11" s="137"/>
      <c r="C11" s="214"/>
      <c r="D11" s="215"/>
      <c r="E11" s="127"/>
      <c r="F11" s="138"/>
      <c r="G11" s="216"/>
      <c r="H11" s="217"/>
      <c r="I11" s="217"/>
      <c r="J11" s="217"/>
      <c r="K11" s="217"/>
      <c r="L11" s="217"/>
      <c r="M11" s="217"/>
      <c r="N11" s="218"/>
      <c r="O11" s="122"/>
      <c r="Q11" s="122"/>
      <c r="R11" s="119"/>
      <c r="S11" s="137"/>
      <c r="T11" s="214"/>
      <c r="U11" s="215"/>
      <c r="V11" s="127"/>
      <c r="W11" s="138"/>
      <c r="X11" s="216"/>
      <c r="Y11" s="217"/>
      <c r="Z11" s="217"/>
      <c r="AA11" s="217"/>
      <c r="AB11" s="217"/>
      <c r="AC11" s="217"/>
      <c r="AD11" s="217"/>
      <c r="AE11" s="218"/>
      <c r="AF11" s="122"/>
    </row>
    <row r="12" spans="1:32" ht="14.25" customHeight="1">
      <c r="A12" s="119"/>
      <c r="B12" s="47"/>
      <c r="C12" s="47"/>
      <c r="D12" s="47"/>
      <c r="E12" s="47"/>
      <c r="F12" s="139" t="s">
        <v>122</v>
      </c>
      <c r="G12" s="54"/>
      <c r="H12" s="54"/>
      <c r="I12" s="54"/>
      <c r="J12" s="47"/>
      <c r="K12" s="47"/>
      <c r="L12" s="47"/>
      <c r="M12" s="68"/>
      <c r="N12" s="48"/>
      <c r="O12" s="123"/>
      <c r="Q12" s="119"/>
      <c r="R12" s="48"/>
      <c r="S12" s="47"/>
      <c r="T12" s="47"/>
      <c r="U12" s="47"/>
      <c r="V12" s="47"/>
      <c r="W12" s="139" t="s">
        <v>122</v>
      </c>
      <c r="X12" s="54"/>
      <c r="Y12" s="54"/>
      <c r="Z12" s="54"/>
      <c r="AA12" s="47"/>
      <c r="AB12" s="47"/>
      <c r="AC12" s="47"/>
      <c r="AD12" s="68"/>
      <c r="AE12" s="48"/>
      <c r="AF12" s="123"/>
    </row>
    <row r="13" spans="1:32" ht="12.75" customHeight="1">
      <c r="A13" s="119"/>
      <c r="B13" s="140" t="s">
        <v>8</v>
      </c>
      <c r="C13" s="47"/>
      <c r="D13" s="47"/>
      <c r="E13" s="47"/>
      <c r="F13" s="141" t="s">
        <v>123</v>
      </c>
      <c r="G13" s="141" t="s">
        <v>97</v>
      </c>
      <c r="H13" s="141" t="s">
        <v>124</v>
      </c>
      <c r="I13" s="141" t="s">
        <v>125</v>
      </c>
      <c r="J13" s="141" t="s">
        <v>126</v>
      </c>
      <c r="K13" s="219" t="s">
        <v>127</v>
      </c>
      <c r="L13" s="220"/>
      <c r="M13" s="73" t="s">
        <v>70</v>
      </c>
      <c r="N13" s="142" t="s">
        <v>71</v>
      </c>
      <c r="O13" s="122"/>
      <c r="Q13" s="119"/>
      <c r="R13" s="48"/>
      <c r="S13" s="140" t="s">
        <v>8</v>
      </c>
      <c r="T13" s="47"/>
      <c r="U13" s="47"/>
      <c r="V13" s="47"/>
      <c r="W13" s="141" t="s">
        <v>123</v>
      </c>
      <c r="X13" s="141" t="s">
        <v>97</v>
      </c>
      <c r="Y13" s="141" t="s">
        <v>124</v>
      </c>
      <c r="Z13" s="141" t="s">
        <v>125</v>
      </c>
      <c r="AA13" s="141" t="s">
        <v>126</v>
      </c>
      <c r="AB13" s="219" t="s">
        <v>127</v>
      </c>
      <c r="AC13" s="220"/>
      <c r="AD13" s="73" t="s">
        <v>70</v>
      </c>
      <c r="AE13" s="142" t="s">
        <v>71</v>
      </c>
      <c r="AF13" s="122"/>
    </row>
    <row r="14" spans="1:32" ht="15" customHeight="1">
      <c r="A14" s="122"/>
      <c r="B14" s="143" t="s">
        <v>72</v>
      </c>
      <c r="C14" s="144" t="str">
        <f>IF(C6&gt;"",C6,"")</f>
        <v>Kivimäki Joonas</v>
      </c>
      <c r="D14" s="144" t="str">
        <f>IF(G6&gt;"",G6,"")</f>
        <v>Kantola Roni</v>
      </c>
      <c r="E14" s="144">
        <f>IF(E6&gt;"",E6&amp;" - "&amp;I6,"")</f>
      </c>
      <c r="F14" s="145"/>
      <c r="G14" s="145"/>
      <c r="H14" s="146"/>
      <c r="I14" s="145"/>
      <c r="J14" s="145"/>
      <c r="K14" s="147">
        <f>IF(ISBLANK(F14),"",COUNTIF(F14:J14,"&gt;=0"))</f>
      </c>
      <c r="L14" s="148">
        <f>IF(ISBLANK(F14),"",(IF(LEFT(F14,1)="-",1,0)+IF(LEFT(G14,1)="-",1,0)+IF(LEFT(H14,1)="-",1,0)+IF(LEFT(I14,1)="-",1,0)+IF(LEFT(J14,1)="-",1,0)))</f>
      </c>
      <c r="M14" s="149">
        <f>IF(K14=3,1,"")</f>
      </c>
      <c r="N14" s="150">
        <f>IF(L14=3,1,"")</f>
      </c>
      <c r="O14" s="122"/>
      <c r="Q14" s="122"/>
      <c r="R14" s="122"/>
      <c r="S14" s="143" t="s">
        <v>72</v>
      </c>
      <c r="T14" s="144" t="str">
        <f>IF(T6&gt;"",T6,"")</f>
        <v>Hakonen Rasmus</v>
      </c>
      <c r="U14" s="144" t="str">
        <f>IF(X6&gt;"",X6,"")</f>
        <v>Kujala Lauri</v>
      </c>
      <c r="V14" s="144">
        <f>IF(V6&gt;"",V6&amp;" - "&amp;Z6,"")</f>
      </c>
      <c r="W14" s="145">
        <v>-8</v>
      </c>
      <c r="X14" s="145">
        <v>-1</v>
      </c>
      <c r="Y14" s="146">
        <v>-5</v>
      </c>
      <c r="Z14" s="145"/>
      <c r="AA14" s="145"/>
      <c r="AB14" s="147">
        <f>IF(ISBLANK(W14),"",COUNTIF(W14:AA14,"&gt;=0"))</f>
        <v>0</v>
      </c>
      <c r="AC14" s="148">
        <f>IF(ISBLANK(W14),"",(IF(LEFT(W14,1)="-",1,0)+IF(LEFT(X14,1)="-",1,0)+IF(LEFT(Y14,1)="-",1,0)+IF(LEFT(Z14,1)="-",1,0)+IF(LEFT(AA14,1)="-",1,0)))</f>
        <v>3</v>
      </c>
      <c r="AD14" s="149">
        <f>IF(AB14=3,1,"")</f>
      </c>
      <c r="AE14" s="150">
        <f>IF(AC14=3,1,"")</f>
        <v>1</v>
      </c>
      <c r="AF14" s="122"/>
    </row>
    <row r="15" spans="1:32" ht="15" customHeight="1">
      <c r="A15" s="122"/>
      <c r="B15" s="143" t="s">
        <v>73</v>
      </c>
      <c r="C15" s="144" t="str">
        <f>IF(C7&gt;"",C7,"")</f>
        <v>Nyberg Jan</v>
      </c>
      <c r="D15" s="144" t="str">
        <f>IF(G7&gt;"",G7,"")</f>
        <v>Heikkilä Juha</v>
      </c>
      <c r="E15" s="144">
        <f>IF(E7&gt;"",E7&amp;" - "&amp;I7,"")</f>
      </c>
      <c r="F15" s="151"/>
      <c r="G15" s="145"/>
      <c r="H15" s="145"/>
      <c r="I15" s="145"/>
      <c r="J15" s="145"/>
      <c r="K15" s="147">
        <f>IF(ISBLANK(F15),"",COUNTIF(F15:J15,"&gt;=0"))</f>
      </c>
      <c r="L15" s="148">
        <f>IF(ISBLANK(F15),"",(IF(LEFT(F15,1)="-",1,0)+IF(LEFT(G15,1)="-",1,0)+IF(LEFT(H15,1)="-",1,0)+IF(LEFT(I15,1)="-",1,0)+IF(LEFT(J15,1)="-",1,0)))</f>
      </c>
      <c r="M15" s="149">
        <f>IF(K15=3,1,"")</f>
      </c>
      <c r="N15" s="150">
        <f>IF(L15=3,1,"")</f>
      </c>
      <c r="O15" s="122"/>
      <c r="Q15" s="122"/>
      <c r="R15" s="122"/>
      <c r="S15" s="143" t="s">
        <v>73</v>
      </c>
      <c r="T15" s="144" t="str">
        <f>IF(T7&gt;"",T7,"")</f>
        <v>Engman Johan</v>
      </c>
      <c r="U15" s="144" t="str">
        <f>IF(X7&gt;"",X7,"")</f>
        <v>Boman Konsta</v>
      </c>
      <c r="V15" s="144">
        <f>IF(V7&gt;"",V7&amp;" - "&amp;Z7,"")</f>
      </c>
      <c r="W15" s="151">
        <v>6</v>
      </c>
      <c r="X15" s="145">
        <v>4</v>
      </c>
      <c r="Y15" s="145">
        <v>5</v>
      </c>
      <c r="Z15" s="145"/>
      <c r="AA15" s="145"/>
      <c r="AB15" s="147">
        <f>IF(ISBLANK(W15),"",COUNTIF(W15:AA15,"&gt;=0"))</f>
        <v>3</v>
      </c>
      <c r="AC15" s="148">
        <f>IF(ISBLANK(W15),"",(IF(LEFT(W15,1)="-",1,0)+IF(LEFT(X15,1)="-",1,0)+IF(LEFT(Y15,1)="-",1,0)+IF(LEFT(Z15,1)="-",1,0)+IF(LEFT(AA15,1)="-",1,0)))</f>
        <v>0</v>
      </c>
      <c r="AD15" s="149">
        <f>IF(AB15=3,1,"")</f>
        <v>1</v>
      </c>
      <c r="AE15" s="150">
        <f>IF(AC15=3,1,"")</f>
      </c>
      <c r="AF15" s="122"/>
    </row>
    <row r="16" spans="1:32" ht="15" customHeight="1">
      <c r="A16" s="122"/>
      <c r="B16" s="152" t="s">
        <v>128</v>
      </c>
      <c r="C16" s="144" t="str">
        <f>IF(C8&gt;"",C8,"")</f>
        <v>Kantonistov Mikhail</v>
      </c>
      <c r="D16" s="144" t="str">
        <f>IF(G8&gt;"",G8,"")</f>
        <v>Lallo Matias</v>
      </c>
      <c r="E16" s="153"/>
      <c r="F16" s="151"/>
      <c r="G16" s="154"/>
      <c r="H16" s="151"/>
      <c r="I16" s="151"/>
      <c r="J16" s="151"/>
      <c r="K16" s="147">
        <f aca="true" t="shared" si="0" ref="K16:K23">IF(ISBLANK(F16),"",COUNTIF(F16:J16,"&gt;=0"))</f>
      </c>
      <c r="L16" s="148">
        <f aca="true" t="shared" si="1" ref="L16:L23">IF(ISBLANK(F16),"",(IF(LEFT(F16,1)="-",1,0)+IF(LEFT(G16,1)="-",1,0)+IF(LEFT(H16,1)="-",1,0)+IF(LEFT(I16,1)="-",1,0)+IF(LEFT(J16,1)="-",1,0)))</f>
      </c>
      <c r="M16" s="149">
        <f aca="true" t="shared" si="2" ref="M16:N23">IF(K16=3,1,"")</f>
      </c>
      <c r="N16" s="150">
        <f t="shared" si="2"/>
      </c>
      <c r="O16" s="122"/>
      <c r="Q16" s="122"/>
      <c r="R16" s="122"/>
      <c r="S16" s="152" t="s">
        <v>128</v>
      </c>
      <c r="T16" s="144" t="str">
        <f>IF(T8&gt;"",T8,"")</f>
        <v>Kuusjärvi Henri</v>
      </c>
      <c r="U16" s="144" t="str">
        <f>IF(X8&gt;"",X8,"")</f>
        <v>Ruohonen Sami</v>
      </c>
      <c r="V16" s="153"/>
      <c r="W16" s="151">
        <v>-10</v>
      </c>
      <c r="X16" s="154">
        <v>-5</v>
      </c>
      <c r="Y16" s="151">
        <v>-7</v>
      </c>
      <c r="Z16" s="151"/>
      <c r="AA16" s="151"/>
      <c r="AB16" s="147">
        <f aca="true" t="shared" si="3" ref="AB16:AB23">IF(ISBLANK(W16),"",COUNTIF(W16:AA16,"&gt;=0"))</f>
        <v>0</v>
      </c>
      <c r="AC16" s="148">
        <f aca="true" t="shared" si="4" ref="AC16:AC23">IF(ISBLANK(W16),"",(IF(LEFT(W16,1)="-",1,0)+IF(LEFT(X16,1)="-",1,0)+IF(LEFT(Y16,1)="-",1,0)+IF(LEFT(Z16,1)="-",1,0)+IF(LEFT(AA16,1)="-",1,0)))</f>
        <v>3</v>
      </c>
      <c r="AD16" s="149">
        <f aca="true" t="shared" si="5" ref="AD16:AD23">IF(AB16=3,1,"")</f>
      </c>
      <c r="AE16" s="150">
        <f aca="true" t="shared" si="6" ref="AE16:AE23">IF(AC16=3,1,"")</f>
        <v>1</v>
      </c>
      <c r="AF16" s="122"/>
    </row>
    <row r="17" spans="1:32" ht="15" customHeight="1">
      <c r="A17" s="122"/>
      <c r="B17" s="152" t="s">
        <v>76</v>
      </c>
      <c r="C17" s="144" t="str">
        <f>IF(C7&gt;"",C7,"")</f>
        <v>Nyberg Jan</v>
      </c>
      <c r="D17" s="144" t="str">
        <f>IF(G6&gt;"",G6,"")</f>
        <v>Kantola Roni</v>
      </c>
      <c r="E17" s="153"/>
      <c r="F17" s="151"/>
      <c r="G17" s="154"/>
      <c r="H17" s="151"/>
      <c r="I17" s="151"/>
      <c r="J17" s="151"/>
      <c r="K17" s="147">
        <f t="shared" si="0"/>
      </c>
      <c r="L17" s="148">
        <f t="shared" si="1"/>
      </c>
      <c r="M17" s="149">
        <f t="shared" si="2"/>
      </c>
      <c r="N17" s="150">
        <f t="shared" si="2"/>
      </c>
      <c r="O17" s="122"/>
      <c r="Q17" s="122"/>
      <c r="R17" s="122"/>
      <c r="S17" s="152" t="s">
        <v>76</v>
      </c>
      <c r="T17" s="144" t="str">
        <f>IF(T7&gt;"",T7,"")</f>
        <v>Engman Johan</v>
      </c>
      <c r="U17" s="144" t="str">
        <f>IF(X6&gt;"",X6,"")</f>
        <v>Kujala Lauri</v>
      </c>
      <c r="V17" s="153"/>
      <c r="W17" s="151">
        <v>-4</v>
      </c>
      <c r="X17" s="154">
        <v>9</v>
      </c>
      <c r="Y17" s="151">
        <v>9</v>
      </c>
      <c r="Z17" s="151">
        <v>11</v>
      </c>
      <c r="AA17" s="151"/>
      <c r="AB17" s="147">
        <f t="shared" si="3"/>
        <v>3</v>
      </c>
      <c r="AC17" s="148">
        <f t="shared" si="4"/>
        <v>1</v>
      </c>
      <c r="AD17" s="149">
        <f t="shared" si="5"/>
        <v>1</v>
      </c>
      <c r="AE17" s="150">
        <f t="shared" si="6"/>
      </c>
      <c r="AF17" s="122"/>
    </row>
    <row r="18" spans="1:32" ht="15" customHeight="1">
      <c r="A18" s="122"/>
      <c r="B18" s="152" t="s">
        <v>129</v>
      </c>
      <c r="C18" s="144" t="str">
        <f>IF(C6&gt;"",C6,"")</f>
        <v>Kivimäki Joonas</v>
      </c>
      <c r="D18" s="144" t="str">
        <f>IF(G8&gt;"",G8,"")</f>
        <v>Lallo Matias</v>
      </c>
      <c r="E18" s="153"/>
      <c r="F18" s="151"/>
      <c r="G18" s="154"/>
      <c r="H18" s="151"/>
      <c r="I18" s="151"/>
      <c r="J18" s="151"/>
      <c r="K18" s="147">
        <f t="shared" si="0"/>
      </c>
      <c r="L18" s="148">
        <f t="shared" si="1"/>
      </c>
      <c r="M18" s="149">
        <f t="shared" si="2"/>
      </c>
      <c r="N18" s="150">
        <f t="shared" si="2"/>
      </c>
      <c r="O18" s="122"/>
      <c r="Q18" s="122"/>
      <c r="R18" s="122"/>
      <c r="S18" s="152" t="s">
        <v>129</v>
      </c>
      <c r="T18" s="144" t="str">
        <f>IF(T6&gt;"",T6,"")</f>
        <v>Hakonen Rasmus</v>
      </c>
      <c r="U18" s="144" t="str">
        <f>IF(X8&gt;"",X8,"")</f>
        <v>Ruohonen Sami</v>
      </c>
      <c r="V18" s="153"/>
      <c r="W18" s="151">
        <v>-9</v>
      </c>
      <c r="X18" s="154">
        <v>-7</v>
      </c>
      <c r="Y18" s="151">
        <v>-2</v>
      </c>
      <c r="Z18" s="151"/>
      <c r="AA18" s="151"/>
      <c r="AB18" s="147">
        <f t="shared" si="3"/>
        <v>0</v>
      </c>
      <c r="AC18" s="148">
        <f t="shared" si="4"/>
        <v>3</v>
      </c>
      <c r="AD18" s="149">
        <f t="shared" si="5"/>
      </c>
      <c r="AE18" s="150">
        <f t="shared" si="6"/>
        <v>1</v>
      </c>
      <c r="AF18" s="122"/>
    </row>
    <row r="19" spans="1:32" ht="15" customHeight="1">
      <c r="A19" s="122"/>
      <c r="B19" s="152" t="s">
        <v>130</v>
      </c>
      <c r="C19" s="144" t="str">
        <f>IF(C8&gt;"",C8,"")</f>
        <v>Kantonistov Mikhail</v>
      </c>
      <c r="D19" s="144" t="str">
        <f>IF(G7&gt;"",G7,"")</f>
        <v>Heikkilä Juha</v>
      </c>
      <c r="E19" s="153"/>
      <c r="F19" s="151"/>
      <c r="G19" s="154"/>
      <c r="H19" s="151"/>
      <c r="I19" s="151"/>
      <c r="J19" s="151"/>
      <c r="K19" s="147">
        <f t="shared" si="0"/>
      </c>
      <c r="L19" s="148">
        <f t="shared" si="1"/>
      </c>
      <c r="M19" s="149">
        <f t="shared" si="2"/>
      </c>
      <c r="N19" s="150">
        <f t="shared" si="2"/>
      </c>
      <c r="O19" s="122"/>
      <c r="Q19" s="122"/>
      <c r="R19" s="122"/>
      <c r="S19" s="152" t="s">
        <v>130</v>
      </c>
      <c r="T19" s="144" t="str">
        <f>IF(T8&gt;"",T8,"")</f>
        <v>Kuusjärvi Henri</v>
      </c>
      <c r="U19" s="144" t="str">
        <f>IF(X7&gt;"",X7,"")</f>
        <v>Boman Konsta</v>
      </c>
      <c r="V19" s="153"/>
      <c r="W19" s="151">
        <v>-7</v>
      </c>
      <c r="X19" s="154">
        <v>7</v>
      </c>
      <c r="Y19" s="151">
        <v>7</v>
      </c>
      <c r="Z19" s="151">
        <v>6</v>
      </c>
      <c r="AA19" s="151"/>
      <c r="AB19" s="147">
        <f t="shared" si="3"/>
        <v>3</v>
      </c>
      <c r="AC19" s="148">
        <f t="shared" si="4"/>
        <v>1</v>
      </c>
      <c r="AD19" s="149">
        <f t="shared" si="5"/>
        <v>1</v>
      </c>
      <c r="AE19" s="150">
        <f t="shared" si="6"/>
      </c>
      <c r="AF19" s="122"/>
    </row>
    <row r="20" spans="1:32" ht="15" customHeight="1">
      <c r="A20" s="122"/>
      <c r="B20" s="152" t="s">
        <v>131</v>
      </c>
      <c r="C20" s="155">
        <f>IF(C10&gt;"",C10&amp;" / "&amp;C11,"")</f>
      </c>
      <c r="D20" s="155">
        <f>IF(G10&gt;"",G10&amp;" / "&amp;G11,"")</f>
      </c>
      <c r="E20" s="156"/>
      <c r="F20" s="157"/>
      <c r="G20" s="158"/>
      <c r="H20" s="159"/>
      <c r="I20" s="159"/>
      <c r="J20" s="159"/>
      <c r="K20" s="147">
        <f t="shared" si="0"/>
      </c>
      <c r="L20" s="148">
        <f t="shared" si="1"/>
      </c>
      <c r="M20" s="149">
        <f t="shared" si="2"/>
      </c>
      <c r="N20" s="150">
        <f t="shared" si="2"/>
      </c>
      <c r="O20" s="122"/>
      <c r="Q20" s="122"/>
      <c r="R20" s="122"/>
      <c r="S20" s="152" t="s">
        <v>131</v>
      </c>
      <c r="T20" s="155">
        <f>IF(T10&gt;"",T10&amp;" / "&amp;T11,"")</f>
      </c>
      <c r="U20" s="155">
        <f>IF(X10&gt;"",X10&amp;" / "&amp;X11,"")</f>
      </c>
      <c r="V20" s="156"/>
      <c r="W20" s="157"/>
      <c r="X20" s="158"/>
      <c r="Y20" s="159"/>
      <c r="Z20" s="159"/>
      <c r="AA20" s="159"/>
      <c r="AB20" s="147">
        <f t="shared" si="3"/>
      </c>
      <c r="AC20" s="148">
        <f t="shared" si="4"/>
      </c>
      <c r="AD20" s="149">
        <f t="shared" si="5"/>
      </c>
      <c r="AE20" s="150">
        <f t="shared" si="6"/>
      </c>
      <c r="AF20" s="122"/>
    </row>
    <row r="21" spans="1:32" ht="15" customHeight="1">
      <c r="A21" s="122"/>
      <c r="B21" s="143" t="s">
        <v>132</v>
      </c>
      <c r="C21" s="144" t="str">
        <f>IF(C7&gt;"",C7,"")</f>
        <v>Nyberg Jan</v>
      </c>
      <c r="D21" s="144" t="str">
        <f>IF(G8&gt;"",G8,"")</f>
        <v>Lallo Matias</v>
      </c>
      <c r="E21" s="160"/>
      <c r="F21" s="161"/>
      <c r="G21" s="145"/>
      <c r="H21" s="145"/>
      <c r="I21" s="145"/>
      <c r="J21" s="146"/>
      <c r="K21" s="147">
        <f t="shared" si="0"/>
      </c>
      <c r="L21" s="148">
        <f t="shared" si="1"/>
      </c>
      <c r="M21" s="149">
        <f t="shared" si="2"/>
      </c>
      <c r="N21" s="150">
        <f t="shared" si="2"/>
      </c>
      <c r="O21" s="122"/>
      <c r="Q21" s="122"/>
      <c r="R21" s="122"/>
      <c r="S21" s="143" t="s">
        <v>132</v>
      </c>
      <c r="T21" s="144" t="str">
        <f>IF(T7&gt;"",T7,"")</f>
        <v>Engman Johan</v>
      </c>
      <c r="U21" s="144" t="str">
        <f>IF(X8&gt;"",X8,"")</f>
        <v>Ruohonen Sami</v>
      </c>
      <c r="V21" s="160"/>
      <c r="W21" s="161">
        <v>9</v>
      </c>
      <c r="X21" s="145">
        <v>-4</v>
      </c>
      <c r="Y21" s="145">
        <v>-7</v>
      </c>
      <c r="Z21" s="145">
        <v>-4</v>
      </c>
      <c r="AA21" s="146"/>
      <c r="AB21" s="147">
        <f t="shared" si="3"/>
        <v>1</v>
      </c>
      <c r="AC21" s="148">
        <f t="shared" si="4"/>
        <v>3</v>
      </c>
      <c r="AD21" s="149">
        <f t="shared" si="5"/>
      </c>
      <c r="AE21" s="150">
        <f t="shared" si="6"/>
        <v>1</v>
      </c>
      <c r="AF21" s="122"/>
    </row>
    <row r="22" spans="1:32" ht="15" customHeight="1">
      <c r="A22" s="122"/>
      <c r="B22" s="143" t="s">
        <v>133</v>
      </c>
      <c r="C22" s="144" t="str">
        <f>IF(C8&gt;"",C8,"")</f>
        <v>Kantonistov Mikhail</v>
      </c>
      <c r="D22" s="144" t="str">
        <f>IF(G6&gt;"",G6,"")</f>
        <v>Kantola Roni</v>
      </c>
      <c r="E22" s="160"/>
      <c r="F22" s="161"/>
      <c r="G22" s="145"/>
      <c r="H22" s="145"/>
      <c r="I22" s="145"/>
      <c r="J22" s="146"/>
      <c r="K22" s="147">
        <f t="shared" si="0"/>
      </c>
      <c r="L22" s="148">
        <f t="shared" si="1"/>
      </c>
      <c r="M22" s="149">
        <f t="shared" si="2"/>
      </c>
      <c r="N22" s="150">
        <f t="shared" si="2"/>
      </c>
      <c r="O22" s="122"/>
      <c r="Q22" s="122"/>
      <c r="R22" s="122"/>
      <c r="S22" s="143" t="s">
        <v>133</v>
      </c>
      <c r="T22" s="144" t="str">
        <f>IF(T8&gt;"",T8,"")</f>
        <v>Kuusjärvi Henri</v>
      </c>
      <c r="U22" s="144" t="str">
        <f>IF(X6&gt;"",X6,"")</f>
        <v>Kujala Lauri</v>
      </c>
      <c r="V22" s="160"/>
      <c r="W22" s="161">
        <v>-7</v>
      </c>
      <c r="X22" s="145">
        <v>-4</v>
      </c>
      <c r="Y22" s="145">
        <v>-2</v>
      </c>
      <c r="Z22" s="145"/>
      <c r="AA22" s="146"/>
      <c r="AB22" s="147">
        <f t="shared" si="3"/>
        <v>0</v>
      </c>
      <c r="AC22" s="148">
        <f t="shared" si="4"/>
        <v>3</v>
      </c>
      <c r="AD22" s="149">
        <f t="shared" si="5"/>
      </c>
      <c r="AE22" s="150">
        <f t="shared" si="6"/>
        <v>1</v>
      </c>
      <c r="AF22" s="122"/>
    </row>
    <row r="23" spans="1:32" ht="15" customHeight="1" thickBot="1">
      <c r="A23" s="122"/>
      <c r="B23" s="143" t="s">
        <v>75</v>
      </c>
      <c r="C23" s="144" t="str">
        <f>IF(C6&gt;"",C6,"")</f>
        <v>Kivimäki Joonas</v>
      </c>
      <c r="D23" s="144" t="str">
        <f>IF(G7&gt;"",G7,"")</f>
        <v>Heikkilä Juha</v>
      </c>
      <c r="E23" s="160"/>
      <c r="F23" s="146"/>
      <c r="G23" s="145"/>
      <c r="H23" s="146"/>
      <c r="I23" s="145"/>
      <c r="J23" s="145"/>
      <c r="K23" s="147">
        <f t="shared" si="0"/>
      </c>
      <c r="L23" s="148">
        <f t="shared" si="1"/>
      </c>
      <c r="M23" s="149">
        <f t="shared" si="2"/>
      </c>
      <c r="N23" s="150">
        <f t="shared" si="2"/>
      </c>
      <c r="O23" s="122"/>
      <c r="Q23" s="122"/>
      <c r="R23" s="122"/>
      <c r="S23" s="143" t="s">
        <v>75</v>
      </c>
      <c r="T23" s="144" t="str">
        <f>IF(T6&gt;"",T6,"")</f>
        <v>Hakonen Rasmus</v>
      </c>
      <c r="U23" s="144" t="str">
        <f>IF(X7&gt;"",X7,"")</f>
        <v>Boman Konsta</v>
      </c>
      <c r="V23" s="160"/>
      <c r="W23" s="146">
        <v>7</v>
      </c>
      <c r="X23" s="145">
        <v>-5</v>
      </c>
      <c r="Y23" s="146">
        <v>-9</v>
      </c>
      <c r="Z23" s="145">
        <v>7</v>
      </c>
      <c r="AA23" s="145">
        <v>5</v>
      </c>
      <c r="AB23" s="147">
        <f t="shared" si="3"/>
        <v>3</v>
      </c>
      <c r="AC23" s="148">
        <f t="shared" si="4"/>
        <v>2</v>
      </c>
      <c r="AD23" s="149">
        <f t="shared" si="5"/>
        <v>1</v>
      </c>
      <c r="AE23" s="150">
        <f t="shared" si="6"/>
      </c>
      <c r="AF23" s="122"/>
    </row>
    <row r="24" spans="1:32" ht="15.75" customHeight="1" thickBot="1">
      <c r="A24" s="119"/>
      <c r="B24" s="47"/>
      <c r="C24" s="47"/>
      <c r="D24" s="47"/>
      <c r="E24" s="47"/>
      <c r="F24" s="47"/>
      <c r="G24" s="47"/>
      <c r="H24" s="47"/>
      <c r="I24" s="162" t="s">
        <v>134</v>
      </c>
      <c r="J24" s="163"/>
      <c r="K24" s="164">
        <f>IF(ISBLANK(C6),"",SUM(K14:K23))</f>
        <v>0</v>
      </c>
      <c r="L24" s="165">
        <f>IF(ISBLANK(G6),"",SUM(L14:L23))</f>
        <v>0</v>
      </c>
      <c r="M24" s="166">
        <f>IF(ISBLANK(F14),"",SUM(M14:M23))</f>
      </c>
      <c r="N24" s="167">
        <f>IF(ISBLANK(F14),"",SUM(N14:N23))</f>
      </c>
      <c r="O24" s="122"/>
      <c r="Q24" s="119"/>
      <c r="R24" s="48"/>
      <c r="S24" s="47"/>
      <c r="T24" s="47"/>
      <c r="U24" s="47"/>
      <c r="V24" s="47"/>
      <c r="W24" s="47"/>
      <c r="X24" s="47"/>
      <c r="Y24" s="47"/>
      <c r="Z24" s="162" t="s">
        <v>134</v>
      </c>
      <c r="AA24" s="163"/>
      <c r="AB24" s="164">
        <f>IF(ISBLANK(T6),"",SUM(AB14:AB23))</f>
        <v>13</v>
      </c>
      <c r="AC24" s="165">
        <f>IF(ISBLANK(X6),"",SUM(AC14:AC23))</f>
        <v>19</v>
      </c>
      <c r="AD24" s="166">
        <f>IF(ISBLANK(W14),"",SUM(AD14:AD23))</f>
        <v>4</v>
      </c>
      <c r="AE24" s="167">
        <f>IF(ISBLANK(W14),"",SUM(AE14:AE23))</f>
        <v>5</v>
      </c>
      <c r="AF24" s="122"/>
    </row>
    <row r="25" spans="1:32" ht="12" customHeight="1">
      <c r="A25" s="119"/>
      <c r="B25" s="168" t="s">
        <v>135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23"/>
      <c r="Q25" s="119"/>
      <c r="R25" s="48"/>
      <c r="S25" s="168" t="s">
        <v>135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123"/>
    </row>
    <row r="26" spans="1:32" ht="12.75">
      <c r="A26" s="119"/>
      <c r="B26" s="169" t="s">
        <v>79</v>
      </c>
      <c r="C26" s="169"/>
      <c r="D26" s="169" t="s">
        <v>80</v>
      </c>
      <c r="E26" s="170"/>
      <c r="F26" s="169"/>
      <c r="G26" s="169" t="s">
        <v>15</v>
      </c>
      <c r="H26" s="170"/>
      <c r="I26" s="169"/>
      <c r="J26" s="171" t="s">
        <v>136</v>
      </c>
      <c r="K26" s="48"/>
      <c r="L26" s="47"/>
      <c r="M26" s="47"/>
      <c r="N26" s="47"/>
      <c r="O26" s="123"/>
      <c r="Q26" s="119"/>
      <c r="R26" s="48"/>
      <c r="S26" s="169" t="s">
        <v>79</v>
      </c>
      <c r="T26" s="169"/>
      <c r="U26" s="169" t="s">
        <v>80</v>
      </c>
      <c r="V26" s="170"/>
      <c r="W26" s="169"/>
      <c r="X26" s="169" t="s">
        <v>15</v>
      </c>
      <c r="Y26" s="170"/>
      <c r="Z26" s="169"/>
      <c r="AA26" s="171" t="s">
        <v>136</v>
      </c>
      <c r="AB26" s="48"/>
      <c r="AC26" s="47"/>
      <c r="AD26" s="47"/>
      <c r="AE26" s="47"/>
      <c r="AF26" s="123"/>
    </row>
    <row r="27" spans="1:32" ht="18.75" thickBot="1">
      <c r="A27" s="119"/>
      <c r="B27" s="47"/>
      <c r="C27" s="47"/>
      <c r="D27" s="47"/>
      <c r="E27" s="47"/>
      <c r="F27" s="47"/>
      <c r="G27" s="47"/>
      <c r="H27" s="47"/>
      <c r="I27" s="47"/>
      <c r="J27" s="221">
        <f>IF(M24=6,C5,IF(N24=6,G5,IF(M24=5,IF(N24=5,"tasan",""),"")))</f>
      </c>
      <c r="K27" s="222"/>
      <c r="L27" s="222"/>
      <c r="M27" s="222"/>
      <c r="N27" s="223"/>
      <c r="O27" s="122"/>
      <c r="Q27" s="119"/>
      <c r="R27" s="48"/>
      <c r="S27" s="47"/>
      <c r="T27" s="47"/>
      <c r="U27" s="47"/>
      <c r="V27" s="47"/>
      <c r="W27" s="47"/>
      <c r="X27" s="47"/>
      <c r="Y27" s="47"/>
      <c r="Z27" s="47"/>
      <c r="AA27" s="221" t="s">
        <v>33</v>
      </c>
      <c r="AB27" s="222"/>
      <c r="AC27" s="222"/>
      <c r="AD27" s="222"/>
      <c r="AE27" s="223"/>
      <c r="AF27" s="122"/>
    </row>
    <row r="28" spans="1:32" ht="9.7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4"/>
      <c r="K28" s="174"/>
      <c r="L28" s="174"/>
      <c r="M28" s="174"/>
      <c r="N28" s="174"/>
      <c r="O28" s="108"/>
      <c r="Q28" s="172"/>
      <c r="R28" s="107"/>
      <c r="S28" s="173"/>
      <c r="T28" s="173"/>
      <c r="U28" s="173"/>
      <c r="V28" s="173"/>
      <c r="W28" s="173"/>
      <c r="X28" s="173"/>
      <c r="Y28" s="173"/>
      <c r="Z28" s="173"/>
      <c r="AA28" s="174"/>
      <c r="AB28" s="174"/>
      <c r="AC28" s="174"/>
      <c r="AD28" s="174"/>
      <c r="AE28" s="174"/>
      <c r="AF28" s="108"/>
    </row>
    <row r="29" spans="2:19" ht="12.75">
      <c r="B29" s="175" t="s">
        <v>137</v>
      </c>
      <c r="S29" s="175" t="s">
        <v>137</v>
      </c>
    </row>
    <row r="30" spans="2:19" ht="12.75">
      <c r="B30" s="176" t="s">
        <v>138</v>
      </c>
      <c r="S30" s="176" t="s">
        <v>138</v>
      </c>
    </row>
    <row r="31" spans="2:30" ht="12.75">
      <c r="B31" s="120" t="s">
        <v>139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S31" s="120" t="s">
        <v>139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</row>
    <row r="32" spans="2:30" ht="12.75">
      <c r="B32" s="120" t="s">
        <v>140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S32" s="120" t="s">
        <v>140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</row>
    <row r="33" spans="2:30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2:30" ht="12.75">
      <c r="B34" s="120" t="s">
        <v>141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S34" s="120" t="s">
        <v>141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1:32" ht="15.75">
      <c r="A35" s="114"/>
      <c r="B35" s="115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  <c r="Q35" s="114"/>
      <c r="R35" s="116"/>
      <c r="S35" s="115"/>
      <c r="T35" s="116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</row>
    <row r="36" spans="1:32" ht="15.75">
      <c r="A36" s="119">
        <v>2</v>
      </c>
      <c r="B36" s="48"/>
      <c r="C36" s="120" t="s">
        <v>114</v>
      </c>
      <c r="D36" s="47"/>
      <c r="E36" s="47"/>
      <c r="F36" s="48"/>
      <c r="G36" s="121" t="s">
        <v>115</v>
      </c>
      <c r="H36" s="50"/>
      <c r="I36" s="224"/>
      <c r="J36" s="225"/>
      <c r="K36" s="225"/>
      <c r="L36" s="225"/>
      <c r="M36" s="225"/>
      <c r="N36" s="226"/>
      <c r="O36" s="122"/>
      <c r="Q36" s="119"/>
      <c r="R36" s="48">
        <v>14</v>
      </c>
      <c r="S36" s="48"/>
      <c r="T36" s="120" t="s">
        <v>114</v>
      </c>
      <c r="U36" s="47"/>
      <c r="V36" s="47"/>
      <c r="W36" s="48"/>
      <c r="X36" s="121" t="s">
        <v>115</v>
      </c>
      <c r="Y36" s="50"/>
      <c r="Z36" s="224"/>
      <c r="AA36" s="225"/>
      <c r="AB36" s="225"/>
      <c r="AC36" s="225"/>
      <c r="AD36" s="225"/>
      <c r="AE36" s="226"/>
      <c r="AF36" s="122"/>
    </row>
    <row r="37" spans="1:32" ht="20.25">
      <c r="A37" s="119"/>
      <c r="B37" s="51"/>
      <c r="C37" s="69" t="s">
        <v>116</v>
      </c>
      <c r="D37" s="47"/>
      <c r="E37" s="47"/>
      <c r="F37" s="48"/>
      <c r="G37" s="121" t="s">
        <v>117</v>
      </c>
      <c r="H37" s="50"/>
      <c r="I37" s="227"/>
      <c r="J37" s="217"/>
      <c r="K37" s="217"/>
      <c r="L37" s="217"/>
      <c r="M37" s="217"/>
      <c r="N37" s="218"/>
      <c r="O37" s="122"/>
      <c r="Q37" s="119"/>
      <c r="R37" s="48"/>
      <c r="S37" s="51"/>
      <c r="T37" s="69" t="s">
        <v>116</v>
      </c>
      <c r="U37" s="47"/>
      <c r="V37" s="47"/>
      <c r="W37" s="48"/>
      <c r="X37" s="121" t="s">
        <v>117</v>
      </c>
      <c r="Y37" s="50"/>
      <c r="Z37" s="227"/>
      <c r="AA37" s="217"/>
      <c r="AB37" s="217"/>
      <c r="AC37" s="217"/>
      <c r="AD37" s="217"/>
      <c r="AE37" s="218"/>
      <c r="AF37" s="122"/>
    </row>
    <row r="38" spans="1:32" ht="12.75">
      <c r="A38" s="119"/>
      <c r="B38" s="48"/>
      <c r="C38" s="54"/>
      <c r="D38" s="47"/>
      <c r="E38" s="47"/>
      <c r="F38" s="47"/>
      <c r="G38" s="54"/>
      <c r="H38" s="47"/>
      <c r="I38" s="47"/>
      <c r="J38" s="47"/>
      <c r="K38" s="47"/>
      <c r="L38" s="47"/>
      <c r="M38" s="47"/>
      <c r="N38" s="47"/>
      <c r="O38" s="123"/>
      <c r="Q38" s="119"/>
      <c r="R38" s="48"/>
      <c r="S38" s="48"/>
      <c r="T38" s="54"/>
      <c r="U38" s="47"/>
      <c r="V38" s="47"/>
      <c r="W38" s="47"/>
      <c r="X38" s="54"/>
      <c r="Y38" s="47"/>
      <c r="Z38" s="47"/>
      <c r="AA38" s="47"/>
      <c r="AB38" s="47"/>
      <c r="AC38" s="47"/>
      <c r="AD38" s="47"/>
      <c r="AE38" s="47"/>
      <c r="AF38" s="123"/>
    </row>
    <row r="39" spans="1:32" ht="15.75">
      <c r="A39" s="122"/>
      <c r="B39" s="124" t="s">
        <v>118</v>
      </c>
      <c r="C39" s="228" t="s">
        <v>2</v>
      </c>
      <c r="D39" s="229"/>
      <c r="E39" s="125"/>
      <c r="F39" s="124" t="s">
        <v>118</v>
      </c>
      <c r="G39" s="228" t="s">
        <v>36</v>
      </c>
      <c r="H39" s="230"/>
      <c r="I39" s="230"/>
      <c r="J39" s="230"/>
      <c r="K39" s="230"/>
      <c r="L39" s="230"/>
      <c r="M39" s="230"/>
      <c r="N39" s="231"/>
      <c r="O39" s="122"/>
      <c r="Q39" s="122"/>
      <c r="R39" s="119"/>
      <c r="S39" s="124" t="s">
        <v>118</v>
      </c>
      <c r="T39" s="228" t="s">
        <v>92</v>
      </c>
      <c r="U39" s="229"/>
      <c r="V39" s="125"/>
      <c r="W39" s="124" t="s">
        <v>118</v>
      </c>
      <c r="X39" s="228" t="s">
        <v>36</v>
      </c>
      <c r="Y39" s="230"/>
      <c r="Z39" s="230"/>
      <c r="AA39" s="230"/>
      <c r="AB39" s="230"/>
      <c r="AC39" s="230"/>
      <c r="AD39" s="230"/>
      <c r="AE39" s="231"/>
      <c r="AF39" s="122"/>
    </row>
    <row r="40" spans="1:32" ht="12.75">
      <c r="A40" s="122"/>
      <c r="B40" s="126" t="s">
        <v>62</v>
      </c>
      <c r="C40" s="214" t="s">
        <v>236</v>
      </c>
      <c r="D40" s="215"/>
      <c r="E40" s="127"/>
      <c r="F40" s="128" t="s">
        <v>5</v>
      </c>
      <c r="G40" s="214" t="s">
        <v>239</v>
      </c>
      <c r="H40" s="217"/>
      <c r="I40" s="217"/>
      <c r="J40" s="217"/>
      <c r="K40" s="217"/>
      <c r="L40" s="217"/>
      <c r="M40" s="217"/>
      <c r="N40" s="218"/>
      <c r="O40" s="122"/>
      <c r="Q40" s="122"/>
      <c r="R40" s="119"/>
      <c r="S40" s="126" t="s">
        <v>62</v>
      </c>
      <c r="T40" s="214" t="s">
        <v>230</v>
      </c>
      <c r="U40" s="215"/>
      <c r="V40" s="127"/>
      <c r="W40" s="128" t="s">
        <v>5</v>
      </c>
      <c r="X40" s="214" t="s">
        <v>240</v>
      </c>
      <c r="Y40" s="217"/>
      <c r="Z40" s="217"/>
      <c r="AA40" s="217"/>
      <c r="AB40" s="217"/>
      <c r="AC40" s="217"/>
      <c r="AD40" s="217"/>
      <c r="AE40" s="218"/>
      <c r="AF40" s="122"/>
    </row>
    <row r="41" spans="1:32" ht="12.75">
      <c r="A41" s="122"/>
      <c r="B41" s="129" t="s">
        <v>63</v>
      </c>
      <c r="C41" s="214" t="s">
        <v>237</v>
      </c>
      <c r="D41" s="215"/>
      <c r="E41" s="127"/>
      <c r="F41" s="130" t="s">
        <v>64</v>
      </c>
      <c r="G41" s="216" t="s">
        <v>240</v>
      </c>
      <c r="H41" s="217"/>
      <c r="I41" s="217"/>
      <c r="J41" s="217"/>
      <c r="K41" s="217"/>
      <c r="L41" s="217"/>
      <c r="M41" s="217"/>
      <c r="N41" s="218"/>
      <c r="O41" s="122"/>
      <c r="Q41" s="122"/>
      <c r="R41" s="119"/>
      <c r="S41" s="129" t="s">
        <v>63</v>
      </c>
      <c r="T41" s="214" t="s">
        <v>194</v>
      </c>
      <c r="U41" s="215"/>
      <c r="V41" s="127"/>
      <c r="W41" s="130" t="s">
        <v>64</v>
      </c>
      <c r="X41" s="216" t="s">
        <v>268</v>
      </c>
      <c r="Y41" s="217"/>
      <c r="Z41" s="217"/>
      <c r="AA41" s="217"/>
      <c r="AB41" s="217"/>
      <c r="AC41" s="217"/>
      <c r="AD41" s="217"/>
      <c r="AE41" s="218"/>
      <c r="AF41" s="122"/>
    </row>
    <row r="42" spans="1:32" ht="12.75">
      <c r="A42" s="119"/>
      <c r="B42" s="129" t="s">
        <v>119</v>
      </c>
      <c r="C42" s="214" t="s">
        <v>238</v>
      </c>
      <c r="D42" s="215"/>
      <c r="E42" s="127"/>
      <c r="F42" s="130" t="s">
        <v>120</v>
      </c>
      <c r="G42" s="216" t="s">
        <v>174</v>
      </c>
      <c r="H42" s="217"/>
      <c r="I42" s="217"/>
      <c r="J42" s="217"/>
      <c r="K42" s="217"/>
      <c r="L42" s="217"/>
      <c r="M42" s="217"/>
      <c r="N42" s="218"/>
      <c r="O42" s="123"/>
      <c r="Q42" s="119"/>
      <c r="R42" s="119"/>
      <c r="S42" s="129" t="s">
        <v>119</v>
      </c>
      <c r="T42" s="214" t="s">
        <v>166</v>
      </c>
      <c r="U42" s="215"/>
      <c r="V42" s="127"/>
      <c r="W42" s="130" t="s">
        <v>120</v>
      </c>
      <c r="X42" s="216" t="s">
        <v>269</v>
      </c>
      <c r="Y42" s="217"/>
      <c r="Z42" s="217"/>
      <c r="AA42" s="217"/>
      <c r="AB42" s="217"/>
      <c r="AC42" s="217"/>
      <c r="AD42" s="217"/>
      <c r="AE42" s="218"/>
      <c r="AF42" s="123"/>
    </row>
    <row r="43" spans="1:32" ht="12.75">
      <c r="A43" s="119"/>
      <c r="B43" s="131" t="s">
        <v>121</v>
      </c>
      <c r="C43" s="132"/>
      <c r="D43" s="133"/>
      <c r="E43" s="63"/>
      <c r="F43" s="131" t="s">
        <v>121</v>
      </c>
      <c r="G43" s="132"/>
      <c r="H43" s="134"/>
      <c r="I43" s="134"/>
      <c r="J43" s="134"/>
      <c r="K43" s="134"/>
      <c r="L43" s="134"/>
      <c r="M43" s="134"/>
      <c r="N43" s="134"/>
      <c r="O43" s="123"/>
      <c r="Q43" s="119"/>
      <c r="R43" s="119"/>
      <c r="S43" s="131" t="s">
        <v>121</v>
      </c>
      <c r="T43" s="132"/>
      <c r="U43" s="133"/>
      <c r="V43" s="63"/>
      <c r="W43" s="131" t="s">
        <v>121</v>
      </c>
      <c r="X43" s="132"/>
      <c r="Y43" s="134"/>
      <c r="Z43" s="134"/>
      <c r="AA43" s="134"/>
      <c r="AB43" s="134"/>
      <c r="AC43" s="134"/>
      <c r="AD43" s="134"/>
      <c r="AE43" s="134"/>
      <c r="AF43" s="123"/>
    </row>
    <row r="44" spans="1:32" ht="12.75">
      <c r="A44" s="122"/>
      <c r="B44" s="135"/>
      <c r="C44" s="214"/>
      <c r="D44" s="215"/>
      <c r="E44" s="127"/>
      <c r="F44" s="136"/>
      <c r="G44" s="216"/>
      <c r="H44" s="217"/>
      <c r="I44" s="217"/>
      <c r="J44" s="217"/>
      <c r="K44" s="217"/>
      <c r="L44" s="217"/>
      <c r="M44" s="217"/>
      <c r="N44" s="218"/>
      <c r="O44" s="122"/>
      <c r="Q44" s="122"/>
      <c r="R44" s="119"/>
      <c r="S44" s="135"/>
      <c r="T44" s="214"/>
      <c r="U44" s="215"/>
      <c r="V44" s="127"/>
      <c r="W44" s="136"/>
      <c r="X44" s="216"/>
      <c r="Y44" s="217"/>
      <c r="Z44" s="217"/>
      <c r="AA44" s="217"/>
      <c r="AB44" s="217"/>
      <c r="AC44" s="217"/>
      <c r="AD44" s="217"/>
      <c r="AE44" s="218"/>
      <c r="AF44" s="122"/>
    </row>
    <row r="45" spans="1:32" ht="12.75">
      <c r="A45" s="122"/>
      <c r="B45" s="137"/>
      <c r="C45" s="214"/>
      <c r="D45" s="215"/>
      <c r="E45" s="127"/>
      <c r="F45" s="138"/>
      <c r="G45" s="216"/>
      <c r="H45" s="217"/>
      <c r="I45" s="217"/>
      <c r="J45" s="217"/>
      <c r="K45" s="217"/>
      <c r="L45" s="217"/>
      <c r="M45" s="217"/>
      <c r="N45" s="218"/>
      <c r="O45" s="122"/>
      <c r="Q45" s="122"/>
      <c r="R45" s="119"/>
      <c r="S45" s="137"/>
      <c r="T45" s="214"/>
      <c r="U45" s="215"/>
      <c r="V45" s="127"/>
      <c r="W45" s="138"/>
      <c r="X45" s="216"/>
      <c r="Y45" s="217"/>
      <c r="Z45" s="217"/>
      <c r="AA45" s="217"/>
      <c r="AB45" s="217"/>
      <c r="AC45" s="217"/>
      <c r="AD45" s="217"/>
      <c r="AE45" s="218"/>
      <c r="AF45" s="122"/>
    </row>
    <row r="46" spans="1:32" ht="15.75">
      <c r="A46" s="119"/>
      <c r="B46" s="47"/>
      <c r="C46" s="47"/>
      <c r="D46" s="47"/>
      <c r="E46" s="47"/>
      <c r="F46" s="139" t="s">
        <v>122</v>
      </c>
      <c r="G46" s="54"/>
      <c r="H46" s="54"/>
      <c r="I46" s="54"/>
      <c r="J46" s="47"/>
      <c r="K46" s="47"/>
      <c r="L46" s="47"/>
      <c r="M46" s="68"/>
      <c r="N46" s="48"/>
      <c r="O46" s="123"/>
      <c r="Q46" s="119"/>
      <c r="R46" s="48"/>
      <c r="S46" s="47"/>
      <c r="T46" s="47"/>
      <c r="U46" s="47"/>
      <c r="V46" s="47"/>
      <c r="W46" s="139" t="s">
        <v>122</v>
      </c>
      <c r="X46" s="54"/>
      <c r="Y46" s="54"/>
      <c r="Z46" s="54"/>
      <c r="AA46" s="47"/>
      <c r="AB46" s="47"/>
      <c r="AC46" s="47"/>
      <c r="AD46" s="68"/>
      <c r="AE46" s="48"/>
      <c r="AF46" s="123"/>
    </row>
    <row r="47" spans="1:32" ht="12.75">
      <c r="A47" s="119"/>
      <c r="B47" s="140" t="s">
        <v>8</v>
      </c>
      <c r="C47" s="47"/>
      <c r="D47" s="47"/>
      <c r="E47" s="47"/>
      <c r="F47" s="141" t="s">
        <v>123</v>
      </c>
      <c r="G47" s="141" t="s">
        <v>97</v>
      </c>
      <c r="H47" s="141" t="s">
        <v>124</v>
      </c>
      <c r="I47" s="141" t="s">
        <v>125</v>
      </c>
      <c r="J47" s="141" t="s">
        <v>126</v>
      </c>
      <c r="K47" s="219" t="s">
        <v>127</v>
      </c>
      <c r="L47" s="220"/>
      <c r="M47" s="73" t="s">
        <v>70</v>
      </c>
      <c r="N47" s="142" t="s">
        <v>71</v>
      </c>
      <c r="O47" s="122"/>
      <c r="Q47" s="119"/>
      <c r="R47" s="48"/>
      <c r="S47" s="140" t="s">
        <v>8</v>
      </c>
      <c r="T47" s="47"/>
      <c r="U47" s="47"/>
      <c r="V47" s="47"/>
      <c r="W47" s="141" t="s">
        <v>123</v>
      </c>
      <c r="X47" s="141" t="s">
        <v>97</v>
      </c>
      <c r="Y47" s="141" t="s">
        <v>124</v>
      </c>
      <c r="Z47" s="141" t="s">
        <v>125</v>
      </c>
      <c r="AA47" s="141" t="s">
        <v>126</v>
      </c>
      <c r="AB47" s="219" t="s">
        <v>127</v>
      </c>
      <c r="AC47" s="220"/>
      <c r="AD47" s="73" t="s">
        <v>70</v>
      </c>
      <c r="AE47" s="142" t="s">
        <v>71</v>
      </c>
      <c r="AF47" s="122"/>
    </row>
    <row r="48" spans="1:32" ht="12.75">
      <c r="A48" s="122"/>
      <c r="B48" s="143" t="s">
        <v>72</v>
      </c>
      <c r="C48" s="144" t="str">
        <f>IF(C40&gt;"",C40,"")</f>
        <v>Pitkänen Tatu</v>
      </c>
      <c r="D48" s="144" t="str">
        <f>IF(G40&gt;"",G40,"")</f>
        <v>Mäkinen Antti</v>
      </c>
      <c r="E48" s="144">
        <f>IF(E40&gt;"",E40&amp;" - "&amp;I40,"")</f>
      </c>
      <c r="F48" s="145">
        <v>-9</v>
      </c>
      <c r="G48" s="145">
        <v>-9</v>
      </c>
      <c r="H48" s="146">
        <v>-7</v>
      </c>
      <c r="I48" s="145"/>
      <c r="J48" s="145"/>
      <c r="K48" s="147">
        <f>IF(ISBLANK(F48),"",COUNTIF(F48:J48,"&gt;=0"))</f>
        <v>0</v>
      </c>
      <c r="L48" s="148">
        <f>IF(ISBLANK(F48),"",(IF(LEFT(F48,1)="-",1,0)+IF(LEFT(G48,1)="-",1,0)+IF(LEFT(H48,1)="-",1,0)+IF(LEFT(I48,1)="-",1,0)+IF(LEFT(J48,1)="-",1,0)))</f>
        <v>3</v>
      </c>
      <c r="M48" s="149">
        <f>IF(K48=3,1,"")</f>
      </c>
      <c r="N48" s="150">
        <f>IF(L48=3,1,"")</f>
        <v>1</v>
      </c>
      <c r="O48" s="122"/>
      <c r="Q48" s="122"/>
      <c r="R48" s="122"/>
      <c r="S48" s="143" t="s">
        <v>72</v>
      </c>
      <c r="T48" s="144" t="str">
        <f>IF(T40&gt;"",T40,"")</f>
        <v>Kivimäki Joonas</v>
      </c>
      <c r="U48" s="144" t="str">
        <f>IF(X40&gt;"",X40,"")</f>
        <v>Korpinen Ilmari</v>
      </c>
      <c r="V48" s="144">
        <f>IF(V40&gt;"",V40&amp;" - "&amp;Z40,"")</f>
      </c>
      <c r="W48" s="145">
        <v>7</v>
      </c>
      <c r="X48" s="145">
        <v>7</v>
      </c>
      <c r="Y48" s="146">
        <v>5</v>
      </c>
      <c r="Z48" s="145"/>
      <c r="AA48" s="145"/>
      <c r="AB48" s="147">
        <f>IF(ISBLANK(W48),"",COUNTIF(W48:AA48,"&gt;=0"))</f>
        <v>3</v>
      </c>
      <c r="AC48" s="148">
        <f>IF(ISBLANK(W48),"",(IF(LEFT(W48,1)="-",1,0)+IF(LEFT(X48,1)="-",1,0)+IF(LEFT(Y48,1)="-",1,0)+IF(LEFT(Z48,1)="-",1,0)+IF(LEFT(AA48,1)="-",1,0)))</f>
        <v>0</v>
      </c>
      <c r="AD48" s="149">
        <f>IF(AB48=3,1,"")</f>
        <v>1</v>
      </c>
      <c r="AE48" s="150">
        <f>IF(AC48=3,1,"")</f>
      </c>
      <c r="AF48" s="122"/>
    </row>
    <row r="49" spans="1:32" ht="12.75">
      <c r="A49" s="122"/>
      <c r="B49" s="143" t="s">
        <v>73</v>
      </c>
      <c r="C49" s="144" t="str">
        <f>IF(C41&gt;"",C41,"")</f>
        <v>Pitkänen Toni</v>
      </c>
      <c r="D49" s="144" t="str">
        <f>IF(G41&gt;"",G41,"")</f>
        <v>Korpinen Ilmari</v>
      </c>
      <c r="E49" s="144">
        <f>IF(E41&gt;"",E41&amp;" - "&amp;I41,"")</f>
      </c>
      <c r="F49" s="151">
        <v>9</v>
      </c>
      <c r="G49" s="145">
        <v>6</v>
      </c>
      <c r="H49" s="145">
        <v>9</v>
      </c>
      <c r="I49" s="145"/>
      <c r="J49" s="145"/>
      <c r="K49" s="147">
        <f>IF(ISBLANK(F49),"",COUNTIF(F49:J49,"&gt;=0"))</f>
        <v>3</v>
      </c>
      <c r="L49" s="148">
        <f>IF(ISBLANK(F49),"",(IF(LEFT(F49,1)="-",1,0)+IF(LEFT(G49,1)="-",1,0)+IF(LEFT(H49,1)="-",1,0)+IF(LEFT(I49,1)="-",1,0)+IF(LEFT(J49,1)="-",1,0)))</f>
        <v>0</v>
      </c>
      <c r="M49" s="149">
        <f>IF(K49=3,1,"")</f>
        <v>1</v>
      </c>
      <c r="N49" s="150">
        <f>IF(L49=3,1,"")</f>
      </c>
      <c r="O49" s="122"/>
      <c r="Q49" s="122"/>
      <c r="R49" s="122"/>
      <c r="S49" s="143" t="s">
        <v>73</v>
      </c>
      <c r="T49" s="144" t="str">
        <f>IF(T41&gt;"",T41,"")</f>
        <v>Kantonistov Mikhail</v>
      </c>
      <c r="U49" s="144" t="str">
        <f>IF(X41&gt;"",X41,"")</f>
        <v>Keinonen Asko</v>
      </c>
      <c r="V49" s="144">
        <f>IF(V41&gt;"",V41&amp;" - "&amp;Z41,"")</f>
      </c>
      <c r="W49" s="151">
        <v>3</v>
      </c>
      <c r="X49" s="145">
        <v>11</v>
      </c>
      <c r="Y49" s="145">
        <v>10</v>
      </c>
      <c r="Z49" s="145"/>
      <c r="AA49" s="145"/>
      <c r="AB49" s="147">
        <f>IF(ISBLANK(W49),"",COUNTIF(W49:AA49,"&gt;=0"))</f>
        <v>3</v>
      </c>
      <c r="AC49" s="148">
        <f>IF(ISBLANK(W49),"",(IF(LEFT(W49,1)="-",1,0)+IF(LEFT(X49,1)="-",1,0)+IF(LEFT(Y49,1)="-",1,0)+IF(LEFT(Z49,1)="-",1,0)+IF(LEFT(AA49,1)="-",1,0)))</f>
        <v>0</v>
      </c>
      <c r="AD49" s="149">
        <f>IF(AB49=3,1,"")</f>
        <v>1</v>
      </c>
      <c r="AE49" s="150">
        <f>IF(AC49=3,1,"")</f>
      </c>
      <c r="AF49" s="122"/>
    </row>
    <row r="50" spans="1:32" ht="12.75">
      <c r="A50" s="122"/>
      <c r="B50" s="152" t="s">
        <v>128</v>
      </c>
      <c r="C50" s="144" t="str">
        <f>IF(C42&gt;"",C42,"")</f>
        <v>Aaltonen Otto</v>
      </c>
      <c r="D50" s="144" t="str">
        <f>IF(G42&gt;"",G42,"")</f>
        <v>Brander Elias</v>
      </c>
      <c r="E50" s="153"/>
      <c r="F50" s="151">
        <v>12</v>
      </c>
      <c r="G50" s="154">
        <v>-4</v>
      </c>
      <c r="H50" s="151">
        <v>-1</v>
      </c>
      <c r="I50" s="151">
        <v>-10</v>
      </c>
      <c r="J50" s="151"/>
      <c r="K50" s="147">
        <f aca="true" t="shared" si="7" ref="K50:K57">IF(ISBLANK(F50),"",COUNTIF(F50:J50,"&gt;=0"))</f>
        <v>1</v>
      </c>
      <c r="L50" s="148">
        <f aca="true" t="shared" si="8" ref="L50:L57">IF(ISBLANK(F50),"",(IF(LEFT(F50,1)="-",1,0)+IF(LEFT(G50,1)="-",1,0)+IF(LEFT(H50,1)="-",1,0)+IF(LEFT(I50,1)="-",1,0)+IF(LEFT(J50,1)="-",1,0)))</f>
        <v>3</v>
      </c>
      <c r="M50" s="149">
        <f aca="true" t="shared" si="9" ref="M50:M57">IF(K50=3,1,"")</f>
      </c>
      <c r="N50" s="150">
        <f aca="true" t="shared" si="10" ref="N50:N57">IF(L50=3,1,"")</f>
        <v>1</v>
      </c>
      <c r="O50" s="122"/>
      <c r="Q50" s="122"/>
      <c r="R50" s="122"/>
      <c r="S50" s="152" t="s">
        <v>128</v>
      </c>
      <c r="T50" s="144" t="str">
        <f>IF(T42&gt;"",T42,"")</f>
        <v>Nyberg Jan</v>
      </c>
      <c r="U50" s="144" t="str">
        <f>IF(X42&gt;"",X42,"")</f>
        <v>Mäkinen Anton</v>
      </c>
      <c r="V50" s="153"/>
      <c r="W50" s="151">
        <v>-8</v>
      </c>
      <c r="X50" s="154">
        <v>4</v>
      </c>
      <c r="Y50" s="151">
        <v>11</v>
      </c>
      <c r="Z50" s="151">
        <v>-9</v>
      </c>
      <c r="AA50" s="151">
        <v>9</v>
      </c>
      <c r="AB50" s="147">
        <f aca="true" t="shared" si="11" ref="AB50:AB57">IF(ISBLANK(W50),"",COUNTIF(W50:AA50,"&gt;=0"))</f>
        <v>3</v>
      </c>
      <c r="AC50" s="148">
        <f aca="true" t="shared" si="12" ref="AC50:AC57">IF(ISBLANK(W50),"",(IF(LEFT(W50,1)="-",1,0)+IF(LEFT(X50,1)="-",1,0)+IF(LEFT(Y50,1)="-",1,0)+IF(LEFT(Z50,1)="-",1,0)+IF(LEFT(AA50,1)="-",1,0)))</f>
        <v>2</v>
      </c>
      <c r="AD50" s="149">
        <f aca="true" t="shared" si="13" ref="AD50:AD57">IF(AB50=3,1,"")</f>
        <v>1</v>
      </c>
      <c r="AE50" s="150">
        <f aca="true" t="shared" si="14" ref="AE50:AE57">IF(AC50=3,1,"")</f>
      </c>
      <c r="AF50" s="122"/>
    </row>
    <row r="51" spans="1:32" ht="12.75">
      <c r="A51" s="122"/>
      <c r="B51" s="152" t="s">
        <v>76</v>
      </c>
      <c r="C51" s="144" t="str">
        <f>IF(C41&gt;"",C41,"")</f>
        <v>Pitkänen Toni</v>
      </c>
      <c r="D51" s="144" t="str">
        <f>IF(G40&gt;"",G40,"")</f>
        <v>Mäkinen Antti</v>
      </c>
      <c r="E51" s="153"/>
      <c r="F51" s="151">
        <v>9</v>
      </c>
      <c r="G51" s="154">
        <v>10</v>
      </c>
      <c r="H51" s="151">
        <v>-6</v>
      </c>
      <c r="I51" s="151">
        <v>8</v>
      </c>
      <c r="J51" s="151"/>
      <c r="K51" s="147">
        <f t="shared" si="7"/>
        <v>3</v>
      </c>
      <c r="L51" s="148">
        <f t="shared" si="8"/>
        <v>1</v>
      </c>
      <c r="M51" s="149">
        <f t="shared" si="9"/>
        <v>1</v>
      </c>
      <c r="N51" s="150">
        <f t="shared" si="10"/>
      </c>
      <c r="O51" s="122"/>
      <c r="Q51" s="122"/>
      <c r="R51" s="122"/>
      <c r="S51" s="152" t="s">
        <v>76</v>
      </c>
      <c r="T51" s="144" t="str">
        <f>IF(T41&gt;"",T41,"")</f>
        <v>Kantonistov Mikhail</v>
      </c>
      <c r="U51" s="144" t="str">
        <f>IF(X40&gt;"",X40,"")</f>
        <v>Korpinen Ilmari</v>
      </c>
      <c r="V51" s="153"/>
      <c r="W51" s="151">
        <v>5</v>
      </c>
      <c r="X51" s="154">
        <v>5</v>
      </c>
      <c r="Y51" s="151">
        <v>6</v>
      </c>
      <c r="Z51" s="151"/>
      <c r="AA51" s="151"/>
      <c r="AB51" s="147">
        <f t="shared" si="11"/>
        <v>3</v>
      </c>
      <c r="AC51" s="148">
        <f t="shared" si="12"/>
        <v>0</v>
      </c>
      <c r="AD51" s="149">
        <f t="shared" si="13"/>
        <v>1</v>
      </c>
      <c r="AE51" s="150">
        <f t="shared" si="14"/>
      </c>
      <c r="AF51" s="122"/>
    </row>
    <row r="52" spans="1:32" ht="12.75">
      <c r="A52" s="122"/>
      <c r="B52" s="152" t="s">
        <v>129</v>
      </c>
      <c r="C52" s="144" t="str">
        <f>IF(C40&gt;"",C40,"")</f>
        <v>Pitkänen Tatu</v>
      </c>
      <c r="D52" s="144" t="str">
        <f>IF(G42&gt;"",G42,"")</f>
        <v>Brander Elias</v>
      </c>
      <c r="E52" s="153"/>
      <c r="F52" s="151">
        <v>-3</v>
      </c>
      <c r="G52" s="154">
        <v>-5</v>
      </c>
      <c r="H52" s="151">
        <v>-10</v>
      </c>
      <c r="I52" s="151"/>
      <c r="J52" s="151"/>
      <c r="K52" s="147">
        <f t="shared" si="7"/>
        <v>0</v>
      </c>
      <c r="L52" s="148">
        <f t="shared" si="8"/>
        <v>3</v>
      </c>
      <c r="M52" s="149">
        <f t="shared" si="9"/>
      </c>
      <c r="N52" s="150">
        <f t="shared" si="10"/>
        <v>1</v>
      </c>
      <c r="O52" s="122"/>
      <c r="Q52" s="122"/>
      <c r="R52" s="122"/>
      <c r="S52" s="152" t="s">
        <v>129</v>
      </c>
      <c r="T52" s="144" t="str">
        <f>IF(T40&gt;"",T40,"")</f>
        <v>Kivimäki Joonas</v>
      </c>
      <c r="U52" s="144" t="str">
        <f>IF(X42&gt;"",X42,"")</f>
        <v>Mäkinen Anton</v>
      </c>
      <c r="V52" s="153"/>
      <c r="W52" s="151">
        <v>-7</v>
      </c>
      <c r="X52" s="154">
        <v>-9</v>
      </c>
      <c r="Y52" s="151">
        <v>4</v>
      </c>
      <c r="Z52" s="151">
        <v>-15</v>
      </c>
      <c r="AA52" s="151"/>
      <c r="AB52" s="147">
        <f t="shared" si="11"/>
        <v>1</v>
      </c>
      <c r="AC52" s="148">
        <f t="shared" si="12"/>
        <v>3</v>
      </c>
      <c r="AD52" s="149">
        <f t="shared" si="13"/>
      </c>
      <c r="AE52" s="150">
        <f t="shared" si="14"/>
        <v>1</v>
      </c>
      <c r="AF52" s="122"/>
    </row>
    <row r="53" spans="1:32" ht="12.75">
      <c r="A53" s="122"/>
      <c r="B53" s="152" t="s">
        <v>130</v>
      </c>
      <c r="C53" s="144" t="str">
        <f>IF(C42&gt;"",C42,"")</f>
        <v>Aaltonen Otto</v>
      </c>
      <c r="D53" s="144" t="str">
        <f>IF(G41&gt;"",G41,"")</f>
        <v>Korpinen Ilmari</v>
      </c>
      <c r="E53" s="153"/>
      <c r="F53" s="151">
        <v>6</v>
      </c>
      <c r="G53" s="154">
        <v>1</v>
      </c>
      <c r="H53" s="151">
        <v>2</v>
      </c>
      <c r="I53" s="151"/>
      <c r="J53" s="151"/>
      <c r="K53" s="147">
        <f t="shared" si="7"/>
        <v>3</v>
      </c>
      <c r="L53" s="148">
        <f t="shared" si="8"/>
        <v>0</v>
      </c>
      <c r="M53" s="149">
        <f t="shared" si="9"/>
        <v>1</v>
      </c>
      <c r="N53" s="150">
        <f t="shared" si="10"/>
      </c>
      <c r="O53" s="122"/>
      <c r="Q53" s="122"/>
      <c r="R53" s="122"/>
      <c r="S53" s="152" t="s">
        <v>130</v>
      </c>
      <c r="T53" s="144" t="str">
        <f>IF(T42&gt;"",T42,"")</f>
        <v>Nyberg Jan</v>
      </c>
      <c r="U53" s="144" t="str">
        <f>IF(X41&gt;"",X41,"")</f>
        <v>Keinonen Asko</v>
      </c>
      <c r="V53" s="153"/>
      <c r="W53" s="151">
        <v>6</v>
      </c>
      <c r="X53" s="154">
        <v>6</v>
      </c>
      <c r="Y53" s="151">
        <v>5</v>
      </c>
      <c r="Z53" s="151"/>
      <c r="AA53" s="151"/>
      <c r="AB53" s="147">
        <f t="shared" si="11"/>
        <v>3</v>
      </c>
      <c r="AC53" s="148">
        <f t="shared" si="12"/>
        <v>0</v>
      </c>
      <c r="AD53" s="149">
        <f t="shared" si="13"/>
        <v>1</v>
      </c>
      <c r="AE53" s="150">
        <f t="shared" si="14"/>
      </c>
      <c r="AF53" s="122"/>
    </row>
    <row r="54" spans="1:32" ht="12.75">
      <c r="A54" s="122"/>
      <c r="B54" s="152" t="s">
        <v>131</v>
      </c>
      <c r="C54" s="155">
        <f>IF(C44&gt;"",C44&amp;" / "&amp;C45,"")</f>
      </c>
      <c r="D54" s="155">
        <f>IF(G44&gt;"",G44&amp;" / "&amp;G45,"")</f>
      </c>
      <c r="E54" s="156"/>
      <c r="F54" s="157"/>
      <c r="G54" s="158"/>
      <c r="H54" s="159"/>
      <c r="I54" s="159"/>
      <c r="J54" s="159"/>
      <c r="K54" s="147">
        <f t="shared" si="7"/>
      </c>
      <c r="L54" s="148">
        <f t="shared" si="8"/>
      </c>
      <c r="M54" s="149">
        <f t="shared" si="9"/>
      </c>
      <c r="N54" s="150">
        <f t="shared" si="10"/>
      </c>
      <c r="O54" s="122"/>
      <c r="Q54" s="122"/>
      <c r="R54" s="122"/>
      <c r="S54" s="152" t="s">
        <v>131</v>
      </c>
      <c r="T54" s="155">
        <f>IF(T44&gt;"",T44&amp;" / "&amp;T45,"")</f>
      </c>
      <c r="U54" s="155">
        <f>IF(X44&gt;"",X44&amp;" / "&amp;X45,"")</f>
      </c>
      <c r="V54" s="156"/>
      <c r="W54" s="157"/>
      <c r="X54" s="158"/>
      <c r="Y54" s="159"/>
      <c r="Z54" s="159"/>
      <c r="AA54" s="159"/>
      <c r="AB54" s="147">
        <f t="shared" si="11"/>
      </c>
      <c r="AC54" s="148">
        <f t="shared" si="12"/>
      </c>
      <c r="AD54" s="149">
        <f t="shared" si="13"/>
      </c>
      <c r="AE54" s="150">
        <f t="shared" si="14"/>
      </c>
      <c r="AF54" s="122"/>
    </row>
    <row r="55" spans="1:32" ht="12.75">
      <c r="A55" s="122"/>
      <c r="B55" s="143" t="s">
        <v>132</v>
      </c>
      <c r="C55" s="144" t="str">
        <f>IF(C41&gt;"",C41,"")</f>
        <v>Pitkänen Toni</v>
      </c>
      <c r="D55" s="144" t="str">
        <f>IF(G42&gt;"",G42,"")</f>
        <v>Brander Elias</v>
      </c>
      <c r="E55" s="160"/>
      <c r="F55" s="161">
        <v>8</v>
      </c>
      <c r="G55" s="145">
        <v>-8</v>
      </c>
      <c r="H55" s="145">
        <v>11</v>
      </c>
      <c r="I55" s="145">
        <v>7</v>
      </c>
      <c r="J55" s="146"/>
      <c r="K55" s="147">
        <f t="shared" si="7"/>
        <v>3</v>
      </c>
      <c r="L55" s="148">
        <f t="shared" si="8"/>
        <v>1</v>
      </c>
      <c r="M55" s="149">
        <f t="shared" si="9"/>
        <v>1</v>
      </c>
      <c r="N55" s="150">
        <f t="shared" si="10"/>
      </c>
      <c r="O55" s="122"/>
      <c r="Q55" s="122"/>
      <c r="R55" s="122"/>
      <c r="S55" s="143" t="s">
        <v>132</v>
      </c>
      <c r="T55" s="144" t="str">
        <f>IF(T41&gt;"",T41,"")</f>
        <v>Kantonistov Mikhail</v>
      </c>
      <c r="U55" s="144" t="str">
        <f>IF(X42&gt;"",X42,"")</f>
        <v>Mäkinen Anton</v>
      </c>
      <c r="V55" s="160"/>
      <c r="W55" s="161"/>
      <c r="X55" s="145"/>
      <c r="Y55" s="145"/>
      <c r="Z55" s="145"/>
      <c r="AA55" s="146"/>
      <c r="AB55" s="147">
        <f t="shared" si="11"/>
      </c>
      <c r="AC55" s="148">
        <f t="shared" si="12"/>
      </c>
      <c r="AD55" s="149">
        <f t="shared" si="13"/>
      </c>
      <c r="AE55" s="150">
        <f t="shared" si="14"/>
      </c>
      <c r="AF55" s="122"/>
    </row>
    <row r="56" spans="1:32" ht="12.75">
      <c r="A56" s="122"/>
      <c r="B56" s="143" t="s">
        <v>133</v>
      </c>
      <c r="C56" s="144" t="str">
        <f>IF(C42&gt;"",C42,"")</f>
        <v>Aaltonen Otto</v>
      </c>
      <c r="D56" s="144" t="str">
        <f>IF(G40&gt;"",G40,"")</f>
        <v>Mäkinen Antti</v>
      </c>
      <c r="E56" s="160"/>
      <c r="F56" s="161">
        <v>-12</v>
      </c>
      <c r="G56" s="145">
        <v>-10</v>
      </c>
      <c r="H56" s="145">
        <v>-6</v>
      </c>
      <c r="I56" s="145"/>
      <c r="J56" s="146"/>
      <c r="K56" s="147">
        <f t="shared" si="7"/>
        <v>0</v>
      </c>
      <c r="L56" s="148">
        <f t="shared" si="8"/>
        <v>3</v>
      </c>
      <c r="M56" s="149">
        <f t="shared" si="9"/>
      </c>
      <c r="N56" s="150">
        <f t="shared" si="10"/>
        <v>1</v>
      </c>
      <c r="O56" s="122"/>
      <c r="Q56" s="122"/>
      <c r="R56" s="122"/>
      <c r="S56" s="143" t="s">
        <v>133</v>
      </c>
      <c r="T56" s="144" t="str">
        <f>IF(T42&gt;"",T42,"")</f>
        <v>Nyberg Jan</v>
      </c>
      <c r="U56" s="144" t="str">
        <f>IF(X40&gt;"",X40,"")</f>
        <v>Korpinen Ilmari</v>
      </c>
      <c r="V56" s="160"/>
      <c r="W56" s="161"/>
      <c r="X56" s="145"/>
      <c r="Y56" s="145"/>
      <c r="Z56" s="145"/>
      <c r="AA56" s="146"/>
      <c r="AB56" s="147">
        <f t="shared" si="11"/>
      </c>
      <c r="AC56" s="148">
        <f t="shared" si="12"/>
      </c>
      <c r="AD56" s="149">
        <f t="shared" si="13"/>
      </c>
      <c r="AE56" s="150">
        <f t="shared" si="14"/>
      </c>
      <c r="AF56" s="122"/>
    </row>
    <row r="57" spans="1:32" ht="13.5" thickBot="1">
      <c r="A57" s="122"/>
      <c r="B57" s="143" t="s">
        <v>75</v>
      </c>
      <c r="C57" s="144" t="str">
        <f>IF(C40&gt;"",C40,"")</f>
        <v>Pitkänen Tatu</v>
      </c>
      <c r="D57" s="144" t="str">
        <f>IF(G41&gt;"",G41,"")</f>
        <v>Korpinen Ilmari</v>
      </c>
      <c r="E57" s="160"/>
      <c r="F57" s="146">
        <v>7</v>
      </c>
      <c r="G57" s="145">
        <v>-7</v>
      </c>
      <c r="H57" s="146">
        <v>-7</v>
      </c>
      <c r="I57" s="145">
        <v>-12</v>
      </c>
      <c r="J57" s="145"/>
      <c r="K57" s="147">
        <f t="shared" si="7"/>
        <v>1</v>
      </c>
      <c r="L57" s="148">
        <f t="shared" si="8"/>
        <v>3</v>
      </c>
      <c r="M57" s="149">
        <f t="shared" si="9"/>
      </c>
      <c r="N57" s="150">
        <f t="shared" si="10"/>
        <v>1</v>
      </c>
      <c r="O57" s="122"/>
      <c r="Q57" s="122"/>
      <c r="R57" s="122"/>
      <c r="S57" s="143" t="s">
        <v>75</v>
      </c>
      <c r="T57" s="144" t="str">
        <f>IF(T40&gt;"",T40,"")</f>
        <v>Kivimäki Joonas</v>
      </c>
      <c r="U57" s="144" t="str">
        <f>IF(X41&gt;"",X41,"")</f>
        <v>Keinonen Asko</v>
      </c>
      <c r="V57" s="160"/>
      <c r="W57" s="146"/>
      <c r="X57" s="145"/>
      <c r="Y57" s="146"/>
      <c r="Z57" s="145"/>
      <c r="AA57" s="145"/>
      <c r="AB57" s="147">
        <f t="shared" si="11"/>
      </c>
      <c r="AC57" s="148">
        <f t="shared" si="12"/>
      </c>
      <c r="AD57" s="149">
        <f t="shared" si="13"/>
      </c>
      <c r="AE57" s="150">
        <f t="shared" si="14"/>
      </c>
      <c r="AF57" s="122"/>
    </row>
    <row r="58" spans="1:32" ht="16.5" thickBot="1">
      <c r="A58" s="119"/>
      <c r="B58" s="47"/>
      <c r="C58" s="47"/>
      <c r="D58" s="47"/>
      <c r="E58" s="47"/>
      <c r="F58" s="47"/>
      <c r="G58" s="47"/>
      <c r="H58" s="47"/>
      <c r="I58" s="162" t="s">
        <v>134</v>
      </c>
      <c r="J58" s="163"/>
      <c r="K58" s="164">
        <f>IF(ISBLANK(C40),"",SUM(K48:K57))</f>
        <v>14</v>
      </c>
      <c r="L58" s="165">
        <f>IF(ISBLANK(G40),"",SUM(L48:L57))</f>
        <v>17</v>
      </c>
      <c r="M58" s="166">
        <f>IF(ISBLANK(F48),"",SUM(M48:M57))</f>
        <v>4</v>
      </c>
      <c r="N58" s="167">
        <f>IF(ISBLANK(F48),"",SUM(N48:N57))</f>
        <v>5</v>
      </c>
      <c r="O58" s="122"/>
      <c r="Q58" s="119"/>
      <c r="R58" s="48"/>
      <c r="S58" s="47"/>
      <c r="T58" s="47"/>
      <c r="U58" s="47"/>
      <c r="V58" s="47"/>
      <c r="W58" s="47"/>
      <c r="X58" s="47"/>
      <c r="Y58" s="47"/>
      <c r="Z58" s="162" t="s">
        <v>134</v>
      </c>
      <c r="AA58" s="163"/>
      <c r="AB58" s="164">
        <f>IF(ISBLANK(T40),"",SUM(AB48:AB57))</f>
        <v>16</v>
      </c>
      <c r="AC58" s="165">
        <f>IF(ISBLANK(X40),"",SUM(AC48:AC57))</f>
        <v>5</v>
      </c>
      <c r="AD58" s="166">
        <f>IF(ISBLANK(W48),"",SUM(AD48:AD57))</f>
        <v>5</v>
      </c>
      <c r="AE58" s="167">
        <f>IF(ISBLANK(W48),"",SUM(AE48:AE57))</f>
        <v>1</v>
      </c>
      <c r="AF58" s="122"/>
    </row>
    <row r="59" spans="1:32" ht="12.75">
      <c r="A59" s="119"/>
      <c r="B59" s="168" t="s">
        <v>135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23"/>
      <c r="Q59" s="119"/>
      <c r="R59" s="48"/>
      <c r="S59" s="168" t="s">
        <v>135</v>
      </c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123"/>
    </row>
    <row r="60" spans="1:32" ht="12.75">
      <c r="A60" s="119"/>
      <c r="B60" s="169" t="s">
        <v>79</v>
      </c>
      <c r="C60" s="169"/>
      <c r="D60" s="169" t="s">
        <v>80</v>
      </c>
      <c r="E60" s="170"/>
      <c r="F60" s="169"/>
      <c r="G60" s="169" t="s">
        <v>15</v>
      </c>
      <c r="H60" s="170"/>
      <c r="I60" s="169"/>
      <c r="J60" s="171" t="s">
        <v>136</v>
      </c>
      <c r="K60" s="48"/>
      <c r="L60" s="47"/>
      <c r="M60" s="47"/>
      <c r="N60" s="47"/>
      <c r="O60" s="123"/>
      <c r="Q60" s="119"/>
      <c r="R60" s="48"/>
      <c r="S60" s="169" t="s">
        <v>79</v>
      </c>
      <c r="T60" s="169"/>
      <c r="U60" s="169" t="s">
        <v>80</v>
      </c>
      <c r="V60" s="170"/>
      <c r="W60" s="169"/>
      <c r="X60" s="169" t="s">
        <v>15</v>
      </c>
      <c r="Y60" s="170"/>
      <c r="Z60" s="169"/>
      <c r="AA60" s="171" t="s">
        <v>136</v>
      </c>
      <c r="AB60" s="48"/>
      <c r="AC60" s="47"/>
      <c r="AD60" s="47"/>
      <c r="AE60" s="47"/>
      <c r="AF60" s="123"/>
    </row>
    <row r="61" spans="1:32" ht="18.75" thickBot="1">
      <c r="A61" s="119"/>
      <c r="B61" s="47"/>
      <c r="C61" s="47"/>
      <c r="D61" s="47"/>
      <c r="E61" s="47"/>
      <c r="F61" s="47"/>
      <c r="G61" s="47"/>
      <c r="H61" s="47"/>
      <c r="I61" s="47"/>
      <c r="J61" s="221" t="s">
        <v>36</v>
      </c>
      <c r="K61" s="222"/>
      <c r="L61" s="222"/>
      <c r="M61" s="222"/>
      <c r="N61" s="223"/>
      <c r="O61" s="122"/>
      <c r="Q61" s="119"/>
      <c r="R61" s="48"/>
      <c r="S61" s="47"/>
      <c r="T61" s="47"/>
      <c r="U61" s="47"/>
      <c r="V61" s="47"/>
      <c r="W61" s="47"/>
      <c r="X61" s="47"/>
      <c r="Y61" s="47"/>
      <c r="Z61" s="47"/>
      <c r="AA61" s="221" t="s">
        <v>92</v>
      </c>
      <c r="AB61" s="222"/>
      <c r="AC61" s="222"/>
      <c r="AD61" s="222"/>
      <c r="AE61" s="223"/>
      <c r="AF61" s="122"/>
    </row>
    <row r="62" spans="1:32" ht="18">
      <c r="A62" s="172"/>
      <c r="B62" s="173"/>
      <c r="C62" s="173"/>
      <c r="D62" s="173"/>
      <c r="E62" s="173"/>
      <c r="F62" s="173"/>
      <c r="G62" s="173"/>
      <c r="H62" s="173"/>
      <c r="I62" s="173"/>
      <c r="J62" s="174"/>
      <c r="K62" s="174"/>
      <c r="L62" s="174"/>
      <c r="M62" s="174"/>
      <c r="N62" s="174"/>
      <c r="O62" s="108"/>
      <c r="Q62" s="172"/>
      <c r="R62" s="107"/>
      <c r="S62" s="173"/>
      <c r="T62" s="173"/>
      <c r="U62" s="173"/>
      <c r="V62" s="173"/>
      <c r="W62" s="173"/>
      <c r="X62" s="173"/>
      <c r="Y62" s="173"/>
      <c r="Z62" s="173"/>
      <c r="AA62" s="174"/>
      <c r="AB62" s="174"/>
      <c r="AC62" s="174"/>
      <c r="AD62" s="174"/>
      <c r="AE62" s="174"/>
      <c r="AF62" s="108"/>
    </row>
    <row r="63" spans="2:19" ht="12.75">
      <c r="B63" s="175" t="s">
        <v>137</v>
      </c>
      <c r="S63" s="175" t="s">
        <v>137</v>
      </c>
    </row>
    <row r="68" spans="1:32" ht="15.75">
      <c r="A68" s="114"/>
      <c r="B68" s="115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Q68" s="114"/>
      <c r="R68" s="116"/>
      <c r="S68" s="115"/>
      <c r="T68" s="116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8"/>
    </row>
    <row r="69" spans="1:32" ht="15.75">
      <c r="A69" s="119">
        <v>3</v>
      </c>
      <c r="B69" s="48"/>
      <c r="C69" s="120" t="s">
        <v>114</v>
      </c>
      <c r="D69" s="47"/>
      <c r="E69" s="47"/>
      <c r="F69" s="48"/>
      <c r="G69" s="121" t="s">
        <v>115</v>
      </c>
      <c r="H69" s="50"/>
      <c r="I69" s="224"/>
      <c r="J69" s="225"/>
      <c r="K69" s="225"/>
      <c r="L69" s="225"/>
      <c r="M69" s="225"/>
      <c r="N69" s="226"/>
      <c r="O69" s="122"/>
      <c r="Q69" s="119"/>
      <c r="R69" s="48">
        <v>15</v>
      </c>
      <c r="S69" s="48"/>
      <c r="T69" s="120" t="s">
        <v>114</v>
      </c>
      <c r="U69" s="47"/>
      <c r="V69" s="47"/>
      <c r="W69" s="48"/>
      <c r="X69" s="121" t="s">
        <v>115</v>
      </c>
      <c r="Y69" s="50"/>
      <c r="Z69" s="224"/>
      <c r="AA69" s="225"/>
      <c r="AB69" s="225"/>
      <c r="AC69" s="225"/>
      <c r="AD69" s="225"/>
      <c r="AE69" s="226"/>
      <c r="AF69" s="122"/>
    </row>
    <row r="70" spans="1:32" ht="20.25">
      <c r="A70" s="119"/>
      <c r="B70" s="51"/>
      <c r="C70" s="69" t="s">
        <v>116</v>
      </c>
      <c r="D70" s="47"/>
      <c r="E70" s="47"/>
      <c r="F70" s="48"/>
      <c r="G70" s="121" t="s">
        <v>117</v>
      </c>
      <c r="H70" s="50"/>
      <c r="I70" s="227"/>
      <c r="J70" s="217"/>
      <c r="K70" s="217"/>
      <c r="L70" s="217"/>
      <c r="M70" s="217"/>
      <c r="N70" s="218"/>
      <c r="O70" s="122"/>
      <c r="Q70" s="119"/>
      <c r="R70" s="48"/>
      <c r="S70" s="51"/>
      <c r="T70" s="69" t="s">
        <v>116</v>
      </c>
      <c r="U70" s="47"/>
      <c r="V70" s="47"/>
      <c r="W70" s="48"/>
      <c r="X70" s="121" t="s">
        <v>117</v>
      </c>
      <c r="Y70" s="50"/>
      <c r="Z70" s="227"/>
      <c r="AA70" s="217"/>
      <c r="AB70" s="217"/>
      <c r="AC70" s="217"/>
      <c r="AD70" s="217"/>
      <c r="AE70" s="218"/>
      <c r="AF70" s="122"/>
    </row>
    <row r="71" spans="1:32" ht="12.75">
      <c r="A71" s="119"/>
      <c r="B71" s="48"/>
      <c r="C71" s="54"/>
      <c r="D71" s="47"/>
      <c r="E71" s="47"/>
      <c r="F71" s="47"/>
      <c r="G71" s="54"/>
      <c r="H71" s="47"/>
      <c r="I71" s="47"/>
      <c r="J71" s="47"/>
      <c r="K71" s="47"/>
      <c r="L71" s="47"/>
      <c r="M71" s="47"/>
      <c r="N71" s="47"/>
      <c r="O71" s="123"/>
      <c r="Q71" s="119"/>
      <c r="R71" s="48"/>
      <c r="S71" s="48"/>
      <c r="T71" s="54"/>
      <c r="U71" s="47"/>
      <c r="V71" s="47"/>
      <c r="W71" s="47"/>
      <c r="X71" s="54"/>
      <c r="Y71" s="47"/>
      <c r="Z71" s="47"/>
      <c r="AA71" s="47"/>
      <c r="AB71" s="47"/>
      <c r="AC71" s="47"/>
      <c r="AD71" s="47"/>
      <c r="AE71" s="47"/>
      <c r="AF71" s="123"/>
    </row>
    <row r="72" spans="1:32" ht="15.75">
      <c r="A72" s="122"/>
      <c r="B72" s="124" t="s">
        <v>118</v>
      </c>
      <c r="C72" s="228" t="s">
        <v>111</v>
      </c>
      <c r="D72" s="229"/>
      <c r="E72" s="125"/>
      <c r="F72" s="124" t="s">
        <v>118</v>
      </c>
      <c r="G72" s="228" t="s">
        <v>3</v>
      </c>
      <c r="H72" s="230"/>
      <c r="I72" s="230"/>
      <c r="J72" s="230"/>
      <c r="K72" s="230"/>
      <c r="L72" s="230"/>
      <c r="M72" s="230"/>
      <c r="N72" s="231"/>
      <c r="O72" s="122"/>
      <c r="Q72" s="122"/>
      <c r="R72" s="119"/>
      <c r="S72" s="124" t="s">
        <v>118</v>
      </c>
      <c r="T72" s="228" t="s">
        <v>38</v>
      </c>
      <c r="U72" s="229"/>
      <c r="V72" s="125"/>
      <c r="W72" s="124" t="s">
        <v>118</v>
      </c>
      <c r="X72" s="228" t="s">
        <v>143</v>
      </c>
      <c r="Y72" s="230"/>
      <c r="Z72" s="230"/>
      <c r="AA72" s="230"/>
      <c r="AB72" s="230"/>
      <c r="AC72" s="230"/>
      <c r="AD72" s="230"/>
      <c r="AE72" s="231"/>
      <c r="AF72" s="122"/>
    </row>
    <row r="73" spans="1:32" ht="12.75">
      <c r="A73" s="122"/>
      <c r="B73" s="126" t="s">
        <v>62</v>
      </c>
      <c r="C73" s="214" t="s">
        <v>260</v>
      </c>
      <c r="D73" s="215"/>
      <c r="E73" s="127"/>
      <c r="F73" s="128" t="s">
        <v>5</v>
      </c>
      <c r="G73" s="214" t="s">
        <v>190</v>
      </c>
      <c r="H73" s="217"/>
      <c r="I73" s="217"/>
      <c r="J73" s="217"/>
      <c r="K73" s="217"/>
      <c r="L73" s="217"/>
      <c r="M73" s="217"/>
      <c r="N73" s="218"/>
      <c r="O73" s="122"/>
      <c r="Q73" s="122"/>
      <c r="R73" s="119"/>
      <c r="S73" s="126" t="s">
        <v>62</v>
      </c>
      <c r="T73" s="214"/>
      <c r="U73" s="215"/>
      <c r="V73" s="127"/>
      <c r="W73" s="128" t="s">
        <v>5</v>
      </c>
      <c r="X73" s="214" t="s">
        <v>160</v>
      </c>
      <c r="Y73" s="217"/>
      <c r="Z73" s="217"/>
      <c r="AA73" s="217"/>
      <c r="AB73" s="217"/>
      <c r="AC73" s="217"/>
      <c r="AD73" s="217"/>
      <c r="AE73" s="218"/>
      <c r="AF73" s="122"/>
    </row>
    <row r="74" spans="1:32" ht="12.75">
      <c r="A74" s="122"/>
      <c r="B74" s="129" t="s">
        <v>63</v>
      </c>
      <c r="C74" s="214" t="s">
        <v>169</v>
      </c>
      <c r="D74" s="215"/>
      <c r="E74" s="127"/>
      <c r="F74" s="130" t="s">
        <v>64</v>
      </c>
      <c r="G74" s="216" t="s">
        <v>261</v>
      </c>
      <c r="H74" s="217"/>
      <c r="I74" s="217"/>
      <c r="J74" s="217"/>
      <c r="K74" s="217"/>
      <c r="L74" s="217"/>
      <c r="M74" s="217"/>
      <c r="N74" s="218"/>
      <c r="O74" s="122"/>
      <c r="Q74" s="122"/>
      <c r="R74" s="119"/>
      <c r="S74" s="129" t="s">
        <v>63</v>
      </c>
      <c r="T74" s="214" t="s">
        <v>152</v>
      </c>
      <c r="U74" s="215"/>
      <c r="V74" s="127"/>
      <c r="W74" s="130" t="s">
        <v>64</v>
      </c>
      <c r="X74" s="216" t="s">
        <v>153</v>
      </c>
      <c r="Y74" s="217"/>
      <c r="Z74" s="217"/>
      <c r="AA74" s="217"/>
      <c r="AB74" s="217"/>
      <c r="AC74" s="217"/>
      <c r="AD74" s="217"/>
      <c r="AE74" s="218"/>
      <c r="AF74" s="122"/>
    </row>
    <row r="75" spans="1:32" ht="12.75">
      <c r="A75" s="119"/>
      <c r="B75" s="129" t="s">
        <v>119</v>
      </c>
      <c r="C75" s="214" t="s">
        <v>168</v>
      </c>
      <c r="D75" s="215"/>
      <c r="E75" s="127"/>
      <c r="F75" s="130" t="s">
        <v>120</v>
      </c>
      <c r="G75" s="216" t="s">
        <v>221</v>
      </c>
      <c r="H75" s="217"/>
      <c r="I75" s="217"/>
      <c r="J75" s="217"/>
      <c r="K75" s="217"/>
      <c r="L75" s="217"/>
      <c r="M75" s="217"/>
      <c r="N75" s="218"/>
      <c r="O75" s="123"/>
      <c r="Q75" s="119"/>
      <c r="R75" s="119"/>
      <c r="S75" s="129" t="s">
        <v>119</v>
      </c>
      <c r="T75" s="214" t="s">
        <v>154</v>
      </c>
      <c r="U75" s="215"/>
      <c r="V75" s="127"/>
      <c r="W75" s="130" t="s">
        <v>120</v>
      </c>
      <c r="X75" s="216" t="s">
        <v>161</v>
      </c>
      <c r="Y75" s="217"/>
      <c r="Z75" s="217"/>
      <c r="AA75" s="217"/>
      <c r="AB75" s="217"/>
      <c r="AC75" s="217"/>
      <c r="AD75" s="217"/>
      <c r="AE75" s="218"/>
      <c r="AF75" s="123"/>
    </row>
    <row r="76" spans="1:32" ht="12.75">
      <c r="A76" s="119"/>
      <c r="B76" s="131" t="s">
        <v>121</v>
      </c>
      <c r="C76" s="132"/>
      <c r="D76" s="133"/>
      <c r="E76" s="63"/>
      <c r="F76" s="131" t="s">
        <v>121</v>
      </c>
      <c r="G76" s="132"/>
      <c r="H76" s="134"/>
      <c r="I76" s="134"/>
      <c r="J76" s="134"/>
      <c r="K76" s="134"/>
      <c r="L76" s="134"/>
      <c r="M76" s="134"/>
      <c r="N76" s="134"/>
      <c r="O76" s="123"/>
      <c r="Q76" s="119"/>
      <c r="R76" s="119"/>
      <c r="S76" s="131" t="s">
        <v>121</v>
      </c>
      <c r="T76" s="132"/>
      <c r="U76" s="133"/>
      <c r="V76" s="63"/>
      <c r="W76" s="131" t="s">
        <v>121</v>
      </c>
      <c r="X76" s="132"/>
      <c r="Y76" s="134"/>
      <c r="Z76" s="134"/>
      <c r="AA76" s="134"/>
      <c r="AB76" s="134"/>
      <c r="AC76" s="134"/>
      <c r="AD76" s="134"/>
      <c r="AE76" s="134"/>
      <c r="AF76" s="123"/>
    </row>
    <row r="77" spans="1:32" ht="12.75">
      <c r="A77" s="122"/>
      <c r="B77" s="135"/>
      <c r="C77" s="214"/>
      <c r="D77" s="215"/>
      <c r="E77" s="127"/>
      <c r="F77" s="136"/>
      <c r="G77" s="216"/>
      <c r="H77" s="217"/>
      <c r="I77" s="217"/>
      <c r="J77" s="217"/>
      <c r="K77" s="217"/>
      <c r="L77" s="217"/>
      <c r="M77" s="217"/>
      <c r="N77" s="218"/>
      <c r="O77" s="122"/>
      <c r="Q77" s="122"/>
      <c r="R77" s="119"/>
      <c r="S77" s="135"/>
      <c r="T77" s="214"/>
      <c r="U77" s="215"/>
      <c r="V77" s="127"/>
      <c r="W77" s="136"/>
      <c r="X77" s="216"/>
      <c r="Y77" s="217"/>
      <c r="Z77" s="217"/>
      <c r="AA77" s="217"/>
      <c r="AB77" s="217"/>
      <c r="AC77" s="217"/>
      <c r="AD77" s="217"/>
      <c r="AE77" s="218"/>
      <c r="AF77" s="122"/>
    </row>
    <row r="78" spans="1:32" ht="12.75">
      <c r="A78" s="122"/>
      <c r="B78" s="137"/>
      <c r="C78" s="214"/>
      <c r="D78" s="215"/>
      <c r="E78" s="127"/>
      <c r="F78" s="138"/>
      <c r="G78" s="216"/>
      <c r="H78" s="217"/>
      <c r="I78" s="217"/>
      <c r="J78" s="217"/>
      <c r="K78" s="217"/>
      <c r="L78" s="217"/>
      <c r="M78" s="217"/>
      <c r="N78" s="218"/>
      <c r="O78" s="122"/>
      <c r="Q78" s="122"/>
      <c r="R78" s="119"/>
      <c r="S78" s="137"/>
      <c r="T78" s="214"/>
      <c r="U78" s="215"/>
      <c r="V78" s="127"/>
      <c r="W78" s="138"/>
      <c r="X78" s="216"/>
      <c r="Y78" s="217"/>
      <c r="Z78" s="217"/>
      <c r="AA78" s="217"/>
      <c r="AB78" s="217"/>
      <c r="AC78" s="217"/>
      <c r="AD78" s="217"/>
      <c r="AE78" s="218"/>
      <c r="AF78" s="122"/>
    </row>
    <row r="79" spans="1:32" ht="15.75">
      <c r="A79" s="119"/>
      <c r="B79" s="47"/>
      <c r="C79" s="47"/>
      <c r="D79" s="47"/>
      <c r="E79" s="47"/>
      <c r="F79" s="139" t="s">
        <v>122</v>
      </c>
      <c r="G79" s="54"/>
      <c r="H79" s="54"/>
      <c r="I79" s="54"/>
      <c r="J79" s="47"/>
      <c r="K79" s="47"/>
      <c r="L79" s="47"/>
      <c r="M79" s="68"/>
      <c r="N79" s="48"/>
      <c r="O79" s="123"/>
      <c r="Q79" s="119"/>
      <c r="R79" s="48"/>
      <c r="S79" s="47"/>
      <c r="T79" s="47"/>
      <c r="U79" s="47"/>
      <c r="V79" s="47"/>
      <c r="W79" s="139" t="s">
        <v>122</v>
      </c>
      <c r="X79" s="54"/>
      <c r="Y79" s="54"/>
      <c r="Z79" s="54"/>
      <c r="AA79" s="47"/>
      <c r="AB79" s="47"/>
      <c r="AC79" s="47"/>
      <c r="AD79" s="68"/>
      <c r="AE79" s="48"/>
      <c r="AF79" s="123"/>
    </row>
    <row r="80" spans="1:32" ht="12.75">
      <c r="A80" s="119"/>
      <c r="B80" s="140" t="s">
        <v>8</v>
      </c>
      <c r="C80" s="47"/>
      <c r="D80" s="47"/>
      <c r="E80" s="47"/>
      <c r="F80" s="141" t="s">
        <v>123</v>
      </c>
      <c r="G80" s="141" t="s">
        <v>97</v>
      </c>
      <c r="H80" s="141" t="s">
        <v>124</v>
      </c>
      <c r="I80" s="141" t="s">
        <v>125</v>
      </c>
      <c r="J80" s="141" t="s">
        <v>126</v>
      </c>
      <c r="K80" s="219" t="s">
        <v>127</v>
      </c>
      <c r="L80" s="220"/>
      <c r="M80" s="73" t="s">
        <v>70</v>
      </c>
      <c r="N80" s="142" t="s">
        <v>71</v>
      </c>
      <c r="O80" s="122"/>
      <c r="Q80" s="119"/>
      <c r="R80" s="48"/>
      <c r="S80" s="140" t="s">
        <v>8</v>
      </c>
      <c r="T80" s="47"/>
      <c r="U80" s="47"/>
      <c r="V80" s="47"/>
      <c r="W80" s="141" t="s">
        <v>123</v>
      </c>
      <c r="X80" s="141" t="s">
        <v>97</v>
      </c>
      <c r="Y80" s="141" t="s">
        <v>124</v>
      </c>
      <c r="Z80" s="141" t="s">
        <v>125</v>
      </c>
      <c r="AA80" s="141" t="s">
        <v>126</v>
      </c>
      <c r="AB80" s="219" t="s">
        <v>127</v>
      </c>
      <c r="AC80" s="220"/>
      <c r="AD80" s="73" t="s">
        <v>70</v>
      </c>
      <c r="AE80" s="142" t="s">
        <v>71</v>
      </c>
      <c r="AF80" s="122"/>
    </row>
    <row r="81" spans="1:32" ht="12.75">
      <c r="A81" s="122"/>
      <c r="B81" s="143" t="s">
        <v>72</v>
      </c>
      <c r="C81" s="144" t="str">
        <f>IF(C73&gt;"",C73,"")</f>
        <v>Miettinen Jimi</v>
      </c>
      <c r="D81" s="144" t="str">
        <f>IF(G73&gt;"",G73,"")</f>
        <v>Zhuang Siyan</v>
      </c>
      <c r="E81" s="144">
        <f>IF(E73&gt;"",E73&amp;" - "&amp;I73,"")</f>
      </c>
      <c r="F81" s="145">
        <v>-6</v>
      </c>
      <c r="G81" s="145">
        <v>-6</v>
      </c>
      <c r="H81" s="146">
        <v>-5</v>
      </c>
      <c r="I81" s="145"/>
      <c r="J81" s="145"/>
      <c r="K81" s="147">
        <f>IF(ISBLANK(F81),"",COUNTIF(F81:J81,"&gt;=0"))</f>
        <v>0</v>
      </c>
      <c r="L81" s="148">
        <f>IF(ISBLANK(F81),"",(IF(LEFT(F81,1)="-",1,0)+IF(LEFT(G81,1)="-",1,0)+IF(LEFT(H81,1)="-",1,0)+IF(LEFT(I81,1)="-",1,0)+IF(LEFT(J81,1)="-",1,0)))</f>
        <v>3</v>
      </c>
      <c r="M81" s="149">
        <f>IF(K81=3,1,"")</f>
      </c>
      <c r="N81" s="150">
        <f>IF(L81=3,1,"")</f>
        <v>1</v>
      </c>
      <c r="O81" s="122"/>
      <c r="Q81" s="122"/>
      <c r="R81" s="122"/>
      <c r="S81" s="143" t="s">
        <v>72</v>
      </c>
      <c r="T81" s="144">
        <f>IF(T73&gt;"",T73,"")</f>
      </c>
      <c r="U81" s="144" t="str">
        <f>IF(X73&gt;"",X73,"")</f>
        <v>Myllärinen Markus</v>
      </c>
      <c r="V81" s="144">
        <f>IF(V73&gt;"",V73&amp;" - "&amp;Z73,"")</f>
      </c>
      <c r="W81" s="145"/>
      <c r="X81" s="145"/>
      <c r="Y81" s="146"/>
      <c r="Z81" s="145"/>
      <c r="AA81" s="145"/>
      <c r="AB81" s="147">
        <f>IF(ISBLANK(W81),"",COUNTIF(W81:AA81,"&gt;=0"))</f>
      </c>
      <c r="AC81" s="148">
        <f>IF(ISBLANK(W81),"",(IF(LEFT(W81,1)="-",1,0)+IF(LEFT(X81,1)="-",1,0)+IF(LEFT(Y81,1)="-",1,0)+IF(LEFT(Z81,1)="-",1,0)+IF(LEFT(AA81,1)="-",1,0)))</f>
      </c>
      <c r="AD81" s="149">
        <f>IF(AB81=3,1,"")</f>
      </c>
      <c r="AE81" s="150">
        <v>1</v>
      </c>
      <c r="AF81" s="122"/>
    </row>
    <row r="82" spans="1:32" ht="12.75">
      <c r="A82" s="122"/>
      <c r="B82" s="143" t="s">
        <v>73</v>
      </c>
      <c r="C82" s="144" t="str">
        <f>IF(C74&gt;"",C74,"")</f>
        <v>Rissanen Patrik</v>
      </c>
      <c r="D82" s="144" t="str">
        <f>IF(G74&gt;"",G74,"")</f>
        <v>Xu Pauli</v>
      </c>
      <c r="E82" s="144">
        <f>IF(E74&gt;"",E74&amp;" - "&amp;I74,"")</f>
      </c>
      <c r="F82" s="151">
        <v>2</v>
      </c>
      <c r="G82" s="145">
        <v>6</v>
      </c>
      <c r="H82" s="145">
        <v>8</v>
      </c>
      <c r="I82" s="145"/>
      <c r="J82" s="145"/>
      <c r="K82" s="147">
        <f>IF(ISBLANK(F82),"",COUNTIF(F82:J82,"&gt;=0"))</f>
        <v>3</v>
      </c>
      <c r="L82" s="148">
        <f>IF(ISBLANK(F82),"",(IF(LEFT(F82,1)="-",1,0)+IF(LEFT(G82,1)="-",1,0)+IF(LEFT(H82,1)="-",1,0)+IF(LEFT(I82,1)="-",1,0)+IF(LEFT(J82,1)="-",1,0)))</f>
        <v>0</v>
      </c>
      <c r="M82" s="149">
        <f>IF(K82=3,1,"")</f>
        <v>1</v>
      </c>
      <c r="N82" s="150">
        <f>IF(L82=3,1,"")</f>
      </c>
      <c r="O82" s="122"/>
      <c r="Q82" s="122"/>
      <c r="R82" s="122"/>
      <c r="S82" s="143" t="s">
        <v>73</v>
      </c>
      <c r="T82" s="144" t="str">
        <f>IF(T74&gt;"",T74,"")</f>
        <v>Kuusjärvi Henri</v>
      </c>
      <c r="U82" s="144" t="str">
        <f>IF(X74&gt;"",X74,"")</f>
        <v>Kähtävä Konsta</v>
      </c>
      <c r="V82" s="144">
        <f>IF(V74&gt;"",V74&amp;" - "&amp;Z74,"")</f>
      </c>
      <c r="W82" s="151">
        <v>8</v>
      </c>
      <c r="X82" s="145">
        <v>7</v>
      </c>
      <c r="Y82" s="145">
        <v>5</v>
      </c>
      <c r="Z82" s="145"/>
      <c r="AA82" s="145"/>
      <c r="AB82" s="147">
        <f>IF(ISBLANK(W82),"",COUNTIF(W82:AA82,"&gt;=0"))</f>
        <v>3</v>
      </c>
      <c r="AC82" s="148">
        <f>IF(ISBLANK(W82),"",(IF(LEFT(W82,1)="-",1,0)+IF(LEFT(X82,1)="-",1,0)+IF(LEFT(Y82,1)="-",1,0)+IF(LEFT(Z82,1)="-",1,0)+IF(LEFT(AA82,1)="-",1,0)))</f>
        <v>0</v>
      </c>
      <c r="AD82" s="149">
        <f>IF(AB82=3,1,"")</f>
        <v>1</v>
      </c>
      <c r="AE82" s="150">
        <f>IF(AC82=3,1,"")</f>
      </c>
      <c r="AF82" s="122"/>
    </row>
    <row r="83" spans="1:32" ht="12.75">
      <c r="A83" s="122"/>
      <c r="B83" s="152" t="s">
        <v>128</v>
      </c>
      <c r="C83" s="144" t="str">
        <f>IF(C75&gt;"",C75,"")</f>
        <v>Punnonen Petter</v>
      </c>
      <c r="D83" s="144" t="str">
        <f>IF(G75&gt;"",G75,"")</f>
        <v>Castrén Lukas</v>
      </c>
      <c r="E83" s="153"/>
      <c r="F83" s="151">
        <v>2</v>
      </c>
      <c r="G83" s="154">
        <v>3</v>
      </c>
      <c r="H83" s="151">
        <v>6</v>
      </c>
      <c r="I83" s="151"/>
      <c r="J83" s="151"/>
      <c r="K83" s="147">
        <f aca="true" t="shared" si="15" ref="K83:K90">IF(ISBLANK(F83),"",COUNTIF(F83:J83,"&gt;=0"))</f>
        <v>3</v>
      </c>
      <c r="L83" s="148">
        <f aca="true" t="shared" si="16" ref="L83:L90">IF(ISBLANK(F83),"",(IF(LEFT(F83,1)="-",1,0)+IF(LEFT(G83,1)="-",1,0)+IF(LEFT(H83,1)="-",1,0)+IF(LEFT(I83,1)="-",1,0)+IF(LEFT(J83,1)="-",1,0)))</f>
        <v>0</v>
      </c>
      <c r="M83" s="149">
        <f aca="true" t="shared" si="17" ref="M83:M90">IF(K83=3,1,"")</f>
        <v>1</v>
      </c>
      <c r="N83" s="150">
        <f aca="true" t="shared" si="18" ref="N83:N90">IF(L83=3,1,"")</f>
      </c>
      <c r="O83" s="122"/>
      <c r="Q83" s="122"/>
      <c r="R83" s="122"/>
      <c r="S83" s="152" t="s">
        <v>128</v>
      </c>
      <c r="T83" s="144" t="str">
        <f>IF(T75&gt;"",T75,"")</f>
        <v>Hakonen Rasmus</v>
      </c>
      <c r="U83" s="144" t="str">
        <f>IF(X75&gt;"",X75,"")</f>
        <v>Rodriguez Jancarlo</v>
      </c>
      <c r="V83" s="153"/>
      <c r="W83" s="151">
        <v>-3</v>
      </c>
      <c r="X83" s="154">
        <v>-6</v>
      </c>
      <c r="Y83" s="151">
        <v>-4</v>
      </c>
      <c r="Z83" s="151"/>
      <c r="AA83" s="151"/>
      <c r="AB83" s="147">
        <f aca="true" t="shared" si="19" ref="AB83:AB90">IF(ISBLANK(W83),"",COUNTIF(W83:AA83,"&gt;=0"))</f>
        <v>0</v>
      </c>
      <c r="AC83" s="148">
        <f aca="true" t="shared" si="20" ref="AC83:AC90">IF(ISBLANK(W83),"",(IF(LEFT(W83,1)="-",1,0)+IF(LEFT(X83,1)="-",1,0)+IF(LEFT(Y83,1)="-",1,0)+IF(LEFT(Z83,1)="-",1,0)+IF(LEFT(AA83,1)="-",1,0)))</f>
        <v>3</v>
      </c>
      <c r="AD83" s="149">
        <f aca="true" t="shared" si="21" ref="AD83:AD90">IF(AB83=3,1,"")</f>
      </c>
      <c r="AE83" s="150">
        <f aca="true" t="shared" si="22" ref="AE83:AE90">IF(AC83=3,1,"")</f>
        <v>1</v>
      </c>
      <c r="AF83" s="122"/>
    </row>
    <row r="84" spans="1:32" ht="12.75">
      <c r="A84" s="122"/>
      <c r="B84" s="152" t="s">
        <v>76</v>
      </c>
      <c r="C84" s="144" t="str">
        <f>IF(C74&gt;"",C74,"")</f>
        <v>Rissanen Patrik</v>
      </c>
      <c r="D84" s="144" t="str">
        <f>IF(G73&gt;"",G73,"")</f>
        <v>Zhuang Siyan</v>
      </c>
      <c r="E84" s="153"/>
      <c r="F84" s="151">
        <v>5</v>
      </c>
      <c r="G84" s="154">
        <v>7</v>
      </c>
      <c r="H84" s="151">
        <v>-8</v>
      </c>
      <c r="I84" s="151">
        <v>-8</v>
      </c>
      <c r="J84" s="151">
        <v>-8</v>
      </c>
      <c r="K84" s="147">
        <f t="shared" si="15"/>
        <v>2</v>
      </c>
      <c r="L84" s="148">
        <f t="shared" si="16"/>
        <v>3</v>
      </c>
      <c r="M84" s="149">
        <f t="shared" si="17"/>
      </c>
      <c r="N84" s="150">
        <f t="shared" si="18"/>
        <v>1</v>
      </c>
      <c r="O84" s="122"/>
      <c r="Q84" s="122"/>
      <c r="R84" s="122"/>
      <c r="S84" s="152" t="s">
        <v>76</v>
      </c>
      <c r="T84" s="144" t="str">
        <f>IF(T74&gt;"",T74,"")</f>
        <v>Kuusjärvi Henri</v>
      </c>
      <c r="U84" s="144" t="str">
        <f>IF(X73&gt;"",X73,"")</f>
        <v>Myllärinen Markus</v>
      </c>
      <c r="V84" s="153"/>
      <c r="W84" s="151">
        <v>-7</v>
      </c>
      <c r="X84" s="154">
        <v>-9</v>
      </c>
      <c r="Y84" s="151">
        <v>-9</v>
      </c>
      <c r="Z84" s="151"/>
      <c r="AA84" s="151"/>
      <c r="AB84" s="147">
        <f t="shared" si="19"/>
        <v>0</v>
      </c>
      <c r="AC84" s="148">
        <f t="shared" si="20"/>
        <v>3</v>
      </c>
      <c r="AD84" s="149">
        <f t="shared" si="21"/>
      </c>
      <c r="AE84" s="150">
        <f t="shared" si="22"/>
        <v>1</v>
      </c>
      <c r="AF84" s="122"/>
    </row>
    <row r="85" spans="1:32" ht="12.75">
      <c r="A85" s="122"/>
      <c r="B85" s="152" t="s">
        <v>129</v>
      </c>
      <c r="C85" s="144" t="str">
        <f>IF(C73&gt;"",C73,"")</f>
        <v>Miettinen Jimi</v>
      </c>
      <c r="D85" s="144" t="str">
        <f>IF(G75&gt;"",G75,"")</f>
        <v>Castrén Lukas</v>
      </c>
      <c r="E85" s="153"/>
      <c r="F85" s="151">
        <v>5</v>
      </c>
      <c r="G85" s="154">
        <v>10</v>
      </c>
      <c r="H85" s="151">
        <v>-5</v>
      </c>
      <c r="I85" s="151">
        <v>9</v>
      </c>
      <c r="J85" s="151"/>
      <c r="K85" s="147">
        <f t="shared" si="15"/>
        <v>3</v>
      </c>
      <c r="L85" s="148">
        <f t="shared" si="16"/>
        <v>1</v>
      </c>
      <c r="M85" s="149">
        <f t="shared" si="17"/>
        <v>1</v>
      </c>
      <c r="N85" s="150">
        <f t="shared" si="18"/>
      </c>
      <c r="O85" s="122"/>
      <c r="Q85" s="122"/>
      <c r="R85" s="122"/>
      <c r="S85" s="152" t="s">
        <v>129</v>
      </c>
      <c r="T85" s="144">
        <f>IF(T73&gt;"",T73,"")</f>
      </c>
      <c r="U85" s="144" t="str">
        <f>IF(X75&gt;"",X75,"")</f>
        <v>Rodriguez Jancarlo</v>
      </c>
      <c r="V85" s="153"/>
      <c r="W85" s="151"/>
      <c r="X85" s="154"/>
      <c r="Y85" s="151"/>
      <c r="Z85" s="151"/>
      <c r="AA85" s="151"/>
      <c r="AB85" s="147">
        <f t="shared" si="19"/>
      </c>
      <c r="AC85" s="148">
        <f t="shared" si="20"/>
      </c>
      <c r="AD85" s="149">
        <f t="shared" si="21"/>
      </c>
      <c r="AE85" s="150">
        <v>1</v>
      </c>
      <c r="AF85" s="122"/>
    </row>
    <row r="86" spans="1:32" ht="12.75">
      <c r="A86" s="122"/>
      <c r="B86" s="152" t="s">
        <v>130</v>
      </c>
      <c r="C86" s="144" t="str">
        <f>IF(C75&gt;"",C75,"")</f>
        <v>Punnonen Petter</v>
      </c>
      <c r="D86" s="144" t="str">
        <f>IF(G74&gt;"",G74,"")</f>
        <v>Xu Pauli</v>
      </c>
      <c r="E86" s="153"/>
      <c r="F86" s="151">
        <v>6</v>
      </c>
      <c r="G86" s="154">
        <v>5</v>
      </c>
      <c r="H86" s="151">
        <v>4</v>
      </c>
      <c r="I86" s="151"/>
      <c r="J86" s="151"/>
      <c r="K86" s="147">
        <f t="shared" si="15"/>
        <v>3</v>
      </c>
      <c r="L86" s="148">
        <f t="shared" si="16"/>
        <v>0</v>
      </c>
      <c r="M86" s="149">
        <f t="shared" si="17"/>
        <v>1</v>
      </c>
      <c r="N86" s="150">
        <f t="shared" si="18"/>
      </c>
      <c r="O86" s="122"/>
      <c r="Q86" s="122"/>
      <c r="R86" s="122"/>
      <c r="S86" s="152" t="s">
        <v>130</v>
      </c>
      <c r="T86" s="144" t="str">
        <f>IF(T75&gt;"",T75,"")</f>
        <v>Hakonen Rasmus</v>
      </c>
      <c r="U86" s="144" t="str">
        <f>IF(X74&gt;"",X74,"")</f>
        <v>Kähtävä Konsta</v>
      </c>
      <c r="V86" s="153"/>
      <c r="W86" s="151">
        <v>-2</v>
      </c>
      <c r="X86" s="154">
        <v>-5</v>
      </c>
      <c r="Y86" s="151">
        <v>-5</v>
      </c>
      <c r="Z86" s="151"/>
      <c r="AA86" s="151"/>
      <c r="AB86" s="147">
        <f t="shared" si="19"/>
        <v>0</v>
      </c>
      <c r="AC86" s="148">
        <f t="shared" si="20"/>
        <v>3</v>
      </c>
      <c r="AD86" s="149">
        <f t="shared" si="21"/>
      </c>
      <c r="AE86" s="150">
        <f t="shared" si="22"/>
        <v>1</v>
      </c>
      <c r="AF86" s="122"/>
    </row>
    <row r="87" spans="1:32" ht="12.75">
      <c r="A87" s="122"/>
      <c r="B87" s="152" t="s">
        <v>131</v>
      </c>
      <c r="C87" s="155">
        <f>IF(C77&gt;"",C77&amp;" / "&amp;C78,"")</f>
      </c>
      <c r="D87" s="155">
        <f>IF(G77&gt;"",G77&amp;" / "&amp;G78,"")</f>
      </c>
      <c r="E87" s="156"/>
      <c r="F87" s="157"/>
      <c r="G87" s="158"/>
      <c r="H87" s="159"/>
      <c r="I87" s="159"/>
      <c r="J87" s="159"/>
      <c r="K87" s="147">
        <f t="shared" si="15"/>
      </c>
      <c r="L87" s="148">
        <f t="shared" si="16"/>
      </c>
      <c r="M87" s="149">
        <f t="shared" si="17"/>
      </c>
      <c r="N87" s="150">
        <f t="shared" si="18"/>
      </c>
      <c r="O87" s="122"/>
      <c r="Q87" s="122"/>
      <c r="R87" s="122"/>
      <c r="S87" s="152" t="s">
        <v>131</v>
      </c>
      <c r="T87" s="155">
        <f>IF(T77&gt;"",T77&amp;" / "&amp;T78,"")</f>
      </c>
      <c r="U87" s="155">
        <f>IF(X77&gt;"",X77&amp;" / "&amp;X78,"")</f>
      </c>
      <c r="V87" s="156"/>
      <c r="W87" s="157"/>
      <c r="X87" s="158"/>
      <c r="Y87" s="159"/>
      <c r="Z87" s="159"/>
      <c r="AA87" s="159"/>
      <c r="AB87" s="147">
        <f t="shared" si="19"/>
      </c>
      <c r="AC87" s="148">
        <f t="shared" si="20"/>
      </c>
      <c r="AD87" s="149">
        <f t="shared" si="21"/>
      </c>
      <c r="AE87" s="150">
        <f t="shared" si="22"/>
      </c>
      <c r="AF87" s="122"/>
    </row>
    <row r="88" spans="1:32" ht="12.75">
      <c r="A88" s="122"/>
      <c r="B88" s="143" t="s">
        <v>132</v>
      </c>
      <c r="C88" s="144" t="str">
        <f>IF(C74&gt;"",C74,"")</f>
        <v>Rissanen Patrik</v>
      </c>
      <c r="D88" s="144" t="str">
        <f>IF(G75&gt;"",G75,"")</f>
        <v>Castrén Lukas</v>
      </c>
      <c r="E88" s="160"/>
      <c r="F88" s="161">
        <v>9</v>
      </c>
      <c r="G88" s="145">
        <v>7</v>
      </c>
      <c r="H88" s="145">
        <v>5</v>
      </c>
      <c r="I88" s="145"/>
      <c r="J88" s="146"/>
      <c r="K88" s="147">
        <f t="shared" si="15"/>
        <v>3</v>
      </c>
      <c r="L88" s="148">
        <f t="shared" si="16"/>
        <v>0</v>
      </c>
      <c r="M88" s="149">
        <f t="shared" si="17"/>
        <v>1</v>
      </c>
      <c r="N88" s="150">
        <f t="shared" si="18"/>
      </c>
      <c r="O88" s="122"/>
      <c r="Q88" s="122"/>
      <c r="R88" s="122"/>
      <c r="S88" s="143" t="s">
        <v>132</v>
      </c>
      <c r="T88" s="144" t="str">
        <f>IF(T74&gt;"",T74,"")</f>
        <v>Kuusjärvi Henri</v>
      </c>
      <c r="U88" s="144" t="str">
        <f>IF(X75&gt;"",X75,"")</f>
        <v>Rodriguez Jancarlo</v>
      </c>
      <c r="V88" s="160"/>
      <c r="W88" s="161"/>
      <c r="X88" s="145"/>
      <c r="Y88" s="145"/>
      <c r="Z88" s="145"/>
      <c r="AA88" s="146"/>
      <c r="AB88" s="147">
        <f t="shared" si="19"/>
      </c>
      <c r="AC88" s="148">
        <f t="shared" si="20"/>
      </c>
      <c r="AD88" s="149">
        <f t="shared" si="21"/>
      </c>
      <c r="AE88" s="150">
        <f t="shared" si="22"/>
      </c>
      <c r="AF88" s="122"/>
    </row>
    <row r="89" spans="1:32" ht="12.75">
      <c r="A89" s="122"/>
      <c r="B89" s="143" t="s">
        <v>133</v>
      </c>
      <c r="C89" s="144" t="str">
        <f>IF(C75&gt;"",C75,"")</f>
        <v>Punnonen Petter</v>
      </c>
      <c r="D89" s="144" t="str">
        <f>IF(G73&gt;"",G73,"")</f>
        <v>Zhuang Siyan</v>
      </c>
      <c r="E89" s="160"/>
      <c r="F89" s="161"/>
      <c r="G89" s="145"/>
      <c r="H89" s="145"/>
      <c r="I89" s="145"/>
      <c r="J89" s="146"/>
      <c r="K89" s="147">
        <f t="shared" si="15"/>
      </c>
      <c r="L89" s="148">
        <f t="shared" si="16"/>
      </c>
      <c r="M89" s="149">
        <f t="shared" si="17"/>
      </c>
      <c r="N89" s="150">
        <f t="shared" si="18"/>
      </c>
      <c r="O89" s="122"/>
      <c r="Q89" s="122"/>
      <c r="R89" s="122"/>
      <c r="S89" s="143" t="s">
        <v>133</v>
      </c>
      <c r="T89" s="144" t="str">
        <f>IF(T75&gt;"",T75,"")</f>
        <v>Hakonen Rasmus</v>
      </c>
      <c r="U89" s="144" t="str">
        <f>IF(X73&gt;"",X73,"")</f>
        <v>Myllärinen Markus</v>
      </c>
      <c r="V89" s="160"/>
      <c r="W89" s="161"/>
      <c r="X89" s="145"/>
      <c r="Y89" s="145"/>
      <c r="Z89" s="145"/>
      <c r="AA89" s="146"/>
      <c r="AB89" s="147">
        <f t="shared" si="19"/>
      </c>
      <c r="AC89" s="148">
        <f t="shared" si="20"/>
      </c>
      <c r="AD89" s="149">
        <f t="shared" si="21"/>
      </c>
      <c r="AE89" s="150">
        <f t="shared" si="22"/>
      </c>
      <c r="AF89" s="122"/>
    </row>
    <row r="90" spans="1:32" ht="13.5" thickBot="1">
      <c r="A90" s="122"/>
      <c r="B90" s="143" t="s">
        <v>75</v>
      </c>
      <c r="C90" s="144" t="str">
        <f>IF(C73&gt;"",C73,"")</f>
        <v>Miettinen Jimi</v>
      </c>
      <c r="D90" s="144" t="str">
        <f>IF(G74&gt;"",G74,"")</f>
        <v>Xu Pauli</v>
      </c>
      <c r="E90" s="160"/>
      <c r="F90" s="146"/>
      <c r="G90" s="145"/>
      <c r="H90" s="146"/>
      <c r="I90" s="145"/>
      <c r="J90" s="145"/>
      <c r="K90" s="147">
        <f t="shared" si="15"/>
      </c>
      <c r="L90" s="148">
        <f t="shared" si="16"/>
      </c>
      <c r="M90" s="149">
        <f t="shared" si="17"/>
      </c>
      <c r="N90" s="150">
        <f t="shared" si="18"/>
      </c>
      <c r="O90" s="122"/>
      <c r="Q90" s="122"/>
      <c r="R90" s="122"/>
      <c r="S90" s="143" t="s">
        <v>75</v>
      </c>
      <c r="T90" s="144">
        <f>IF(T73&gt;"",T73,"")</f>
      </c>
      <c r="U90" s="144" t="str">
        <f>IF(X74&gt;"",X74,"")</f>
        <v>Kähtävä Konsta</v>
      </c>
      <c r="V90" s="160"/>
      <c r="W90" s="146"/>
      <c r="X90" s="145"/>
      <c r="Y90" s="146"/>
      <c r="Z90" s="145"/>
      <c r="AA90" s="145"/>
      <c r="AB90" s="147">
        <f t="shared" si="19"/>
      </c>
      <c r="AC90" s="148">
        <f t="shared" si="20"/>
      </c>
      <c r="AD90" s="149">
        <f t="shared" si="21"/>
      </c>
      <c r="AE90" s="150">
        <f t="shared" si="22"/>
      </c>
      <c r="AF90" s="122"/>
    </row>
    <row r="91" spans="1:32" ht="16.5" thickBot="1">
      <c r="A91" s="119"/>
      <c r="B91" s="47"/>
      <c r="C91" s="47"/>
      <c r="D91" s="47"/>
      <c r="E91" s="47"/>
      <c r="F91" s="47"/>
      <c r="G91" s="47"/>
      <c r="H91" s="47"/>
      <c r="I91" s="162" t="s">
        <v>134</v>
      </c>
      <c r="J91" s="163"/>
      <c r="K91" s="164">
        <f>IF(ISBLANK(C73),"",SUM(K81:K90))</f>
        <v>17</v>
      </c>
      <c r="L91" s="165">
        <f>IF(ISBLANK(G73),"",SUM(L81:L90))</f>
        <v>7</v>
      </c>
      <c r="M91" s="166">
        <f>IF(ISBLANK(F81),"",SUM(M81:M90))</f>
        <v>5</v>
      </c>
      <c r="N91" s="167">
        <f>IF(ISBLANK(F81),"",SUM(N81:N90))</f>
        <v>2</v>
      </c>
      <c r="O91" s="122"/>
      <c r="Q91" s="119"/>
      <c r="R91" s="48"/>
      <c r="S91" s="47"/>
      <c r="T91" s="47"/>
      <c r="U91" s="47"/>
      <c r="V91" s="47"/>
      <c r="W91" s="47"/>
      <c r="X91" s="47"/>
      <c r="Y91" s="47"/>
      <c r="Z91" s="162" t="s">
        <v>134</v>
      </c>
      <c r="AA91" s="163"/>
      <c r="AB91" s="164">
        <f>IF(ISBLANK(T73),"",SUM(AB81:AB90))</f>
      </c>
      <c r="AC91" s="165">
        <f>IF(ISBLANK(X73),"",SUM(AC81:AC90))</f>
        <v>9</v>
      </c>
      <c r="AD91" s="166">
        <v>1</v>
      </c>
      <c r="AE91" s="167">
        <v>5</v>
      </c>
      <c r="AF91" s="122"/>
    </row>
    <row r="92" spans="1:32" ht="12.75">
      <c r="A92" s="119"/>
      <c r="B92" s="168" t="s">
        <v>135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123"/>
      <c r="Q92" s="119"/>
      <c r="R92" s="48"/>
      <c r="S92" s="168" t="s">
        <v>135</v>
      </c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123"/>
    </row>
    <row r="93" spans="1:32" ht="12.75">
      <c r="A93" s="119"/>
      <c r="B93" s="169" t="s">
        <v>79</v>
      </c>
      <c r="C93" s="169"/>
      <c r="D93" s="169" t="s">
        <v>80</v>
      </c>
      <c r="E93" s="170"/>
      <c r="F93" s="169"/>
      <c r="G93" s="169" t="s">
        <v>15</v>
      </c>
      <c r="H93" s="170"/>
      <c r="I93" s="169"/>
      <c r="J93" s="171" t="s">
        <v>136</v>
      </c>
      <c r="K93" s="48"/>
      <c r="L93" s="47"/>
      <c r="M93" s="47"/>
      <c r="N93" s="47"/>
      <c r="O93" s="123"/>
      <c r="Q93" s="119"/>
      <c r="R93" s="48"/>
      <c r="S93" s="169" t="s">
        <v>79</v>
      </c>
      <c r="T93" s="169"/>
      <c r="U93" s="169" t="s">
        <v>80</v>
      </c>
      <c r="V93" s="170"/>
      <c r="W93" s="169"/>
      <c r="X93" s="169" t="s">
        <v>15</v>
      </c>
      <c r="Y93" s="170"/>
      <c r="Z93" s="169"/>
      <c r="AA93" s="171" t="s">
        <v>136</v>
      </c>
      <c r="AB93" s="48"/>
      <c r="AC93" s="47"/>
      <c r="AD93" s="47"/>
      <c r="AE93" s="47"/>
      <c r="AF93" s="123"/>
    </row>
    <row r="94" spans="1:32" ht="18.75" thickBot="1">
      <c r="A94" s="119"/>
      <c r="B94" s="47"/>
      <c r="C94" s="47"/>
      <c r="D94" s="47"/>
      <c r="E94" s="47"/>
      <c r="F94" s="47"/>
      <c r="G94" s="47"/>
      <c r="H94" s="47"/>
      <c r="I94" s="47"/>
      <c r="J94" s="221" t="s">
        <v>111</v>
      </c>
      <c r="K94" s="222"/>
      <c r="L94" s="222"/>
      <c r="M94" s="222"/>
      <c r="N94" s="223"/>
      <c r="O94" s="122"/>
      <c r="Q94" s="119"/>
      <c r="R94" s="48"/>
      <c r="S94" s="47"/>
      <c r="T94" s="47"/>
      <c r="U94" s="47"/>
      <c r="V94" s="47"/>
      <c r="W94" s="47"/>
      <c r="X94" s="47"/>
      <c r="Y94" s="47"/>
      <c r="Z94" s="47"/>
      <c r="AA94" s="221" t="s">
        <v>143</v>
      </c>
      <c r="AB94" s="222"/>
      <c r="AC94" s="222"/>
      <c r="AD94" s="222"/>
      <c r="AE94" s="223"/>
      <c r="AF94" s="122"/>
    </row>
    <row r="95" spans="1:32" ht="18">
      <c r="A95" s="172"/>
      <c r="B95" s="173"/>
      <c r="C95" s="173"/>
      <c r="D95" s="173"/>
      <c r="E95" s="173"/>
      <c r="F95" s="173"/>
      <c r="G95" s="173"/>
      <c r="H95" s="173"/>
      <c r="I95" s="173"/>
      <c r="J95" s="174"/>
      <c r="K95" s="174"/>
      <c r="L95" s="174"/>
      <c r="M95" s="174"/>
      <c r="N95" s="174"/>
      <c r="O95" s="108"/>
      <c r="Q95" s="172"/>
      <c r="R95" s="107"/>
      <c r="S95" s="173"/>
      <c r="T95" s="173"/>
      <c r="U95" s="173"/>
      <c r="V95" s="173"/>
      <c r="W95" s="173"/>
      <c r="X95" s="173"/>
      <c r="Y95" s="173"/>
      <c r="Z95" s="173"/>
      <c r="AA95" s="174"/>
      <c r="AB95" s="174"/>
      <c r="AC95" s="174"/>
      <c r="AD95" s="174"/>
      <c r="AE95" s="174"/>
      <c r="AF95" s="108"/>
    </row>
    <row r="96" spans="2:19" ht="12.75">
      <c r="B96" s="175" t="s">
        <v>137</v>
      </c>
      <c r="S96" s="175" t="s">
        <v>137</v>
      </c>
    </row>
    <row r="101" spans="1:32" ht="15.75">
      <c r="A101" s="114"/>
      <c r="B101" s="115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8"/>
      <c r="Q101" s="114"/>
      <c r="R101" s="116"/>
      <c r="S101" s="115"/>
      <c r="T101" s="116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8"/>
    </row>
    <row r="102" spans="1:32" ht="15.75">
      <c r="A102" s="119">
        <v>4</v>
      </c>
      <c r="B102" s="48"/>
      <c r="C102" s="120" t="s">
        <v>114</v>
      </c>
      <c r="D102" s="47"/>
      <c r="E102" s="47"/>
      <c r="F102" s="48"/>
      <c r="G102" s="121" t="s">
        <v>115</v>
      </c>
      <c r="H102" s="50"/>
      <c r="I102" s="224"/>
      <c r="J102" s="225"/>
      <c r="K102" s="225"/>
      <c r="L102" s="225"/>
      <c r="M102" s="225"/>
      <c r="N102" s="226"/>
      <c r="O102" s="122"/>
      <c r="Q102" s="119"/>
      <c r="R102" s="48">
        <v>16</v>
      </c>
      <c r="S102" s="48"/>
      <c r="T102" s="120" t="s">
        <v>114</v>
      </c>
      <c r="U102" s="47"/>
      <c r="V102" s="47"/>
      <c r="W102" s="48"/>
      <c r="X102" s="121" t="s">
        <v>115</v>
      </c>
      <c r="Y102" s="50"/>
      <c r="Z102" s="224"/>
      <c r="AA102" s="225"/>
      <c r="AB102" s="225"/>
      <c r="AC102" s="225"/>
      <c r="AD102" s="225"/>
      <c r="AE102" s="226"/>
      <c r="AF102" s="122"/>
    </row>
    <row r="103" spans="1:32" ht="20.25">
      <c r="A103" s="119"/>
      <c r="B103" s="51"/>
      <c r="C103" s="69" t="s">
        <v>116</v>
      </c>
      <c r="D103" s="47"/>
      <c r="E103" s="47"/>
      <c r="F103" s="48"/>
      <c r="G103" s="121" t="s">
        <v>117</v>
      </c>
      <c r="H103" s="50"/>
      <c r="I103" s="227"/>
      <c r="J103" s="217"/>
      <c r="K103" s="217"/>
      <c r="L103" s="217"/>
      <c r="M103" s="217"/>
      <c r="N103" s="218"/>
      <c r="O103" s="122"/>
      <c r="Q103" s="119"/>
      <c r="R103" s="48"/>
      <c r="S103" s="51"/>
      <c r="T103" s="69" t="s">
        <v>116</v>
      </c>
      <c r="U103" s="47"/>
      <c r="V103" s="47"/>
      <c r="W103" s="48"/>
      <c r="X103" s="121" t="s">
        <v>117</v>
      </c>
      <c r="Y103" s="50"/>
      <c r="Z103" s="227"/>
      <c r="AA103" s="217"/>
      <c r="AB103" s="217"/>
      <c r="AC103" s="217"/>
      <c r="AD103" s="217"/>
      <c r="AE103" s="218"/>
      <c r="AF103" s="122"/>
    </row>
    <row r="104" spans="1:32" ht="12.75">
      <c r="A104" s="119"/>
      <c r="B104" s="48"/>
      <c r="C104" s="54"/>
      <c r="D104" s="47"/>
      <c r="E104" s="47"/>
      <c r="F104" s="47"/>
      <c r="G104" s="54"/>
      <c r="H104" s="47"/>
      <c r="I104" s="47"/>
      <c r="J104" s="47"/>
      <c r="K104" s="47"/>
      <c r="L104" s="47"/>
      <c r="M104" s="47"/>
      <c r="N104" s="47"/>
      <c r="O104" s="123"/>
      <c r="Q104" s="119"/>
      <c r="R104" s="48"/>
      <c r="S104" s="48"/>
      <c r="T104" s="54"/>
      <c r="U104" s="47"/>
      <c r="V104" s="47"/>
      <c r="W104" s="47"/>
      <c r="X104" s="54"/>
      <c r="Y104" s="47"/>
      <c r="Z104" s="47"/>
      <c r="AA104" s="47"/>
      <c r="AB104" s="47"/>
      <c r="AC104" s="47"/>
      <c r="AD104" s="47"/>
      <c r="AE104" s="47"/>
      <c r="AF104" s="123"/>
    </row>
    <row r="105" spans="1:32" ht="15.75">
      <c r="A105" s="122"/>
      <c r="B105" s="124" t="s">
        <v>118</v>
      </c>
      <c r="C105" s="228"/>
      <c r="D105" s="229"/>
      <c r="E105" s="125"/>
      <c r="F105" s="124" t="s">
        <v>118</v>
      </c>
      <c r="G105" s="228"/>
      <c r="H105" s="230"/>
      <c r="I105" s="230"/>
      <c r="J105" s="230"/>
      <c r="K105" s="230"/>
      <c r="L105" s="230"/>
      <c r="M105" s="230"/>
      <c r="N105" s="231"/>
      <c r="O105" s="122"/>
      <c r="Q105" s="122"/>
      <c r="R105" s="119"/>
      <c r="S105" s="124" t="s">
        <v>118</v>
      </c>
      <c r="T105" s="228" t="s">
        <v>34</v>
      </c>
      <c r="U105" s="229"/>
      <c r="V105" s="125"/>
      <c r="W105" s="124" t="s">
        <v>118</v>
      </c>
      <c r="X105" s="228" t="s">
        <v>111</v>
      </c>
      <c r="Y105" s="230"/>
      <c r="Z105" s="230"/>
      <c r="AA105" s="230"/>
      <c r="AB105" s="230"/>
      <c r="AC105" s="230"/>
      <c r="AD105" s="230"/>
      <c r="AE105" s="231"/>
      <c r="AF105" s="122"/>
    </row>
    <row r="106" spans="1:32" ht="12.75">
      <c r="A106" s="122"/>
      <c r="B106" s="126" t="s">
        <v>62</v>
      </c>
      <c r="C106" s="214"/>
      <c r="D106" s="215"/>
      <c r="E106" s="127"/>
      <c r="F106" s="128" t="s">
        <v>5</v>
      </c>
      <c r="G106" s="214"/>
      <c r="H106" s="217"/>
      <c r="I106" s="217"/>
      <c r="J106" s="217"/>
      <c r="K106" s="217"/>
      <c r="L106" s="217"/>
      <c r="M106" s="217"/>
      <c r="N106" s="218"/>
      <c r="O106" s="122"/>
      <c r="Q106" s="122"/>
      <c r="R106" s="119"/>
      <c r="S106" s="126" t="s">
        <v>62</v>
      </c>
      <c r="T106" s="214" t="s">
        <v>263</v>
      </c>
      <c r="U106" s="215"/>
      <c r="V106" s="127"/>
      <c r="W106" s="128" t="s">
        <v>5</v>
      </c>
      <c r="X106" s="214" t="s">
        <v>168</v>
      </c>
      <c r="Y106" s="217"/>
      <c r="Z106" s="217"/>
      <c r="AA106" s="217"/>
      <c r="AB106" s="217"/>
      <c r="AC106" s="217"/>
      <c r="AD106" s="217"/>
      <c r="AE106" s="218"/>
      <c r="AF106" s="122"/>
    </row>
    <row r="107" spans="1:32" ht="12.75">
      <c r="A107" s="122"/>
      <c r="B107" s="129" t="s">
        <v>63</v>
      </c>
      <c r="C107" s="214"/>
      <c r="D107" s="215"/>
      <c r="E107" s="127"/>
      <c r="F107" s="130" t="s">
        <v>64</v>
      </c>
      <c r="G107" s="216"/>
      <c r="H107" s="217"/>
      <c r="I107" s="217"/>
      <c r="J107" s="217"/>
      <c r="K107" s="217"/>
      <c r="L107" s="217"/>
      <c r="M107" s="217"/>
      <c r="N107" s="218"/>
      <c r="O107" s="122"/>
      <c r="Q107" s="122"/>
      <c r="R107" s="119"/>
      <c r="S107" s="129" t="s">
        <v>63</v>
      </c>
      <c r="T107" s="214" t="s">
        <v>185</v>
      </c>
      <c r="U107" s="215"/>
      <c r="V107" s="127"/>
      <c r="W107" s="130" t="s">
        <v>64</v>
      </c>
      <c r="X107" s="216" t="s">
        <v>260</v>
      </c>
      <c r="Y107" s="217"/>
      <c r="Z107" s="217"/>
      <c r="AA107" s="217"/>
      <c r="AB107" s="217"/>
      <c r="AC107" s="217"/>
      <c r="AD107" s="217"/>
      <c r="AE107" s="218"/>
      <c r="AF107" s="122"/>
    </row>
    <row r="108" spans="1:32" ht="12.75">
      <c r="A108" s="119"/>
      <c r="B108" s="129" t="s">
        <v>119</v>
      </c>
      <c r="C108" s="214"/>
      <c r="D108" s="215"/>
      <c r="E108" s="127"/>
      <c r="F108" s="130" t="s">
        <v>120</v>
      </c>
      <c r="G108" s="216"/>
      <c r="H108" s="217"/>
      <c r="I108" s="217"/>
      <c r="J108" s="217"/>
      <c r="K108" s="217"/>
      <c r="L108" s="217"/>
      <c r="M108" s="217"/>
      <c r="N108" s="218"/>
      <c r="O108" s="123"/>
      <c r="Q108" s="119"/>
      <c r="R108" s="119"/>
      <c r="S108" s="129" t="s">
        <v>119</v>
      </c>
      <c r="T108" s="214" t="s">
        <v>184</v>
      </c>
      <c r="U108" s="215"/>
      <c r="V108" s="127"/>
      <c r="W108" s="130" t="s">
        <v>120</v>
      </c>
      <c r="X108" s="216" t="s">
        <v>169</v>
      </c>
      <c r="Y108" s="217"/>
      <c r="Z108" s="217"/>
      <c r="AA108" s="217"/>
      <c r="AB108" s="217"/>
      <c r="AC108" s="217"/>
      <c r="AD108" s="217"/>
      <c r="AE108" s="218"/>
      <c r="AF108" s="123"/>
    </row>
    <row r="109" spans="1:32" ht="12.75">
      <c r="A109" s="119"/>
      <c r="B109" s="131" t="s">
        <v>121</v>
      </c>
      <c r="C109" s="132"/>
      <c r="D109" s="133"/>
      <c r="E109" s="63"/>
      <c r="F109" s="131" t="s">
        <v>121</v>
      </c>
      <c r="G109" s="132"/>
      <c r="H109" s="134"/>
      <c r="I109" s="134"/>
      <c r="J109" s="134"/>
      <c r="K109" s="134"/>
      <c r="L109" s="134"/>
      <c r="M109" s="134"/>
      <c r="N109" s="134"/>
      <c r="O109" s="123"/>
      <c r="Q109" s="119"/>
      <c r="R109" s="119"/>
      <c r="S109" s="131" t="s">
        <v>121</v>
      </c>
      <c r="T109" s="132"/>
      <c r="U109" s="133"/>
      <c r="V109" s="63"/>
      <c r="W109" s="131" t="s">
        <v>121</v>
      </c>
      <c r="X109" s="132"/>
      <c r="Y109" s="134"/>
      <c r="Z109" s="134"/>
      <c r="AA109" s="134"/>
      <c r="AB109" s="134"/>
      <c r="AC109" s="134"/>
      <c r="AD109" s="134"/>
      <c r="AE109" s="134"/>
      <c r="AF109" s="123"/>
    </row>
    <row r="110" spans="1:32" ht="12.75">
      <c r="A110" s="122"/>
      <c r="B110" s="135"/>
      <c r="C110" s="214"/>
      <c r="D110" s="215"/>
      <c r="E110" s="127"/>
      <c r="F110" s="136"/>
      <c r="G110" s="216"/>
      <c r="H110" s="217"/>
      <c r="I110" s="217"/>
      <c r="J110" s="217"/>
      <c r="K110" s="217"/>
      <c r="L110" s="217"/>
      <c r="M110" s="217"/>
      <c r="N110" s="218"/>
      <c r="O110" s="122"/>
      <c r="Q110" s="122"/>
      <c r="R110" s="119"/>
      <c r="S110" s="135"/>
      <c r="T110" s="214"/>
      <c r="U110" s="215"/>
      <c r="V110" s="127"/>
      <c r="W110" s="136"/>
      <c r="X110" s="216"/>
      <c r="Y110" s="217"/>
      <c r="Z110" s="217"/>
      <c r="AA110" s="217"/>
      <c r="AB110" s="217"/>
      <c r="AC110" s="217"/>
      <c r="AD110" s="217"/>
      <c r="AE110" s="218"/>
      <c r="AF110" s="122"/>
    </row>
    <row r="111" spans="1:32" ht="12.75">
      <c r="A111" s="122"/>
      <c r="B111" s="137"/>
      <c r="C111" s="214"/>
      <c r="D111" s="215"/>
      <c r="E111" s="127"/>
      <c r="F111" s="138"/>
      <c r="G111" s="216"/>
      <c r="H111" s="217"/>
      <c r="I111" s="217"/>
      <c r="J111" s="217"/>
      <c r="K111" s="217"/>
      <c r="L111" s="217"/>
      <c r="M111" s="217"/>
      <c r="N111" s="218"/>
      <c r="O111" s="122"/>
      <c r="Q111" s="122"/>
      <c r="R111" s="119"/>
      <c r="S111" s="137"/>
      <c r="T111" s="214"/>
      <c r="U111" s="215"/>
      <c r="V111" s="127"/>
      <c r="W111" s="138"/>
      <c r="X111" s="216"/>
      <c r="Y111" s="217"/>
      <c r="Z111" s="217"/>
      <c r="AA111" s="217"/>
      <c r="AB111" s="217"/>
      <c r="AC111" s="217"/>
      <c r="AD111" s="217"/>
      <c r="AE111" s="218"/>
      <c r="AF111" s="122"/>
    </row>
    <row r="112" spans="1:32" ht="15.75">
      <c r="A112" s="119"/>
      <c r="B112" s="47"/>
      <c r="C112" s="47"/>
      <c r="D112" s="47"/>
      <c r="E112" s="47"/>
      <c r="F112" s="139" t="s">
        <v>122</v>
      </c>
      <c r="G112" s="54"/>
      <c r="H112" s="54"/>
      <c r="I112" s="54"/>
      <c r="J112" s="47"/>
      <c r="K112" s="47"/>
      <c r="L112" s="47"/>
      <c r="M112" s="68"/>
      <c r="N112" s="48"/>
      <c r="O112" s="123"/>
      <c r="Q112" s="119"/>
      <c r="R112" s="48"/>
      <c r="S112" s="47"/>
      <c r="T112" s="47"/>
      <c r="U112" s="47"/>
      <c r="V112" s="47"/>
      <c r="W112" s="139" t="s">
        <v>122</v>
      </c>
      <c r="X112" s="54"/>
      <c r="Y112" s="54"/>
      <c r="Z112" s="54"/>
      <c r="AA112" s="47"/>
      <c r="AB112" s="47"/>
      <c r="AC112" s="47"/>
      <c r="AD112" s="68"/>
      <c r="AE112" s="48"/>
      <c r="AF112" s="123"/>
    </row>
    <row r="113" spans="1:32" ht="12.75">
      <c r="A113" s="119"/>
      <c r="B113" s="140" t="s">
        <v>8</v>
      </c>
      <c r="C113" s="47"/>
      <c r="D113" s="47"/>
      <c r="E113" s="47"/>
      <c r="F113" s="141" t="s">
        <v>123</v>
      </c>
      <c r="G113" s="141" t="s">
        <v>97</v>
      </c>
      <c r="H113" s="141" t="s">
        <v>124</v>
      </c>
      <c r="I113" s="141" t="s">
        <v>125</v>
      </c>
      <c r="J113" s="141" t="s">
        <v>126</v>
      </c>
      <c r="K113" s="219" t="s">
        <v>127</v>
      </c>
      <c r="L113" s="220"/>
      <c r="M113" s="73" t="s">
        <v>70</v>
      </c>
      <c r="N113" s="142" t="s">
        <v>71</v>
      </c>
      <c r="O113" s="122"/>
      <c r="Q113" s="119"/>
      <c r="R113" s="48"/>
      <c r="S113" s="140" t="s">
        <v>8</v>
      </c>
      <c r="T113" s="47"/>
      <c r="U113" s="47"/>
      <c r="V113" s="47"/>
      <c r="W113" s="141" t="s">
        <v>123</v>
      </c>
      <c r="X113" s="141" t="s">
        <v>97</v>
      </c>
      <c r="Y113" s="141" t="s">
        <v>124</v>
      </c>
      <c r="Z113" s="141" t="s">
        <v>125</v>
      </c>
      <c r="AA113" s="141" t="s">
        <v>126</v>
      </c>
      <c r="AB113" s="219" t="s">
        <v>127</v>
      </c>
      <c r="AC113" s="220"/>
      <c r="AD113" s="73" t="s">
        <v>70</v>
      </c>
      <c r="AE113" s="142" t="s">
        <v>71</v>
      </c>
      <c r="AF113" s="122"/>
    </row>
    <row r="114" spans="1:32" ht="12.75">
      <c r="A114" s="122"/>
      <c r="B114" s="143" t="s">
        <v>72</v>
      </c>
      <c r="C114" s="144">
        <f>IF(C106&gt;"",C106,"")</f>
      </c>
      <c r="D114" s="144">
        <f>IF(G106&gt;"",G106,"")</f>
      </c>
      <c r="E114" s="144">
        <f>IF(E106&gt;"",E106&amp;" - "&amp;I106,"")</f>
      </c>
      <c r="F114" s="145"/>
      <c r="G114" s="145"/>
      <c r="H114" s="146"/>
      <c r="I114" s="145"/>
      <c r="J114" s="145"/>
      <c r="K114" s="147">
        <f>IF(ISBLANK(F114),"",COUNTIF(F114:J114,"&gt;=0"))</f>
      </c>
      <c r="L114" s="148">
        <f>IF(ISBLANK(F114),"",(IF(LEFT(F114,1)="-",1,0)+IF(LEFT(G114,1)="-",1,0)+IF(LEFT(H114,1)="-",1,0)+IF(LEFT(I114,1)="-",1,0)+IF(LEFT(J114,1)="-",1,0)))</f>
      </c>
      <c r="M114" s="149">
        <f>IF(K114=3,1,"")</f>
      </c>
      <c r="N114" s="150">
        <f>IF(L114=3,1,"")</f>
      </c>
      <c r="O114" s="122"/>
      <c r="Q114" s="122"/>
      <c r="R114" s="122"/>
      <c r="S114" s="143" t="s">
        <v>72</v>
      </c>
      <c r="T114" s="144" t="str">
        <f>IF(T106&gt;"",T106,"")</f>
        <v>Lundström Thomas</v>
      </c>
      <c r="U114" s="144" t="str">
        <f>IF(X106&gt;"",X106,"")</f>
        <v>Punnonen Petter</v>
      </c>
      <c r="V114" s="144">
        <f>IF(V106&gt;"",V106&amp;" - "&amp;Z106,"")</f>
      </c>
      <c r="W114" s="145">
        <v>6</v>
      </c>
      <c r="X114" s="145">
        <v>-9</v>
      </c>
      <c r="Y114" s="146">
        <v>9</v>
      </c>
      <c r="Z114" s="145">
        <v>4</v>
      </c>
      <c r="AA114" s="145"/>
      <c r="AB114" s="147">
        <f>IF(ISBLANK(W114),"",COUNTIF(W114:AA114,"&gt;=0"))</f>
        <v>3</v>
      </c>
      <c r="AC114" s="148">
        <f>IF(ISBLANK(W114),"",(IF(LEFT(W114,1)="-",1,0)+IF(LEFT(X114,1)="-",1,0)+IF(LEFT(Y114,1)="-",1,0)+IF(LEFT(Z114,1)="-",1,0)+IF(LEFT(AA114,1)="-",1,0)))</f>
        <v>1</v>
      </c>
      <c r="AD114" s="149">
        <f>IF(AB114=3,1,"")</f>
        <v>1</v>
      </c>
      <c r="AE114" s="150">
        <f>IF(AC114=3,1,"")</f>
      </c>
      <c r="AF114" s="122"/>
    </row>
    <row r="115" spans="1:32" ht="12.75">
      <c r="A115" s="122"/>
      <c r="B115" s="143" t="s">
        <v>73</v>
      </c>
      <c r="C115" s="144">
        <f>IF(C107&gt;"",C107,"")</f>
      </c>
      <c r="D115" s="144">
        <f>IF(G107&gt;"",G107,"")</f>
      </c>
      <c r="E115" s="144">
        <f>IF(E107&gt;"",E107&amp;" - "&amp;I107,"")</f>
      </c>
      <c r="F115" s="151"/>
      <c r="G115" s="145"/>
      <c r="H115" s="145"/>
      <c r="I115" s="145"/>
      <c r="J115" s="145"/>
      <c r="K115" s="147">
        <f>IF(ISBLANK(F115),"",COUNTIF(F115:J115,"&gt;=0"))</f>
      </c>
      <c r="L115" s="148">
        <f>IF(ISBLANK(F115),"",(IF(LEFT(F115,1)="-",1,0)+IF(LEFT(G115,1)="-",1,0)+IF(LEFT(H115,1)="-",1,0)+IF(LEFT(I115,1)="-",1,0)+IF(LEFT(J115,1)="-",1,0)))</f>
      </c>
      <c r="M115" s="149">
        <f>IF(K115=3,1,"")</f>
      </c>
      <c r="N115" s="150">
        <f>IF(L115=3,1,"")</f>
      </c>
      <c r="O115" s="122"/>
      <c r="Q115" s="122"/>
      <c r="R115" s="122"/>
      <c r="S115" s="143" t="s">
        <v>73</v>
      </c>
      <c r="T115" s="144" t="str">
        <f>IF(T107&gt;"",T107,"")</f>
        <v>Rantatulkkila Emil</v>
      </c>
      <c r="U115" s="144" t="str">
        <f>IF(X107&gt;"",X107,"")</f>
        <v>Miettinen Jimi</v>
      </c>
      <c r="V115" s="144">
        <f>IF(V107&gt;"",V107&amp;" - "&amp;Z107,"")</f>
      </c>
      <c r="W115" s="151">
        <v>4</v>
      </c>
      <c r="X115" s="145">
        <v>2</v>
      </c>
      <c r="Y115" s="145">
        <v>5</v>
      </c>
      <c r="Z115" s="145"/>
      <c r="AA115" s="145"/>
      <c r="AB115" s="147">
        <f>IF(ISBLANK(W115),"",COUNTIF(W115:AA115,"&gt;=0"))</f>
        <v>3</v>
      </c>
      <c r="AC115" s="148">
        <f>IF(ISBLANK(W115),"",(IF(LEFT(W115,1)="-",1,0)+IF(LEFT(X115,1)="-",1,0)+IF(LEFT(Y115,1)="-",1,0)+IF(LEFT(Z115,1)="-",1,0)+IF(LEFT(AA115,1)="-",1,0)))</f>
        <v>0</v>
      </c>
      <c r="AD115" s="149">
        <f>IF(AB115=3,1,"")</f>
        <v>1</v>
      </c>
      <c r="AE115" s="150">
        <f>IF(AC115=3,1,"")</f>
      </c>
      <c r="AF115" s="122"/>
    </row>
    <row r="116" spans="1:32" ht="12.75">
      <c r="A116" s="122"/>
      <c r="B116" s="152" t="s">
        <v>128</v>
      </c>
      <c r="C116" s="144">
        <f>IF(C108&gt;"",C108,"")</f>
      </c>
      <c r="D116" s="144">
        <f>IF(G108&gt;"",G108,"")</f>
      </c>
      <c r="E116" s="153"/>
      <c r="F116" s="151"/>
      <c r="G116" s="154"/>
      <c r="H116" s="151"/>
      <c r="I116" s="151"/>
      <c r="J116" s="151"/>
      <c r="K116" s="147">
        <f aca="true" t="shared" si="23" ref="K116:K123">IF(ISBLANK(F116),"",COUNTIF(F116:J116,"&gt;=0"))</f>
      </c>
      <c r="L116" s="148">
        <f aca="true" t="shared" si="24" ref="L116:L123">IF(ISBLANK(F116),"",(IF(LEFT(F116,1)="-",1,0)+IF(LEFT(G116,1)="-",1,0)+IF(LEFT(H116,1)="-",1,0)+IF(LEFT(I116,1)="-",1,0)+IF(LEFT(J116,1)="-",1,0)))</f>
      </c>
      <c r="M116" s="149">
        <f aca="true" t="shared" si="25" ref="M116:M123">IF(K116=3,1,"")</f>
      </c>
      <c r="N116" s="150">
        <f aca="true" t="shared" si="26" ref="N116:N123">IF(L116=3,1,"")</f>
      </c>
      <c r="O116" s="122"/>
      <c r="Q116" s="122"/>
      <c r="R116" s="122"/>
      <c r="S116" s="152" t="s">
        <v>128</v>
      </c>
      <c r="T116" s="144" t="str">
        <f>IF(T108&gt;"",T108,"")</f>
        <v>O´Connor Miikka</v>
      </c>
      <c r="U116" s="144" t="str">
        <f>IF(X108&gt;"",X108,"")</f>
        <v>Rissanen Patrik</v>
      </c>
      <c r="V116" s="153"/>
      <c r="W116" s="151">
        <v>7</v>
      </c>
      <c r="X116" s="154">
        <v>8</v>
      </c>
      <c r="Y116" s="151">
        <v>-7</v>
      </c>
      <c r="Z116" s="151">
        <v>5</v>
      </c>
      <c r="AA116" s="151"/>
      <c r="AB116" s="147">
        <f aca="true" t="shared" si="27" ref="AB116:AB123">IF(ISBLANK(W116),"",COUNTIF(W116:AA116,"&gt;=0"))</f>
        <v>3</v>
      </c>
      <c r="AC116" s="148">
        <f aca="true" t="shared" si="28" ref="AC116:AC123">IF(ISBLANK(W116),"",(IF(LEFT(W116,1)="-",1,0)+IF(LEFT(X116,1)="-",1,0)+IF(LEFT(Y116,1)="-",1,0)+IF(LEFT(Z116,1)="-",1,0)+IF(LEFT(AA116,1)="-",1,0)))</f>
        <v>1</v>
      </c>
      <c r="AD116" s="149">
        <f aca="true" t="shared" si="29" ref="AD116:AD123">IF(AB116=3,1,"")</f>
        <v>1</v>
      </c>
      <c r="AE116" s="150">
        <f aca="true" t="shared" si="30" ref="AE116:AE123">IF(AC116=3,1,"")</f>
      </c>
      <c r="AF116" s="122"/>
    </row>
    <row r="117" spans="1:32" ht="12.75">
      <c r="A117" s="122"/>
      <c r="B117" s="152" t="s">
        <v>76</v>
      </c>
      <c r="C117" s="144">
        <f>IF(C107&gt;"",C107,"")</f>
      </c>
      <c r="D117" s="144">
        <f>IF(G106&gt;"",G106,"")</f>
      </c>
      <c r="E117" s="153"/>
      <c r="F117" s="151"/>
      <c r="G117" s="154"/>
      <c r="H117" s="151"/>
      <c r="I117" s="151"/>
      <c r="J117" s="151"/>
      <c r="K117" s="147">
        <f t="shared" si="23"/>
      </c>
      <c r="L117" s="148">
        <f t="shared" si="24"/>
      </c>
      <c r="M117" s="149">
        <f t="shared" si="25"/>
      </c>
      <c r="N117" s="150">
        <f t="shared" si="26"/>
      </c>
      <c r="O117" s="122"/>
      <c r="Q117" s="122"/>
      <c r="R117" s="122"/>
      <c r="S117" s="152" t="s">
        <v>76</v>
      </c>
      <c r="T117" s="144" t="str">
        <f>IF(T107&gt;"",T107,"")</f>
        <v>Rantatulkkila Emil</v>
      </c>
      <c r="U117" s="144" t="str">
        <f>IF(X106&gt;"",X106,"")</f>
        <v>Punnonen Petter</v>
      </c>
      <c r="V117" s="153"/>
      <c r="W117" s="151">
        <v>9</v>
      </c>
      <c r="X117" s="154">
        <v>8</v>
      </c>
      <c r="Y117" s="151">
        <v>2</v>
      </c>
      <c r="Z117" s="151"/>
      <c r="AA117" s="151"/>
      <c r="AB117" s="147">
        <f t="shared" si="27"/>
        <v>3</v>
      </c>
      <c r="AC117" s="148">
        <f t="shared" si="28"/>
        <v>0</v>
      </c>
      <c r="AD117" s="149">
        <f t="shared" si="29"/>
        <v>1</v>
      </c>
      <c r="AE117" s="150">
        <f t="shared" si="30"/>
      </c>
      <c r="AF117" s="122"/>
    </row>
    <row r="118" spans="1:32" ht="12.75">
      <c r="A118" s="122"/>
      <c r="B118" s="152" t="s">
        <v>129</v>
      </c>
      <c r="C118" s="144">
        <f>IF(C106&gt;"",C106,"")</f>
      </c>
      <c r="D118" s="144">
        <f>IF(G108&gt;"",G108,"")</f>
      </c>
      <c r="E118" s="153"/>
      <c r="F118" s="151"/>
      <c r="G118" s="154"/>
      <c r="H118" s="151"/>
      <c r="I118" s="151"/>
      <c r="J118" s="151"/>
      <c r="K118" s="147">
        <f t="shared" si="23"/>
      </c>
      <c r="L118" s="148">
        <f t="shared" si="24"/>
      </c>
      <c r="M118" s="149">
        <f t="shared" si="25"/>
      </c>
      <c r="N118" s="150">
        <f t="shared" si="26"/>
      </c>
      <c r="O118" s="122"/>
      <c r="Q118" s="122"/>
      <c r="R118" s="122"/>
      <c r="S118" s="152" t="s">
        <v>129</v>
      </c>
      <c r="T118" s="144" t="str">
        <f>IF(T106&gt;"",T106,"")</f>
        <v>Lundström Thomas</v>
      </c>
      <c r="U118" s="144" t="str">
        <f>IF(X108&gt;"",X108,"")</f>
        <v>Rissanen Patrik</v>
      </c>
      <c r="V118" s="153"/>
      <c r="W118" s="151">
        <v>3</v>
      </c>
      <c r="X118" s="154">
        <v>7</v>
      </c>
      <c r="Y118" s="151">
        <v>0</v>
      </c>
      <c r="Z118" s="151"/>
      <c r="AA118" s="151"/>
      <c r="AB118" s="147">
        <f t="shared" si="27"/>
        <v>3</v>
      </c>
      <c r="AC118" s="148">
        <f t="shared" si="28"/>
        <v>0</v>
      </c>
      <c r="AD118" s="149">
        <f t="shared" si="29"/>
        <v>1</v>
      </c>
      <c r="AE118" s="150">
        <f t="shared" si="30"/>
      </c>
      <c r="AF118" s="122"/>
    </row>
    <row r="119" spans="1:32" ht="12.75">
      <c r="A119" s="122"/>
      <c r="B119" s="152" t="s">
        <v>130</v>
      </c>
      <c r="C119" s="144">
        <f>IF(C108&gt;"",C108,"")</f>
      </c>
      <c r="D119" s="144">
        <f>IF(G107&gt;"",G107,"")</f>
      </c>
      <c r="E119" s="153"/>
      <c r="F119" s="151"/>
      <c r="G119" s="154"/>
      <c r="H119" s="151"/>
      <c r="I119" s="151"/>
      <c r="J119" s="151"/>
      <c r="K119" s="147">
        <f t="shared" si="23"/>
      </c>
      <c r="L119" s="148">
        <f t="shared" si="24"/>
      </c>
      <c r="M119" s="149">
        <f t="shared" si="25"/>
      </c>
      <c r="N119" s="150">
        <f t="shared" si="26"/>
      </c>
      <c r="O119" s="122"/>
      <c r="Q119" s="122"/>
      <c r="R119" s="122"/>
      <c r="S119" s="152" t="s">
        <v>130</v>
      </c>
      <c r="T119" s="144" t="str">
        <f>IF(T108&gt;"",T108,"")</f>
        <v>O´Connor Miikka</v>
      </c>
      <c r="U119" s="144" t="str">
        <f>IF(X107&gt;"",X107,"")</f>
        <v>Miettinen Jimi</v>
      </c>
      <c r="V119" s="153"/>
      <c r="W119" s="151"/>
      <c r="X119" s="154"/>
      <c r="Y119" s="151"/>
      <c r="Z119" s="151"/>
      <c r="AA119" s="151"/>
      <c r="AB119" s="147">
        <f t="shared" si="27"/>
      </c>
      <c r="AC119" s="148">
        <f t="shared" si="28"/>
      </c>
      <c r="AD119" s="149">
        <f t="shared" si="29"/>
      </c>
      <c r="AE119" s="150">
        <f t="shared" si="30"/>
      </c>
      <c r="AF119" s="122"/>
    </row>
    <row r="120" spans="1:32" ht="12.75">
      <c r="A120" s="122"/>
      <c r="B120" s="152" t="s">
        <v>131</v>
      </c>
      <c r="C120" s="155">
        <f>IF(C110&gt;"",C110&amp;" / "&amp;C111,"")</f>
      </c>
      <c r="D120" s="155">
        <f>IF(G110&gt;"",G110&amp;" / "&amp;G111,"")</f>
      </c>
      <c r="E120" s="156"/>
      <c r="F120" s="157"/>
      <c r="G120" s="158"/>
      <c r="H120" s="159"/>
      <c r="I120" s="159"/>
      <c r="J120" s="159"/>
      <c r="K120" s="147">
        <f t="shared" si="23"/>
      </c>
      <c r="L120" s="148">
        <f t="shared" si="24"/>
      </c>
      <c r="M120" s="149">
        <f t="shared" si="25"/>
      </c>
      <c r="N120" s="150">
        <f t="shared" si="26"/>
      </c>
      <c r="O120" s="122"/>
      <c r="Q120" s="122"/>
      <c r="R120" s="122"/>
      <c r="S120" s="152" t="s">
        <v>131</v>
      </c>
      <c r="T120" s="155">
        <f>IF(T110&gt;"",T110&amp;" / "&amp;T111,"")</f>
      </c>
      <c r="U120" s="155">
        <f>IF(X110&gt;"",X110&amp;" / "&amp;X111,"")</f>
      </c>
      <c r="V120" s="156"/>
      <c r="W120" s="157"/>
      <c r="X120" s="158"/>
      <c r="Y120" s="159"/>
      <c r="Z120" s="159"/>
      <c r="AA120" s="159"/>
      <c r="AB120" s="147">
        <f t="shared" si="27"/>
      </c>
      <c r="AC120" s="148">
        <f t="shared" si="28"/>
      </c>
      <c r="AD120" s="149">
        <f t="shared" si="29"/>
      </c>
      <c r="AE120" s="150">
        <f t="shared" si="30"/>
      </c>
      <c r="AF120" s="122"/>
    </row>
    <row r="121" spans="1:32" ht="12.75">
      <c r="A121" s="122"/>
      <c r="B121" s="143" t="s">
        <v>132</v>
      </c>
      <c r="C121" s="144">
        <f>IF(C107&gt;"",C107,"")</f>
      </c>
      <c r="D121" s="144">
        <f>IF(G108&gt;"",G108,"")</f>
      </c>
      <c r="E121" s="160"/>
      <c r="F121" s="161"/>
      <c r="G121" s="145"/>
      <c r="H121" s="145"/>
      <c r="I121" s="145"/>
      <c r="J121" s="146"/>
      <c r="K121" s="147">
        <f t="shared" si="23"/>
      </c>
      <c r="L121" s="148">
        <f t="shared" si="24"/>
      </c>
      <c r="M121" s="149">
        <f t="shared" si="25"/>
      </c>
      <c r="N121" s="150">
        <f t="shared" si="26"/>
      </c>
      <c r="O121" s="122"/>
      <c r="Q121" s="122"/>
      <c r="R121" s="122"/>
      <c r="S121" s="143" t="s">
        <v>132</v>
      </c>
      <c r="T121" s="144" t="str">
        <f>IF(T107&gt;"",T107,"")</f>
        <v>Rantatulkkila Emil</v>
      </c>
      <c r="U121" s="144" t="str">
        <f>IF(X108&gt;"",X108,"")</f>
        <v>Rissanen Patrik</v>
      </c>
      <c r="V121" s="160"/>
      <c r="W121" s="161"/>
      <c r="X121" s="145"/>
      <c r="Y121" s="145"/>
      <c r="Z121" s="145"/>
      <c r="AA121" s="146"/>
      <c r="AB121" s="147">
        <f t="shared" si="27"/>
      </c>
      <c r="AC121" s="148">
        <f t="shared" si="28"/>
      </c>
      <c r="AD121" s="149">
        <f t="shared" si="29"/>
      </c>
      <c r="AE121" s="150">
        <f t="shared" si="30"/>
      </c>
      <c r="AF121" s="122"/>
    </row>
    <row r="122" spans="1:32" ht="12.75">
      <c r="A122" s="122"/>
      <c r="B122" s="143" t="s">
        <v>133</v>
      </c>
      <c r="C122" s="144">
        <f>IF(C108&gt;"",C108,"")</f>
      </c>
      <c r="D122" s="144">
        <f>IF(G106&gt;"",G106,"")</f>
      </c>
      <c r="E122" s="160"/>
      <c r="F122" s="161"/>
      <c r="G122" s="145"/>
      <c r="H122" s="145"/>
      <c r="I122" s="145"/>
      <c r="J122" s="146"/>
      <c r="K122" s="147">
        <f t="shared" si="23"/>
      </c>
      <c r="L122" s="148">
        <f t="shared" si="24"/>
      </c>
      <c r="M122" s="149">
        <f t="shared" si="25"/>
      </c>
      <c r="N122" s="150">
        <f t="shared" si="26"/>
      </c>
      <c r="O122" s="122"/>
      <c r="Q122" s="122"/>
      <c r="R122" s="122"/>
      <c r="S122" s="143" t="s">
        <v>133</v>
      </c>
      <c r="T122" s="144" t="str">
        <f>IF(T108&gt;"",T108,"")</f>
        <v>O´Connor Miikka</v>
      </c>
      <c r="U122" s="144" t="str">
        <f>IF(X106&gt;"",X106,"")</f>
        <v>Punnonen Petter</v>
      </c>
      <c r="V122" s="160"/>
      <c r="W122" s="161"/>
      <c r="X122" s="145"/>
      <c r="Y122" s="145"/>
      <c r="Z122" s="145"/>
      <c r="AA122" s="146"/>
      <c r="AB122" s="147">
        <f t="shared" si="27"/>
      </c>
      <c r="AC122" s="148">
        <f t="shared" si="28"/>
      </c>
      <c r="AD122" s="149">
        <f t="shared" si="29"/>
      </c>
      <c r="AE122" s="150">
        <f t="shared" si="30"/>
      </c>
      <c r="AF122" s="122"/>
    </row>
    <row r="123" spans="1:32" ht="13.5" thickBot="1">
      <c r="A123" s="122"/>
      <c r="B123" s="143" t="s">
        <v>75</v>
      </c>
      <c r="C123" s="144">
        <f>IF(C106&gt;"",C106,"")</f>
      </c>
      <c r="D123" s="144">
        <f>IF(G107&gt;"",G107,"")</f>
      </c>
      <c r="E123" s="160"/>
      <c r="F123" s="146"/>
      <c r="G123" s="145"/>
      <c r="H123" s="146"/>
      <c r="I123" s="145"/>
      <c r="J123" s="145"/>
      <c r="K123" s="147">
        <f t="shared" si="23"/>
      </c>
      <c r="L123" s="148">
        <f t="shared" si="24"/>
      </c>
      <c r="M123" s="149">
        <f t="shared" si="25"/>
      </c>
      <c r="N123" s="150">
        <f t="shared" si="26"/>
      </c>
      <c r="O123" s="122"/>
      <c r="Q123" s="122"/>
      <c r="R123" s="122"/>
      <c r="S123" s="143" t="s">
        <v>75</v>
      </c>
      <c r="T123" s="144" t="str">
        <f>IF(T106&gt;"",T106,"")</f>
        <v>Lundström Thomas</v>
      </c>
      <c r="U123" s="144" t="str">
        <f>IF(X107&gt;"",X107,"")</f>
        <v>Miettinen Jimi</v>
      </c>
      <c r="V123" s="160"/>
      <c r="W123" s="146"/>
      <c r="X123" s="145"/>
      <c r="Y123" s="146"/>
      <c r="Z123" s="145"/>
      <c r="AA123" s="145"/>
      <c r="AB123" s="147">
        <f t="shared" si="27"/>
      </c>
      <c r="AC123" s="148">
        <f t="shared" si="28"/>
      </c>
      <c r="AD123" s="149">
        <f t="shared" si="29"/>
      </c>
      <c r="AE123" s="150">
        <f t="shared" si="30"/>
      </c>
      <c r="AF123" s="122"/>
    </row>
    <row r="124" spans="1:32" ht="16.5" thickBot="1">
      <c r="A124" s="119"/>
      <c r="B124" s="47"/>
      <c r="C124" s="47"/>
      <c r="D124" s="47"/>
      <c r="E124" s="47"/>
      <c r="F124" s="47"/>
      <c r="G124" s="47"/>
      <c r="H124" s="47"/>
      <c r="I124" s="162" t="s">
        <v>134</v>
      </c>
      <c r="J124" s="163"/>
      <c r="K124" s="164">
        <f>IF(ISBLANK(C106),"",SUM(K114:K123))</f>
      </c>
      <c r="L124" s="165">
        <f>IF(ISBLANK(G106),"",SUM(L114:L123))</f>
      </c>
      <c r="M124" s="166">
        <f>IF(ISBLANK(F114),"",SUM(M114:M123))</f>
      </c>
      <c r="N124" s="167">
        <f>IF(ISBLANK(F114),"",SUM(N114:N123))</f>
      </c>
      <c r="O124" s="122"/>
      <c r="Q124" s="119"/>
      <c r="R124" s="48"/>
      <c r="S124" s="47"/>
      <c r="T124" s="47"/>
      <c r="U124" s="47"/>
      <c r="V124" s="47"/>
      <c r="W124" s="47"/>
      <c r="X124" s="47"/>
      <c r="Y124" s="47"/>
      <c r="Z124" s="162" t="s">
        <v>134</v>
      </c>
      <c r="AA124" s="163"/>
      <c r="AB124" s="164">
        <f>IF(ISBLANK(T106),"",SUM(AB114:AB123))</f>
        <v>15</v>
      </c>
      <c r="AC124" s="165">
        <f>IF(ISBLANK(X106),"",SUM(AC114:AC123))</f>
        <v>2</v>
      </c>
      <c r="AD124" s="166">
        <f>IF(ISBLANK(W114),"",SUM(AD114:AD123))</f>
        <v>5</v>
      </c>
      <c r="AE124" s="167">
        <f>IF(ISBLANK(W114),"",SUM(AE114:AE123))</f>
        <v>0</v>
      </c>
      <c r="AF124" s="122"/>
    </row>
    <row r="125" spans="1:32" ht="12.75">
      <c r="A125" s="119"/>
      <c r="B125" s="168" t="s">
        <v>135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123"/>
      <c r="Q125" s="119"/>
      <c r="R125" s="48"/>
      <c r="S125" s="168" t="s">
        <v>135</v>
      </c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123"/>
    </row>
    <row r="126" spans="1:32" ht="12.75">
      <c r="A126" s="119"/>
      <c r="B126" s="169" t="s">
        <v>79</v>
      </c>
      <c r="C126" s="169"/>
      <c r="D126" s="169" t="s">
        <v>80</v>
      </c>
      <c r="E126" s="170"/>
      <c r="F126" s="169"/>
      <c r="G126" s="169" t="s">
        <v>15</v>
      </c>
      <c r="H126" s="170"/>
      <c r="I126" s="169"/>
      <c r="J126" s="171" t="s">
        <v>136</v>
      </c>
      <c r="K126" s="48"/>
      <c r="L126" s="47"/>
      <c r="M126" s="47"/>
      <c r="N126" s="47"/>
      <c r="O126" s="123"/>
      <c r="Q126" s="119"/>
      <c r="R126" s="48"/>
      <c r="S126" s="169" t="s">
        <v>79</v>
      </c>
      <c r="T126" s="169"/>
      <c r="U126" s="169" t="s">
        <v>80</v>
      </c>
      <c r="V126" s="170"/>
      <c r="W126" s="169"/>
      <c r="X126" s="169" t="s">
        <v>15</v>
      </c>
      <c r="Y126" s="170"/>
      <c r="Z126" s="169"/>
      <c r="AA126" s="171" t="s">
        <v>136</v>
      </c>
      <c r="AB126" s="48"/>
      <c r="AC126" s="47"/>
      <c r="AD126" s="47"/>
      <c r="AE126" s="47"/>
      <c r="AF126" s="123"/>
    </row>
    <row r="127" spans="1:32" ht="18.75" thickBot="1">
      <c r="A127" s="119"/>
      <c r="B127" s="47"/>
      <c r="C127" s="47"/>
      <c r="D127" s="47"/>
      <c r="E127" s="47"/>
      <c r="F127" s="47"/>
      <c r="G127" s="47"/>
      <c r="H127" s="47"/>
      <c r="I127" s="47"/>
      <c r="J127" s="221">
        <f>IF(M124=6,C105,IF(N124=6,G105,IF(M124=5,IF(N124=5,"tasan",""),"")))</f>
      </c>
      <c r="K127" s="222"/>
      <c r="L127" s="222"/>
      <c r="M127" s="222"/>
      <c r="N127" s="223"/>
      <c r="O127" s="122"/>
      <c r="Q127" s="119"/>
      <c r="R127" s="48"/>
      <c r="S127" s="47"/>
      <c r="T127" s="47"/>
      <c r="U127" s="47"/>
      <c r="V127" s="47"/>
      <c r="W127" s="47"/>
      <c r="X127" s="47"/>
      <c r="Y127" s="47"/>
      <c r="Z127" s="47"/>
      <c r="AA127" s="221" t="s">
        <v>34</v>
      </c>
      <c r="AB127" s="222"/>
      <c r="AC127" s="222"/>
      <c r="AD127" s="222"/>
      <c r="AE127" s="223"/>
      <c r="AF127" s="122"/>
    </row>
    <row r="128" spans="1:32" ht="18">
      <c r="A128" s="172"/>
      <c r="B128" s="173"/>
      <c r="C128" s="173"/>
      <c r="D128" s="173"/>
      <c r="E128" s="173"/>
      <c r="F128" s="173"/>
      <c r="G128" s="173"/>
      <c r="H128" s="173"/>
      <c r="I128" s="173"/>
      <c r="J128" s="174"/>
      <c r="K128" s="174"/>
      <c r="L128" s="174"/>
      <c r="M128" s="174"/>
      <c r="N128" s="174"/>
      <c r="O128" s="108"/>
      <c r="Q128" s="172"/>
      <c r="R128" s="107"/>
      <c r="S128" s="173"/>
      <c r="T128" s="173"/>
      <c r="U128" s="173"/>
      <c r="V128" s="173"/>
      <c r="W128" s="173"/>
      <c r="X128" s="173"/>
      <c r="Y128" s="173"/>
      <c r="Z128" s="173"/>
      <c r="AA128" s="174"/>
      <c r="AB128" s="174"/>
      <c r="AC128" s="174"/>
      <c r="AD128" s="174"/>
      <c r="AE128" s="174"/>
      <c r="AF128" s="108"/>
    </row>
    <row r="129" spans="2:19" ht="12.75">
      <c r="B129" s="175" t="s">
        <v>137</v>
      </c>
      <c r="S129" s="175" t="s">
        <v>137</v>
      </c>
    </row>
    <row r="134" spans="1:32" ht="15.75">
      <c r="A134" s="114"/>
      <c r="B134" s="115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8"/>
      <c r="Q134" s="114"/>
      <c r="R134" s="116"/>
      <c r="S134" s="115"/>
      <c r="T134" s="116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8"/>
    </row>
    <row r="135" spans="1:32" ht="15.75">
      <c r="A135" s="119">
        <v>5</v>
      </c>
      <c r="B135" s="48"/>
      <c r="C135" s="120" t="s">
        <v>114</v>
      </c>
      <c r="D135" s="47"/>
      <c r="E135" s="47"/>
      <c r="F135" s="48"/>
      <c r="G135" s="121" t="s">
        <v>115</v>
      </c>
      <c r="H135" s="50"/>
      <c r="I135" s="224"/>
      <c r="J135" s="225"/>
      <c r="K135" s="225"/>
      <c r="L135" s="225"/>
      <c r="M135" s="225"/>
      <c r="N135" s="226"/>
      <c r="O135" s="122"/>
      <c r="Q135" s="119"/>
      <c r="R135" s="48">
        <v>17</v>
      </c>
      <c r="S135" s="48"/>
      <c r="T135" s="120" t="s">
        <v>114</v>
      </c>
      <c r="U135" s="47"/>
      <c r="V135" s="47"/>
      <c r="W135" s="48"/>
      <c r="X135" s="121" t="s">
        <v>115</v>
      </c>
      <c r="Y135" s="50"/>
      <c r="Z135" s="224"/>
      <c r="AA135" s="225"/>
      <c r="AB135" s="225"/>
      <c r="AC135" s="225"/>
      <c r="AD135" s="225"/>
      <c r="AE135" s="226"/>
      <c r="AF135" s="122"/>
    </row>
    <row r="136" spans="1:32" ht="20.25">
      <c r="A136" s="119"/>
      <c r="B136" s="51"/>
      <c r="C136" s="69" t="s">
        <v>116</v>
      </c>
      <c r="D136" s="47"/>
      <c r="E136" s="47"/>
      <c r="F136" s="48"/>
      <c r="G136" s="121" t="s">
        <v>117</v>
      </c>
      <c r="H136" s="50"/>
      <c r="I136" s="227"/>
      <c r="J136" s="217"/>
      <c r="K136" s="217"/>
      <c r="L136" s="217"/>
      <c r="M136" s="217"/>
      <c r="N136" s="218"/>
      <c r="O136" s="122"/>
      <c r="Q136" s="119"/>
      <c r="R136" s="48"/>
      <c r="S136" s="51"/>
      <c r="T136" s="69" t="s">
        <v>116</v>
      </c>
      <c r="U136" s="47"/>
      <c r="V136" s="47"/>
      <c r="W136" s="48"/>
      <c r="X136" s="121" t="s">
        <v>117</v>
      </c>
      <c r="Y136" s="50"/>
      <c r="Z136" s="227"/>
      <c r="AA136" s="217"/>
      <c r="AB136" s="217"/>
      <c r="AC136" s="217"/>
      <c r="AD136" s="217"/>
      <c r="AE136" s="218"/>
      <c r="AF136" s="122"/>
    </row>
    <row r="137" spans="1:32" ht="12.75">
      <c r="A137" s="119"/>
      <c r="B137" s="48"/>
      <c r="C137" s="54"/>
      <c r="D137" s="47"/>
      <c r="E137" s="47"/>
      <c r="F137" s="47"/>
      <c r="G137" s="54"/>
      <c r="H137" s="47"/>
      <c r="I137" s="47"/>
      <c r="J137" s="47"/>
      <c r="K137" s="47"/>
      <c r="L137" s="47"/>
      <c r="M137" s="47"/>
      <c r="N137" s="47"/>
      <c r="O137" s="123"/>
      <c r="Q137" s="119"/>
      <c r="R137" s="48"/>
      <c r="S137" s="48"/>
      <c r="T137" s="54"/>
      <c r="U137" s="47"/>
      <c r="V137" s="47"/>
      <c r="W137" s="47"/>
      <c r="X137" s="54"/>
      <c r="Y137" s="47"/>
      <c r="Z137" s="47"/>
      <c r="AA137" s="47"/>
      <c r="AB137" s="47"/>
      <c r="AC137" s="47"/>
      <c r="AD137" s="47"/>
      <c r="AE137" s="47"/>
      <c r="AF137" s="123"/>
    </row>
    <row r="138" spans="1:32" ht="15.75">
      <c r="A138" s="122"/>
      <c r="B138" s="124" t="s">
        <v>118</v>
      </c>
      <c r="C138" s="228" t="s">
        <v>4</v>
      </c>
      <c r="D138" s="229"/>
      <c r="E138" s="125"/>
      <c r="F138" s="124" t="s">
        <v>118</v>
      </c>
      <c r="G138" s="228" t="s">
        <v>35</v>
      </c>
      <c r="H138" s="230"/>
      <c r="I138" s="230"/>
      <c r="J138" s="230"/>
      <c r="K138" s="230"/>
      <c r="L138" s="230"/>
      <c r="M138" s="230"/>
      <c r="N138" s="231"/>
      <c r="O138" s="122"/>
      <c r="Q138" s="122"/>
      <c r="R138" s="119"/>
      <c r="S138" s="124" t="s">
        <v>118</v>
      </c>
      <c r="T138" s="228" t="s">
        <v>4</v>
      </c>
      <c r="U138" s="229"/>
      <c r="V138" s="125"/>
      <c r="W138" s="124" t="s">
        <v>118</v>
      </c>
      <c r="X138" s="228" t="s">
        <v>33</v>
      </c>
      <c r="Y138" s="230"/>
      <c r="Z138" s="230"/>
      <c r="AA138" s="230"/>
      <c r="AB138" s="230"/>
      <c r="AC138" s="230"/>
      <c r="AD138" s="230"/>
      <c r="AE138" s="231"/>
      <c r="AF138" s="122"/>
    </row>
    <row r="139" spans="1:32" ht="12.75">
      <c r="A139" s="122"/>
      <c r="B139" s="126" t="s">
        <v>62</v>
      </c>
      <c r="C139" s="214" t="s">
        <v>218</v>
      </c>
      <c r="D139" s="215"/>
      <c r="E139" s="127"/>
      <c r="F139" s="128" t="s">
        <v>5</v>
      </c>
      <c r="G139" s="214" t="s">
        <v>173</v>
      </c>
      <c r="H139" s="217"/>
      <c r="I139" s="217"/>
      <c r="J139" s="217"/>
      <c r="K139" s="217"/>
      <c r="L139" s="217"/>
      <c r="M139" s="217"/>
      <c r="N139" s="218"/>
      <c r="O139" s="122"/>
      <c r="Q139" s="122"/>
      <c r="R139" s="119"/>
      <c r="S139" s="126" t="s">
        <v>62</v>
      </c>
      <c r="T139" s="214" t="s">
        <v>218</v>
      </c>
      <c r="U139" s="215"/>
      <c r="V139" s="127"/>
      <c r="W139" s="128" t="s">
        <v>5</v>
      </c>
      <c r="X139" s="214" t="s">
        <v>201</v>
      </c>
      <c r="Y139" s="217"/>
      <c r="Z139" s="217"/>
      <c r="AA139" s="217"/>
      <c r="AB139" s="217"/>
      <c r="AC139" s="217"/>
      <c r="AD139" s="217"/>
      <c r="AE139" s="218"/>
      <c r="AF139" s="122"/>
    </row>
    <row r="140" spans="1:32" ht="12.75">
      <c r="A140" s="122"/>
      <c r="B140" s="129" t="s">
        <v>63</v>
      </c>
      <c r="C140" s="214" t="s">
        <v>182</v>
      </c>
      <c r="D140" s="215"/>
      <c r="E140" s="127"/>
      <c r="F140" s="130" t="s">
        <v>64</v>
      </c>
      <c r="G140" s="216" t="s">
        <v>179</v>
      </c>
      <c r="H140" s="217"/>
      <c r="I140" s="217"/>
      <c r="J140" s="217"/>
      <c r="K140" s="217"/>
      <c r="L140" s="217"/>
      <c r="M140" s="217"/>
      <c r="N140" s="218"/>
      <c r="O140" s="122"/>
      <c r="Q140" s="122"/>
      <c r="R140" s="119"/>
      <c r="S140" s="129" t="s">
        <v>63</v>
      </c>
      <c r="T140" s="214" t="s">
        <v>182</v>
      </c>
      <c r="U140" s="215"/>
      <c r="V140" s="127"/>
      <c r="W140" s="130" t="s">
        <v>64</v>
      </c>
      <c r="X140" s="216" t="s">
        <v>232</v>
      </c>
      <c r="Y140" s="217"/>
      <c r="Z140" s="217"/>
      <c r="AA140" s="217"/>
      <c r="AB140" s="217"/>
      <c r="AC140" s="217"/>
      <c r="AD140" s="217"/>
      <c r="AE140" s="218"/>
      <c r="AF140" s="122"/>
    </row>
    <row r="141" spans="1:32" ht="12.75">
      <c r="A141" s="119"/>
      <c r="B141" s="129" t="s">
        <v>119</v>
      </c>
      <c r="C141" s="214" t="s">
        <v>219</v>
      </c>
      <c r="D141" s="215"/>
      <c r="E141" s="127"/>
      <c r="F141" s="130" t="s">
        <v>120</v>
      </c>
      <c r="G141" s="216" t="s">
        <v>175</v>
      </c>
      <c r="H141" s="217"/>
      <c r="I141" s="217"/>
      <c r="J141" s="217"/>
      <c r="K141" s="217"/>
      <c r="L141" s="217"/>
      <c r="M141" s="217"/>
      <c r="N141" s="218"/>
      <c r="O141" s="123"/>
      <c r="Q141" s="119"/>
      <c r="R141" s="119"/>
      <c r="S141" s="129" t="s">
        <v>119</v>
      </c>
      <c r="T141" s="214" t="s">
        <v>219</v>
      </c>
      <c r="U141" s="215"/>
      <c r="V141" s="127"/>
      <c r="W141" s="130" t="s">
        <v>120</v>
      </c>
      <c r="X141" s="216" t="s">
        <v>233</v>
      </c>
      <c r="Y141" s="217"/>
      <c r="Z141" s="217"/>
      <c r="AA141" s="217"/>
      <c r="AB141" s="217"/>
      <c r="AC141" s="217"/>
      <c r="AD141" s="217"/>
      <c r="AE141" s="218"/>
      <c r="AF141" s="123"/>
    </row>
    <row r="142" spans="1:32" ht="12.75">
      <c r="A142" s="119"/>
      <c r="B142" s="131" t="s">
        <v>121</v>
      </c>
      <c r="C142" s="132"/>
      <c r="D142" s="133"/>
      <c r="E142" s="63"/>
      <c r="F142" s="131" t="s">
        <v>121</v>
      </c>
      <c r="G142" s="132"/>
      <c r="H142" s="134"/>
      <c r="I142" s="134"/>
      <c r="J142" s="134"/>
      <c r="K142" s="134"/>
      <c r="L142" s="134"/>
      <c r="M142" s="134"/>
      <c r="N142" s="134"/>
      <c r="O142" s="123"/>
      <c r="Q142" s="119"/>
      <c r="R142" s="119"/>
      <c r="S142" s="131" t="s">
        <v>121</v>
      </c>
      <c r="T142" s="132"/>
      <c r="U142" s="133"/>
      <c r="V142" s="63"/>
      <c r="W142" s="131" t="s">
        <v>121</v>
      </c>
      <c r="X142" s="132"/>
      <c r="Y142" s="134"/>
      <c r="Z142" s="134"/>
      <c r="AA142" s="134"/>
      <c r="AB142" s="134"/>
      <c r="AC142" s="134"/>
      <c r="AD142" s="134"/>
      <c r="AE142" s="134"/>
      <c r="AF142" s="123"/>
    </row>
    <row r="143" spans="1:32" ht="12.75">
      <c r="A143" s="122"/>
      <c r="B143" s="135"/>
      <c r="C143" s="214"/>
      <c r="D143" s="215"/>
      <c r="E143" s="127"/>
      <c r="F143" s="136"/>
      <c r="G143" s="216"/>
      <c r="H143" s="217"/>
      <c r="I143" s="217"/>
      <c r="J143" s="217"/>
      <c r="K143" s="217"/>
      <c r="L143" s="217"/>
      <c r="M143" s="217"/>
      <c r="N143" s="218"/>
      <c r="O143" s="122"/>
      <c r="Q143" s="122"/>
      <c r="R143" s="119"/>
      <c r="S143" s="135"/>
      <c r="T143" s="214"/>
      <c r="U143" s="215"/>
      <c r="V143" s="127"/>
      <c r="W143" s="136"/>
      <c r="X143" s="216"/>
      <c r="Y143" s="217"/>
      <c r="Z143" s="217"/>
      <c r="AA143" s="217"/>
      <c r="AB143" s="217"/>
      <c r="AC143" s="217"/>
      <c r="AD143" s="217"/>
      <c r="AE143" s="218"/>
      <c r="AF143" s="122"/>
    </row>
    <row r="144" spans="1:32" ht="12.75">
      <c r="A144" s="122"/>
      <c r="B144" s="137"/>
      <c r="C144" s="214"/>
      <c r="D144" s="215"/>
      <c r="E144" s="127"/>
      <c r="F144" s="138"/>
      <c r="G144" s="216"/>
      <c r="H144" s="217"/>
      <c r="I144" s="217"/>
      <c r="J144" s="217"/>
      <c r="K144" s="217"/>
      <c r="L144" s="217"/>
      <c r="M144" s="217"/>
      <c r="N144" s="218"/>
      <c r="O144" s="122"/>
      <c r="Q144" s="122"/>
      <c r="R144" s="119"/>
      <c r="S144" s="137"/>
      <c r="T144" s="214"/>
      <c r="U144" s="215"/>
      <c r="V144" s="127"/>
      <c r="W144" s="138"/>
      <c r="X144" s="216"/>
      <c r="Y144" s="217"/>
      <c r="Z144" s="217"/>
      <c r="AA144" s="217"/>
      <c r="AB144" s="217"/>
      <c r="AC144" s="217"/>
      <c r="AD144" s="217"/>
      <c r="AE144" s="218"/>
      <c r="AF144" s="122"/>
    </row>
    <row r="145" spans="1:32" ht="15.75">
      <c r="A145" s="119"/>
      <c r="B145" s="47"/>
      <c r="C145" s="47"/>
      <c r="D145" s="47"/>
      <c r="E145" s="47"/>
      <c r="F145" s="139" t="s">
        <v>122</v>
      </c>
      <c r="G145" s="54"/>
      <c r="H145" s="54"/>
      <c r="I145" s="54"/>
      <c r="J145" s="47"/>
      <c r="K145" s="47"/>
      <c r="L145" s="47"/>
      <c r="M145" s="68"/>
      <c r="N145" s="48"/>
      <c r="O145" s="123"/>
      <c r="Q145" s="119"/>
      <c r="R145" s="48"/>
      <c r="S145" s="47"/>
      <c r="T145" s="47"/>
      <c r="U145" s="47"/>
      <c r="V145" s="47"/>
      <c r="W145" s="139" t="s">
        <v>122</v>
      </c>
      <c r="X145" s="54"/>
      <c r="Y145" s="54"/>
      <c r="Z145" s="54"/>
      <c r="AA145" s="47"/>
      <c r="AB145" s="47"/>
      <c r="AC145" s="47"/>
      <c r="AD145" s="68"/>
      <c r="AE145" s="48"/>
      <c r="AF145" s="123"/>
    </row>
    <row r="146" spans="1:32" ht="12.75">
      <c r="A146" s="119"/>
      <c r="B146" s="140" t="s">
        <v>8</v>
      </c>
      <c r="C146" s="47"/>
      <c r="D146" s="47"/>
      <c r="E146" s="47"/>
      <c r="F146" s="141" t="s">
        <v>123</v>
      </c>
      <c r="G146" s="141" t="s">
        <v>97</v>
      </c>
      <c r="H146" s="141" t="s">
        <v>124</v>
      </c>
      <c r="I146" s="141" t="s">
        <v>125</v>
      </c>
      <c r="J146" s="141" t="s">
        <v>126</v>
      </c>
      <c r="K146" s="219" t="s">
        <v>127</v>
      </c>
      <c r="L146" s="220"/>
      <c r="M146" s="73" t="s">
        <v>70</v>
      </c>
      <c r="N146" s="142" t="s">
        <v>71</v>
      </c>
      <c r="O146" s="122"/>
      <c r="Q146" s="119"/>
      <c r="R146" s="48"/>
      <c r="S146" s="140" t="s">
        <v>8</v>
      </c>
      <c r="T146" s="47"/>
      <c r="U146" s="47"/>
      <c r="V146" s="47"/>
      <c r="W146" s="141" t="s">
        <v>123</v>
      </c>
      <c r="X146" s="141" t="s">
        <v>97</v>
      </c>
      <c r="Y146" s="141" t="s">
        <v>124</v>
      </c>
      <c r="Z146" s="141" t="s">
        <v>125</v>
      </c>
      <c r="AA146" s="141" t="s">
        <v>126</v>
      </c>
      <c r="AB146" s="219" t="s">
        <v>127</v>
      </c>
      <c r="AC146" s="220"/>
      <c r="AD146" s="73" t="s">
        <v>70</v>
      </c>
      <c r="AE146" s="142" t="s">
        <v>71</v>
      </c>
      <c r="AF146" s="122"/>
    </row>
    <row r="147" spans="1:32" ht="12.75">
      <c r="A147" s="122"/>
      <c r="B147" s="143" t="s">
        <v>72</v>
      </c>
      <c r="C147" s="144" t="str">
        <f>IF(C139&gt;"",C139,"")</f>
        <v>Kollanus Konsta</v>
      </c>
      <c r="D147" s="144" t="str">
        <f>IF(G139&gt;"",G139,"")</f>
        <v>Hyttinen Antti</v>
      </c>
      <c r="E147" s="144">
        <f>IF(E139&gt;"",E139&amp;" - "&amp;I139,"")</f>
      </c>
      <c r="F147" s="145">
        <v>6</v>
      </c>
      <c r="G147" s="145">
        <v>8</v>
      </c>
      <c r="H147" s="146">
        <v>9</v>
      </c>
      <c r="I147" s="145"/>
      <c r="J147" s="145"/>
      <c r="K147" s="147">
        <f>IF(ISBLANK(F147),"",COUNTIF(F147:J147,"&gt;=0"))</f>
        <v>3</v>
      </c>
      <c r="L147" s="148">
        <f>IF(ISBLANK(F147),"",(IF(LEFT(F147,1)="-",1,0)+IF(LEFT(G147,1)="-",1,0)+IF(LEFT(H147,1)="-",1,0)+IF(LEFT(I147,1)="-",1,0)+IF(LEFT(J147,1)="-",1,0)))</f>
        <v>0</v>
      </c>
      <c r="M147" s="149">
        <f>IF(K147=3,1,"")</f>
        <v>1</v>
      </c>
      <c r="N147" s="150">
        <f>IF(L147=3,1,"")</f>
      </c>
      <c r="O147" s="122"/>
      <c r="Q147" s="122"/>
      <c r="R147" s="122"/>
      <c r="S147" s="143" t="s">
        <v>72</v>
      </c>
      <c r="T147" s="144" t="str">
        <f>IF(T139&gt;"",T139,"")</f>
        <v>Kollanus Konsta</v>
      </c>
      <c r="U147" s="144" t="str">
        <f>IF(X139&gt;"",X139,"")</f>
        <v>Ruohonen Sami</v>
      </c>
      <c r="V147" s="144">
        <f>IF(V139&gt;"",V139&amp;" - "&amp;Z139,"")</f>
      </c>
      <c r="W147" s="145">
        <v>-3</v>
      </c>
      <c r="X147" s="145">
        <v>-8</v>
      </c>
      <c r="Y147" s="146">
        <v>-6</v>
      </c>
      <c r="Z147" s="145"/>
      <c r="AA147" s="145"/>
      <c r="AB147" s="147">
        <f>IF(ISBLANK(W147),"",COUNTIF(W147:AA147,"&gt;=0"))</f>
        <v>0</v>
      </c>
      <c r="AC147" s="148">
        <f>IF(ISBLANK(W147),"",(IF(LEFT(W147,1)="-",1,0)+IF(LEFT(X147,1)="-",1,0)+IF(LEFT(Y147,1)="-",1,0)+IF(LEFT(Z147,1)="-",1,0)+IF(LEFT(AA147,1)="-",1,0)))</f>
        <v>3</v>
      </c>
      <c r="AD147" s="149">
        <f>IF(AB147=3,1,"")</f>
      </c>
      <c r="AE147" s="150">
        <f>IF(AC147=3,1,"")</f>
        <v>1</v>
      </c>
      <c r="AF147" s="122"/>
    </row>
    <row r="148" spans="1:32" ht="12.75">
      <c r="A148" s="122"/>
      <c r="B148" s="143" t="s">
        <v>73</v>
      </c>
      <c r="C148" s="144" t="str">
        <f>IF(C140&gt;"",C140,"")</f>
        <v>Karhu Toivo</v>
      </c>
      <c r="D148" s="144" t="str">
        <f>IF(G140&gt;"",G140,"")</f>
        <v>Niebuhr Joschua</v>
      </c>
      <c r="E148" s="144">
        <f>IF(E140&gt;"",E140&amp;" - "&amp;I140,"")</f>
      </c>
      <c r="F148" s="151">
        <v>3</v>
      </c>
      <c r="G148" s="145">
        <v>5</v>
      </c>
      <c r="H148" s="145">
        <v>3</v>
      </c>
      <c r="I148" s="145"/>
      <c r="J148" s="145"/>
      <c r="K148" s="147">
        <f>IF(ISBLANK(F148),"",COUNTIF(F148:J148,"&gt;=0"))</f>
        <v>3</v>
      </c>
      <c r="L148" s="148">
        <f>IF(ISBLANK(F148),"",(IF(LEFT(F148,1)="-",1,0)+IF(LEFT(G148,1)="-",1,0)+IF(LEFT(H148,1)="-",1,0)+IF(LEFT(I148,1)="-",1,0)+IF(LEFT(J148,1)="-",1,0)))</f>
        <v>0</v>
      </c>
      <c r="M148" s="149">
        <f>IF(K148=3,1,"")</f>
        <v>1</v>
      </c>
      <c r="N148" s="150">
        <f>IF(L148=3,1,"")</f>
      </c>
      <c r="O148" s="122"/>
      <c r="Q148" s="122"/>
      <c r="R148" s="122"/>
      <c r="S148" s="143" t="s">
        <v>73</v>
      </c>
      <c r="T148" s="144" t="str">
        <f>IF(T140&gt;"",T140,"")</f>
        <v>Karhu Toivo</v>
      </c>
      <c r="U148" s="144" t="str">
        <f>IF(X140&gt;"",X140,"")</f>
        <v>Boman Konsta</v>
      </c>
      <c r="V148" s="144">
        <f>IF(V140&gt;"",V140&amp;" - "&amp;Z140,"")</f>
      </c>
      <c r="W148" s="151">
        <v>3</v>
      </c>
      <c r="X148" s="145">
        <v>4</v>
      </c>
      <c r="Y148" s="145">
        <v>1</v>
      </c>
      <c r="Z148" s="145"/>
      <c r="AA148" s="145"/>
      <c r="AB148" s="147">
        <f>IF(ISBLANK(W148),"",COUNTIF(W148:AA148,"&gt;=0"))</f>
        <v>3</v>
      </c>
      <c r="AC148" s="148">
        <f>IF(ISBLANK(W148),"",(IF(LEFT(W148,1)="-",1,0)+IF(LEFT(X148,1)="-",1,0)+IF(LEFT(Y148,1)="-",1,0)+IF(LEFT(Z148,1)="-",1,0)+IF(LEFT(AA148,1)="-",1,0)))</f>
        <v>0</v>
      </c>
      <c r="AD148" s="149">
        <f>IF(AB148=3,1,"")</f>
        <v>1</v>
      </c>
      <c r="AE148" s="150">
        <f>IF(AC148=3,1,"")</f>
      </c>
      <c r="AF148" s="122"/>
    </row>
    <row r="149" spans="1:32" ht="12.75">
      <c r="A149" s="122"/>
      <c r="B149" s="152" t="s">
        <v>128</v>
      </c>
      <c r="C149" s="144" t="str">
        <f>IF(C141&gt;"",C141,"")</f>
        <v>Alizadeh Hassan</v>
      </c>
      <c r="D149" s="144" t="str">
        <f>IF(G141&gt;"",G141,"")</f>
        <v>Uusitalo Felix</v>
      </c>
      <c r="E149" s="153"/>
      <c r="F149" s="151">
        <v>6</v>
      </c>
      <c r="G149" s="154">
        <v>6</v>
      </c>
      <c r="H149" s="151">
        <v>10</v>
      </c>
      <c r="I149" s="151"/>
      <c r="J149" s="151"/>
      <c r="K149" s="147">
        <f aca="true" t="shared" si="31" ref="K149:K156">IF(ISBLANK(F149),"",COUNTIF(F149:J149,"&gt;=0"))</f>
        <v>3</v>
      </c>
      <c r="L149" s="148">
        <f aca="true" t="shared" si="32" ref="L149:L156">IF(ISBLANK(F149),"",(IF(LEFT(F149,1)="-",1,0)+IF(LEFT(G149,1)="-",1,0)+IF(LEFT(H149,1)="-",1,0)+IF(LEFT(I149,1)="-",1,0)+IF(LEFT(J149,1)="-",1,0)))</f>
        <v>0</v>
      </c>
      <c r="M149" s="149">
        <f aca="true" t="shared" si="33" ref="M149:M156">IF(K149=3,1,"")</f>
        <v>1</v>
      </c>
      <c r="N149" s="150">
        <f aca="true" t="shared" si="34" ref="N149:N156">IF(L149=3,1,"")</f>
      </c>
      <c r="O149" s="122"/>
      <c r="Q149" s="122"/>
      <c r="R149" s="122"/>
      <c r="S149" s="152" t="s">
        <v>128</v>
      </c>
      <c r="T149" s="144" t="str">
        <f>IF(T141&gt;"",T141,"")</f>
        <v>Alizadeh Hassan</v>
      </c>
      <c r="U149" s="144" t="str">
        <f>IF(X141&gt;"",X141,"")</f>
        <v>Kujala Lauri</v>
      </c>
      <c r="V149" s="153"/>
      <c r="W149" s="151">
        <v>8</v>
      </c>
      <c r="X149" s="154">
        <v>-6</v>
      </c>
      <c r="Y149" s="151">
        <v>-8</v>
      </c>
      <c r="Z149" s="151">
        <v>13</v>
      </c>
      <c r="AA149" s="151">
        <v>7</v>
      </c>
      <c r="AB149" s="147">
        <f aca="true" t="shared" si="35" ref="AB149:AB156">IF(ISBLANK(W149),"",COUNTIF(W149:AA149,"&gt;=0"))</f>
        <v>3</v>
      </c>
      <c r="AC149" s="148">
        <f aca="true" t="shared" si="36" ref="AC149:AC156">IF(ISBLANK(W149),"",(IF(LEFT(W149,1)="-",1,0)+IF(LEFT(X149,1)="-",1,0)+IF(LEFT(Y149,1)="-",1,0)+IF(LEFT(Z149,1)="-",1,0)+IF(LEFT(AA149,1)="-",1,0)))</f>
        <v>2</v>
      </c>
      <c r="AD149" s="149">
        <f aca="true" t="shared" si="37" ref="AD149:AD156">IF(AB149=3,1,"")</f>
        <v>1</v>
      </c>
      <c r="AE149" s="150">
        <f aca="true" t="shared" si="38" ref="AE149:AE156">IF(AC149=3,1,"")</f>
      </c>
      <c r="AF149" s="122"/>
    </row>
    <row r="150" spans="1:32" ht="12.75">
      <c r="A150" s="122"/>
      <c r="B150" s="152" t="s">
        <v>76</v>
      </c>
      <c r="C150" s="144" t="str">
        <f>IF(C140&gt;"",C140,"")</f>
        <v>Karhu Toivo</v>
      </c>
      <c r="D150" s="144" t="str">
        <f>IF(G139&gt;"",G139,"")</f>
        <v>Hyttinen Antti</v>
      </c>
      <c r="E150" s="153"/>
      <c r="F150" s="151">
        <v>4</v>
      </c>
      <c r="G150" s="154">
        <v>6</v>
      </c>
      <c r="H150" s="151">
        <v>5</v>
      </c>
      <c r="I150" s="151"/>
      <c r="J150" s="151"/>
      <c r="K150" s="147">
        <f t="shared" si="31"/>
        <v>3</v>
      </c>
      <c r="L150" s="148">
        <f t="shared" si="32"/>
        <v>0</v>
      </c>
      <c r="M150" s="149">
        <f t="shared" si="33"/>
        <v>1</v>
      </c>
      <c r="N150" s="150">
        <f t="shared" si="34"/>
      </c>
      <c r="O150" s="122"/>
      <c r="Q150" s="122"/>
      <c r="R150" s="122"/>
      <c r="S150" s="152" t="s">
        <v>76</v>
      </c>
      <c r="T150" s="144" t="str">
        <f>IF(T140&gt;"",T140,"")</f>
        <v>Karhu Toivo</v>
      </c>
      <c r="U150" s="144" t="str">
        <f>IF(X139&gt;"",X139,"")</f>
        <v>Ruohonen Sami</v>
      </c>
      <c r="V150" s="153"/>
      <c r="W150" s="151">
        <v>9</v>
      </c>
      <c r="X150" s="154">
        <v>-9</v>
      </c>
      <c r="Y150" s="151">
        <v>10</v>
      </c>
      <c r="Z150" s="151">
        <v>6</v>
      </c>
      <c r="AA150" s="151"/>
      <c r="AB150" s="147">
        <f t="shared" si="35"/>
        <v>3</v>
      </c>
      <c r="AC150" s="148">
        <f t="shared" si="36"/>
        <v>1</v>
      </c>
      <c r="AD150" s="149">
        <f t="shared" si="37"/>
        <v>1</v>
      </c>
      <c r="AE150" s="150">
        <f t="shared" si="38"/>
      </c>
      <c r="AF150" s="122"/>
    </row>
    <row r="151" spans="1:32" ht="12.75">
      <c r="A151" s="122"/>
      <c r="B151" s="152" t="s">
        <v>129</v>
      </c>
      <c r="C151" s="144" t="str">
        <f>IF(C139&gt;"",C139,"")</f>
        <v>Kollanus Konsta</v>
      </c>
      <c r="D151" s="144" t="str">
        <f>IF(G141&gt;"",G141,"")</f>
        <v>Uusitalo Felix</v>
      </c>
      <c r="E151" s="153"/>
      <c r="F151" s="151">
        <v>4</v>
      </c>
      <c r="G151" s="154">
        <v>2</v>
      </c>
      <c r="H151" s="151">
        <v>6</v>
      </c>
      <c r="I151" s="151"/>
      <c r="J151" s="151"/>
      <c r="K151" s="147">
        <f t="shared" si="31"/>
        <v>3</v>
      </c>
      <c r="L151" s="148">
        <f t="shared" si="32"/>
        <v>0</v>
      </c>
      <c r="M151" s="149">
        <f t="shared" si="33"/>
        <v>1</v>
      </c>
      <c r="N151" s="150">
        <f t="shared" si="34"/>
      </c>
      <c r="O151" s="122"/>
      <c r="Q151" s="122"/>
      <c r="R151" s="122"/>
      <c r="S151" s="152" t="s">
        <v>129</v>
      </c>
      <c r="T151" s="144" t="str">
        <f>IF(T139&gt;"",T139,"")</f>
        <v>Kollanus Konsta</v>
      </c>
      <c r="U151" s="144" t="str">
        <f>IF(X141&gt;"",X141,"")</f>
        <v>Kujala Lauri</v>
      </c>
      <c r="V151" s="153"/>
      <c r="W151" s="151">
        <v>-8</v>
      </c>
      <c r="X151" s="154">
        <v>-13</v>
      </c>
      <c r="Y151" s="151">
        <v>-12</v>
      </c>
      <c r="Z151" s="151"/>
      <c r="AA151" s="151"/>
      <c r="AB151" s="147">
        <f t="shared" si="35"/>
        <v>0</v>
      </c>
      <c r="AC151" s="148">
        <f t="shared" si="36"/>
        <v>3</v>
      </c>
      <c r="AD151" s="149">
        <f t="shared" si="37"/>
      </c>
      <c r="AE151" s="150">
        <f t="shared" si="38"/>
        <v>1</v>
      </c>
      <c r="AF151" s="122"/>
    </row>
    <row r="152" spans="1:32" ht="12.75">
      <c r="A152" s="122"/>
      <c r="B152" s="152" t="s">
        <v>130</v>
      </c>
      <c r="C152" s="144" t="str">
        <f>IF(C141&gt;"",C141,"")</f>
        <v>Alizadeh Hassan</v>
      </c>
      <c r="D152" s="144" t="str">
        <f>IF(G140&gt;"",G140,"")</f>
        <v>Niebuhr Joschua</v>
      </c>
      <c r="E152" s="153"/>
      <c r="F152" s="151"/>
      <c r="G152" s="154"/>
      <c r="H152" s="151"/>
      <c r="I152" s="151"/>
      <c r="J152" s="151"/>
      <c r="K152" s="147">
        <f t="shared" si="31"/>
      </c>
      <c r="L152" s="148">
        <f t="shared" si="32"/>
      </c>
      <c r="M152" s="149">
        <f t="shared" si="33"/>
      </c>
      <c r="N152" s="150">
        <f t="shared" si="34"/>
      </c>
      <c r="O152" s="122"/>
      <c r="Q152" s="122"/>
      <c r="R152" s="122"/>
      <c r="S152" s="152" t="s">
        <v>130</v>
      </c>
      <c r="T152" s="144" t="str">
        <f>IF(T141&gt;"",T141,"")</f>
        <v>Alizadeh Hassan</v>
      </c>
      <c r="U152" s="144" t="str">
        <f>IF(X140&gt;"",X140,"")</f>
        <v>Boman Konsta</v>
      </c>
      <c r="V152" s="153"/>
      <c r="W152" s="151">
        <v>7</v>
      </c>
      <c r="X152" s="154">
        <v>7</v>
      </c>
      <c r="Y152" s="151">
        <v>-7</v>
      </c>
      <c r="Z152" s="151">
        <v>7</v>
      </c>
      <c r="AA152" s="151"/>
      <c r="AB152" s="147">
        <f t="shared" si="35"/>
        <v>3</v>
      </c>
      <c r="AC152" s="148">
        <f t="shared" si="36"/>
        <v>1</v>
      </c>
      <c r="AD152" s="149">
        <f t="shared" si="37"/>
        <v>1</v>
      </c>
      <c r="AE152" s="150">
        <f t="shared" si="38"/>
      </c>
      <c r="AF152" s="122"/>
    </row>
    <row r="153" spans="1:32" ht="12.75">
      <c r="A153" s="122"/>
      <c r="B153" s="152" t="s">
        <v>131</v>
      </c>
      <c r="C153" s="155">
        <f>IF(C143&gt;"",C143&amp;" / "&amp;C144,"")</f>
      </c>
      <c r="D153" s="155">
        <f>IF(G143&gt;"",G143&amp;" / "&amp;G144,"")</f>
      </c>
      <c r="E153" s="156"/>
      <c r="F153" s="157"/>
      <c r="G153" s="158"/>
      <c r="H153" s="159"/>
      <c r="I153" s="159"/>
      <c r="J153" s="159"/>
      <c r="K153" s="147">
        <f t="shared" si="31"/>
      </c>
      <c r="L153" s="148">
        <f t="shared" si="32"/>
      </c>
      <c r="M153" s="149">
        <f t="shared" si="33"/>
      </c>
      <c r="N153" s="150">
        <f t="shared" si="34"/>
      </c>
      <c r="O153" s="122"/>
      <c r="Q153" s="122"/>
      <c r="R153" s="122"/>
      <c r="S153" s="152" t="s">
        <v>131</v>
      </c>
      <c r="T153" s="155">
        <f>IF(T143&gt;"",T143&amp;" / "&amp;T144,"")</f>
      </c>
      <c r="U153" s="155">
        <f>IF(X143&gt;"",X143&amp;" / "&amp;X144,"")</f>
      </c>
      <c r="V153" s="156"/>
      <c r="W153" s="157"/>
      <c r="X153" s="158"/>
      <c r="Y153" s="159"/>
      <c r="Z153" s="159"/>
      <c r="AA153" s="159"/>
      <c r="AB153" s="147">
        <f t="shared" si="35"/>
      </c>
      <c r="AC153" s="148">
        <f t="shared" si="36"/>
      </c>
      <c r="AD153" s="149">
        <f t="shared" si="37"/>
      </c>
      <c r="AE153" s="150">
        <f t="shared" si="38"/>
      </c>
      <c r="AF153" s="122"/>
    </row>
    <row r="154" spans="1:32" ht="12.75">
      <c r="A154" s="122"/>
      <c r="B154" s="143" t="s">
        <v>132</v>
      </c>
      <c r="C154" s="144" t="str">
        <f>IF(C140&gt;"",C140,"")</f>
        <v>Karhu Toivo</v>
      </c>
      <c r="D154" s="144" t="str">
        <f>IF(G141&gt;"",G141,"")</f>
        <v>Uusitalo Felix</v>
      </c>
      <c r="E154" s="160"/>
      <c r="F154" s="161"/>
      <c r="G154" s="145"/>
      <c r="H154" s="145"/>
      <c r="I154" s="145"/>
      <c r="J154" s="146"/>
      <c r="K154" s="147">
        <f t="shared" si="31"/>
      </c>
      <c r="L154" s="148">
        <f t="shared" si="32"/>
      </c>
      <c r="M154" s="149">
        <f t="shared" si="33"/>
      </c>
      <c r="N154" s="150">
        <f t="shared" si="34"/>
      </c>
      <c r="O154" s="122"/>
      <c r="Q154" s="122"/>
      <c r="R154" s="122"/>
      <c r="S154" s="143" t="s">
        <v>132</v>
      </c>
      <c r="T154" s="144" t="str">
        <f>IF(T140&gt;"",T140,"")</f>
        <v>Karhu Toivo</v>
      </c>
      <c r="U154" s="144" t="str">
        <f>IF(X141&gt;"",X141,"")</f>
        <v>Kujala Lauri</v>
      </c>
      <c r="V154" s="160"/>
      <c r="W154" s="161">
        <v>10</v>
      </c>
      <c r="X154" s="145">
        <v>5</v>
      </c>
      <c r="Y154" s="145">
        <v>4</v>
      </c>
      <c r="Z154" s="145"/>
      <c r="AA154" s="146"/>
      <c r="AB154" s="147">
        <f t="shared" si="35"/>
        <v>3</v>
      </c>
      <c r="AC154" s="148">
        <f t="shared" si="36"/>
        <v>0</v>
      </c>
      <c r="AD154" s="149">
        <f t="shared" si="37"/>
        <v>1</v>
      </c>
      <c r="AE154" s="150">
        <f t="shared" si="38"/>
      </c>
      <c r="AF154" s="122"/>
    </row>
    <row r="155" spans="1:32" ht="12.75">
      <c r="A155" s="122"/>
      <c r="B155" s="143" t="s">
        <v>133</v>
      </c>
      <c r="C155" s="144" t="str">
        <f>IF(C141&gt;"",C141,"")</f>
        <v>Alizadeh Hassan</v>
      </c>
      <c r="D155" s="144" t="str">
        <f>IF(G139&gt;"",G139,"")</f>
        <v>Hyttinen Antti</v>
      </c>
      <c r="E155" s="160"/>
      <c r="F155" s="161"/>
      <c r="G155" s="145"/>
      <c r="H155" s="145"/>
      <c r="I155" s="145"/>
      <c r="J155" s="146"/>
      <c r="K155" s="147">
        <f t="shared" si="31"/>
      </c>
      <c r="L155" s="148">
        <f t="shared" si="32"/>
      </c>
      <c r="M155" s="149">
        <f t="shared" si="33"/>
      </c>
      <c r="N155" s="150">
        <f t="shared" si="34"/>
      </c>
      <c r="O155" s="122"/>
      <c r="Q155" s="122"/>
      <c r="R155" s="122"/>
      <c r="S155" s="143" t="s">
        <v>133</v>
      </c>
      <c r="T155" s="144" t="str">
        <f>IF(T141&gt;"",T141,"")</f>
        <v>Alizadeh Hassan</v>
      </c>
      <c r="U155" s="144" t="str">
        <f>IF(X139&gt;"",X139,"")</f>
        <v>Ruohonen Sami</v>
      </c>
      <c r="V155" s="160"/>
      <c r="W155" s="161"/>
      <c r="X155" s="145"/>
      <c r="Y155" s="145"/>
      <c r="Z155" s="145"/>
      <c r="AA155" s="146"/>
      <c r="AB155" s="147">
        <f t="shared" si="35"/>
      </c>
      <c r="AC155" s="148">
        <f t="shared" si="36"/>
      </c>
      <c r="AD155" s="149">
        <f t="shared" si="37"/>
      </c>
      <c r="AE155" s="150">
        <f t="shared" si="38"/>
      </c>
      <c r="AF155" s="122"/>
    </row>
    <row r="156" spans="1:32" ht="13.5" thickBot="1">
      <c r="A156" s="122"/>
      <c r="B156" s="143" t="s">
        <v>75</v>
      </c>
      <c r="C156" s="144" t="str">
        <f>IF(C139&gt;"",C139,"")</f>
        <v>Kollanus Konsta</v>
      </c>
      <c r="D156" s="144" t="str">
        <f>IF(G140&gt;"",G140,"")</f>
        <v>Niebuhr Joschua</v>
      </c>
      <c r="E156" s="160"/>
      <c r="F156" s="146"/>
      <c r="G156" s="145"/>
      <c r="H156" s="146"/>
      <c r="I156" s="145"/>
      <c r="J156" s="145"/>
      <c r="K156" s="147">
        <f t="shared" si="31"/>
      </c>
      <c r="L156" s="148">
        <f t="shared" si="32"/>
      </c>
      <c r="M156" s="149">
        <f t="shared" si="33"/>
      </c>
      <c r="N156" s="150">
        <f t="shared" si="34"/>
      </c>
      <c r="O156" s="122"/>
      <c r="Q156" s="122"/>
      <c r="R156" s="122"/>
      <c r="S156" s="143" t="s">
        <v>75</v>
      </c>
      <c r="T156" s="144" t="str">
        <f>IF(T139&gt;"",T139,"")</f>
        <v>Kollanus Konsta</v>
      </c>
      <c r="U156" s="144" t="str">
        <f>IF(X140&gt;"",X140,"")</f>
        <v>Boman Konsta</v>
      </c>
      <c r="V156" s="160"/>
      <c r="W156" s="146"/>
      <c r="X156" s="145"/>
      <c r="Y156" s="146"/>
      <c r="Z156" s="145"/>
      <c r="AA156" s="145"/>
      <c r="AB156" s="147">
        <f t="shared" si="35"/>
      </c>
      <c r="AC156" s="148">
        <f t="shared" si="36"/>
      </c>
      <c r="AD156" s="149">
        <f t="shared" si="37"/>
      </c>
      <c r="AE156" s="150">
        <f t="shared" si="38"/>
      </c>
      <c r="AF156" s="122"/>
    </row>
    <row r="157" spans="1:32" ht="16.5" thickBot="1">
      <c r="A157" s="119"/>
      <c r="B157" s="47"/>
      <c r="C157" s="47"/>
      <c r="D157" s="47"/>
      <c r="E157" s="47"/>
      <c r="F157" s="47"/>
      <c r="G157" s="47"/>
      <c r="H157" s="47"/>
      <c r="I157" s="162" t="s">
        <v>134</v>
      </c>
      <c r="J157" s="163"/>
      <c r="K157" s="164">
        <f>IF(ISBLANK(C139),"",SUM(K147:K156))</f>
        <v>15</v>
      </c>
      <c r="L157" s="165">
        <f>IF(ISBLANK(G139),"",SUM(L147:L156))</f>
        <v>0</v>
      </c>
      <c r="M157" s="166">
        <f>IF(ISBLANK(F147),"",SUM(M147:M156))</f>
        <v>5</v>
      </c>
      <c r="N157" s="167">
        <f>IF(ISBLANK(F147),"",SUM(N147:N156))</f>
        <v>0</v>
      </c>
      <c r="O157" s="122"/>
      <c r="Q157" s="119"/>
      <c r="R157" s="48"/>
      <c r="S157" s="47"/>
      <c r="T157" s="47"/>
      <c r="U157" s="47"/>
      <c r="V157" s="47"/>
      <c r="W157" s="47"/>
      <c r="X157" s="47"/>
      <c r="Y157" s="47"/>
      <c r="Z157" s="162" t="s">
        <v>134</v>
      </c>
      <c r="AA157" s="163"/>
      <c r="AB157" s="164">
        <f>IF(ISBLANK(T139),"",SUM(AB147:AB156))</f>
        <v>15</v>
      </c>
      <c r="AC157" s="165">
        <f>IF(ISBLANK(X139),"",SUM(AC147:AC156))</f>
        <v>10</v>
      </c>
      <c r="AD157" s="166">
        <f>IF(ISBLANK(W147),"",SUM(AD147:AD156))</f>
        <v>5</v>
      </c>
      <c r="AE157" s="167">
        <f>IF(ISBLANK(W147),"",SUM(AE147:AE156))</f>
        <v>2</v>
      </c>
      <c r="AF157" s="122"/>
    </row>
    <row r="158" spans="1:32" ht="12.75">
      <c r="A158" s="119"/>
      <c r="B158" s="168" t="s">
        <v>135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123"/>
      <c r="Q158" s="119"/>
      <c r="R158" s="48"/>
      <c r="S158" s="168" t="s">
        <v>135</v>
      </c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123"/>
    </row>
    <row r="159" spans="1:32" ht="12.75">
      <c r="A159" s="119"/>
      <c r="B159" s="169" t="s">
        <v>79</v>
      </c>
      <c r="C159" s="169"/>
      <c r="D159" s="169" t="s">
        <v>80</v>
      </c>
      <c r="E159" s="170"/>
      <c r="F159" s="169"/>
      <c r="G159" s="169" t="s">
        <v>15</v>
      </c>
      <c r="H159" s="170"/>
      <c r="I159" s="169"/>
      <c r="J159" s="171" t="s">
        <v>136</v>
      </c>
      <c r="K159" s="48"/>
      <c r="L159" s="47"/>
      <c r="M159" s="47"/>
      <c r="N159" s="47"/>
      <c r="O159" s="123"/>
      <c r="Q159" s="119"/>
      <c r="R159" s="48"/>
      <c r="S159" s="169" t="s">
        <v>79</v>
      </c>
      <c r="T159" s="169"/>
      <c r="U159" s="169" t="s">
        <v>80</v>
      </c>
      <c r="V159" s="170"/>
      <c r="W159" s="169"/>
      <c r="X159" s="169" t="s">
        <v>15</v>
      </c>
      <c r="Y159" s="170"/>
      <c r="Z159" s="169"/>
      <c r="AA159" s="171" t="s">
        <v>136</v>
      </c>
      <c r="AB159" s="48"/>
      <c r="AC159" s="47"/>
      <c r="AD159" s="47"/>
      <c r="AE159" s="47"/>
      <c r="AF159" s="123"/>
    </row>
    <row r="160" spans="1:32" ht="18.75" thickBot="1">
      <c r="A160" s="119"/>
      <c r="B160" s="47"/>
      <c r="C160" s="47"/>
      <c r="D160" s="47"/>
      <c r="E160" s="47"/>
      <c r="F160" s="47"/>
      <c r="G160" s="47"/>
      <c r="H160" s="47"/>
      <c r="I160" s="47"/>
      <c r="J160" s="221" t="s">
        <v>4</v>
      </c>
      <c r="K160" s="222"/>
      <c r="L160" s="222"/>
      <c r="M160" s="222"/>
      <c r="N160" s="223"/>
      <c r="O160" s="122"/>
      <c r="Q160" s="119"/>
      <c r="R160" s="48"/>
      <c r="S160" s="47"/>
      <c r="T160" s="47"/>
      <c r="U160" s="47"/>
      <c r="V160" s="47"/>
      <c r="W160" s="47"/>
      <c r="X160" s="47"/>
      <c r="Y160" s="47"/>
      <c r="Z160" s="47"/>
      <c r="AA160" s="221" t="s">
        <v>4</v>
      </c>
      <c r="AB160" s="222"/>
      <c r="AC160" s="222"/>
      <c r="AD160" s="222"/>
      <c r="AE160" s="223"/>
      <c r="AF160" s="122"/>
    </row>
    <row r="161" spans="1:32" ht="18">
      <c r="A161" s="172"/>
      <c r="B161" s="173"/>
      <c r="C161" s="173"/>
      <c r="D161" s="173"/>
      <c r="E161" s="173"/>
      <c r="F161" s="173"/>
      <c r="G161" s="173"/>
      <c r="H161" s="173"/>
      <c r="I161" s="173"/>
      <c r="J161" s="174"/>
      <c r="K161" s="174"/>
      <c r="L161" s="174"/>
      <c r="M161" s="174"/>
      <c r="N161" s="174"/>
      <c r="O161" s="108"/>
      <c r="Q161" s="172"/>
      <c r="R161" s="107"/>
      <c r="S161" s="173"/>
      <c r="T161" s="173"/>
      <c r="U161" s="173"/>
      <c r="V161" s="173"/>
      <c r="W161" s="173"/>
      <c r="X161" s="173"/>
      <c r="Y161" s="173"/>
      <c r="Z161" s="173"/>
      <c r="AA161" s="174"/>
      <c r="AB161" s="174"/>
      <c r="AC161" s="174"/>
      <c r="AD161" s="174"/>
      <c r="AE161" s="174"/>
      <c r="AF161" s="108"/>
    </row>
    <row r="162" spans="2:19" ht="12.75">
      <c r="B162" s="175" t="s">
        <v>137</v>
      </c>
      <c r="S162" s="175" t="s">
        <v>137</v>
      </c>
    </row>
    <row r="167" spans="1:32" ht="15.75">
      <c r="A167" s="114"/>
      <c r="B167" s="115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8"/>
      <c r="Q167" s="114"/>
      <c r="R167" s="116"/>
      <c r="S167" s="115"/>
      <c r="T167" s="116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8"/>
    </row>
    <row r="168" spans="1:32" ht="15.75">
      <c r="A168" s="119">
        <v>6</v>
      </c>
      <c r="B168" s="48"/>
      <c r="C168" s="120" t="s">
        <v>114</v>
      </c>
      <c r="D168" s="47"/>
      <c r="E168" s="47"/>
      <c r="F168" s="48"/>
      <c r="G168" s="121" t="s">
        <v>115</v>
      </c>
      <c r="H168" s="50"/>
      <c r="I168" s="224"/>
      <c r="J168" s="225"/>
      <c r="K168" s="225"/>
      <c r="L168" s="225"/>
      <c r="M168" s="225"/>
      <c r="N168" s="226"/>
      <c r="O168" s="122"/>
      <c r="Q168" s="119"/>
      <c r="R168" s="48">
        <v>18</v>
      </c>
      <c r="S168" s="48"/>
      <c r="T168" s="120" t="s">
        <v>114</v>
      </c>
      <c r="U168" s="47"/>
      <c r="V168" s="47"/>
      <c r="W168" s="48"/>
      <c r="X168" s="121" t="s">
        <v>115</v>
      </c>
      <c r="Y168" s="50"/>
      <c r="Z168" s="224"/>
      <c r="AA168" s="225"/>
      <c r="AB168" s="225"/>
      <c r="AC168" s="225"/>
      <c r="AD168" s="225"/>
      <c r="AE168" s="226"/>
      <c r="AF168" s="122"/>
    </row>
    <row r="169" spans="1:32" ht="20.25">
      <c r="A169" s="119"/>
      <c r="B169" s="51"/>
      <c r="C169" s="69" t="s">
        <v>116</v>
      </c>
      <c r="D169" s="47"/>
      <c r="E169" s="47"/>
      <c r="F169" s="48"/>
      <c r="G169" s="121" t="s">
        <v>117</v>
      </c>
      <c r="H169" s="50"/>
      <c r="I169" s="227"/>
      <c r="J169" s="217"/>
      <c r="K169" s="217"/>
      <c r="L169" s="217"/>
      <c r="M169" s="217"/>
      <c r="N169" s="218"/>
      <c r="O169" s="122"/>
      <c r="Q169" s="119"/>
      <c r="R169" s="48"/>
      <c r="S169" s="51"/>
      <c r="T169" s="69" t="s">
        <v>116</v>
      </c>
      <c r="U169" s="47"/>
      <c r="V169" s="47"/>
      <c r="W169" s="48"/>
      <c r="X169" s="121" t="s">
        <v>117</v>
      </c>
      <c r="Y169" s="50"/>
      <c r="Z169" s="227"/>
      <c r="AA169" s="217"/>
      <c r="AB169" s="217"/>
      <c r="AC169" s="217"/>
      <c r="AD169" s="217"/>
      <c r="AE169" s="218"/>
      <c r="AF169" s="122"/>
    </row>
    <row r="170" spans="1:32" ht="12.75">
      <c r="A170" s="119"/>
      <c r="B170" s="48"/>
      <c r="C170" s="54"/>
      <c r="D170" s="47"/>
      <c r="E170" s="47"/>
      <c r="F170" s="47"/>
      <c r="G170" s="54"/>
      <c r="H170" s="47"/>
      <c r="I170" s="47"/>
      <c r="J170" s="47"/>
      <c r="K170" s="47"/>
      <c r="L170" s="47"/>
      <c r="M170" s="47"/>
      <c r="N170" s="47"/>
      <c r="O170" s="123"/>
      <c r="Q170" s="119"/>
      <c r="R170" s="48"/>
      <c r="S170" s="48"/>
      <c r="T170" s="54"/>
      <c r="U170" s="47"/>
      <c r="V170" s="47"/>
      <c r="W170" s="47"/>
      <c r="X170" s="54"/>
      <c r="Y170" s="47"/>
      <c r="Z170" s="47"/>
      <c r="AA170" s="47"/>
      <c r="AB170" s="47"/>
      <c r="AC170" s="47"/>
      <c r="AD170" s="47"/>
      <c r="AE170" s="47"/>
      <c r="AF170" s="123"/>
    </row>
    <row r="171" spans="1:32" ht="15.75">
      <c r="A171" s="122"/>
      <c r="B171" s="124" t="s">
        <v>118</v>
      </c>
      <c r="C171" s="228" t="s">
        <v>46</v>
      </c>
      <c r="D171" s="229"/>
      <c r="E171" s="125"/>
      <c r="F171" s="124" t="s">
        <v>118</v>
      </c>
      <c r="G171" s="228" t="s">
        <v>33</v>
      </c>
      <c r="H171" s="230"/>
      <c r="I171" s="230"/>
      <c r="J171" s="230"/>
      <c r="K171" s="230"/>
      <c r="L171" s="230"/>
      <c r="M171" s="230"/>
      <c r="N171" s="231"/>
      <c r="O171" s="122"/>
      <c r="Q171" s="122"/>
      <c r="R171" s="119"/>
      <c r="S171" s="124" t="s">
        <v>118</v>
      </c>
      <c r="T171" s="228" t="s">
        <v>92</v>
      </c>
      <c r="U171" s="229"/>
      <c r="V171" s="125"/>
      <c r="W171" s="124" t="s">
        <v>118</v>
      </c>
      <c r="X171" s="228" t="s">
        <v>143</v>
      </c>
      <c r="Y171" s="230"/>
      <c r="Z171" s="230"/>
      <c r="AA171" s="230"/>
      <c r="AB171" s="230"/>
      <c r="AC171" s="230"/>
      <c r="AD171" s="230"/>
      <c r="AE171" s="231"/>
      <c r="AF171" s="122"/>
    </row>
    <row r="172" spans="1:32" ht="12.75">
      <c r="A172" s="122"/>
      <c r="B172" s="126" t="s">
        <v>62</v>
      </c>
      <c r="C172" s="214" t="s">
        <v>231</v>
      </c>
      <c r="D172" s="215"/>
      <c r="E172" s="127"/>
      <c r="F172" s="128" t="s">
        <v>5</v>
      </c>
      <c r="G172" s="214" t="s">
        <v>232</v>
      </c>
      <c r="H172" s="217"/>
      <c r="I172" s="217"/>
      <c r="J172" s="217"/>
      <c r="K172" s="217"/>
      <c r="L172" s="217"/>
      <c r="M172" s="217"/>
      <c r="N172" s="218"/>
      <c r="O172" s="122"/>
      <c r="Q172" s="122"/>
      <c r="R172" s="119"/>
      <c r="S172" s="126" t="s">
        <v>62</v>
      </c>
      <c r="T172" s="214" t="s">
        <v>230</v>
      </c>
      <c r="U172" s="215"/>
      <c r="V172" s="127"/>
      <c r="W172" s="128" t="s">
        <v>5</v>
      </c>
      <c r="X172" s="214" t="s">
        <v>160</v>
      </c>
      <c r="Y172" s="217"/>
      <c r="Z172" s="217"/>
      <c r="AA172" s="217"/>
      <c r="AB172" s="217"/>
      <c r="AC172" s="217"/>
      <c r="AD172" s="217"/>
      <c r="AE172" s="218"/>
      <c r="AF172" s="122"/>
    </row>
    <row r="173" spans="1:32" ht="12.75">
      <c r="A173" s="122"/>
      <c r="B173" s="129" t="s">
        <v>63</v>
      </c>
      <c r="C173" s="214" t="s">
        <v>196</v>
      </c>
      <c r="D173" s="215"/>
      <c r="E173" s="127"/>
      <c r="F173" s="130" t="s">
        <v>64</v>
      </c>
      <c r="G173" s="216" t="s">
        <v>233</v>
      </c>
      <c r="H173" s="217"/>
      <c r="I173" s="217"/>
      <c r="J173" s="217"/>
      <c r="K173" s="217"/>
      <c r="L173" s="217"/>
      <c r="M173" s="217"/>
      <c r="N173" s="218"/>
      <c r="O173" s="122"/>
      <c r="Q173" s="122"/>
      <c r="R173" s="119"/>
      <c r="S173" s="129" t="s">
        <v>63</v>
      </c>
      <c r="T173" s="214" t="s">
        <v>194</v>
      </c>
      <c r="U173" s="215"/>
      <c r="V173" s="127"/>
      <c r="W173" s="130" t="s">
        <v>64</v>
      </c>
      <c r="X173" s="216" t="s">
        <v>153</v>
      </c>
      <c r="Y173" s="217"/>
      <c r="Z173" s="217"/>
      <c r="AA173" s="217"/>
      <c r="AB173" s="217"/>
      <c r="AC173" s="217"/>
      <c r="AD173" s="217"/>
      <c r="AE173" s="218"/>
      <c r="AF173" s="122"/>
    </row>
    <row r="174" spans="1:32" ht="12.75">
      <c r="A174" s="119"/>
      <c r="B174" s="129" t="s">
        <v>119</v>
      </c>
      <c r="C174" s="214" t="s">
        <v>158</v>
      </c>
      <c r="D174" s="215"/>
      <c r="E174" s="127"/>
      <c r="F174" s="130" t="s">
        <v>120</v>
      </c>
      <c r="G174" s="216" t="s">
        <v>201</v>
      </c>
      <c r="H174" s="217"/>
      <c r="I174" s="217"/>
      <c r="J174" s="217"/>
      <c r="K174" s="217"/>
      <c r="L174" s="217"/>
      <c r="M174" s="217"/>
      <c r="N174" s="218"/>
      <c r="O174" s="123"/>
      <c r="Q174" s="119"/>
      <c r="R174" s="119"/>
      <c r="S174" s="129" t="s">
        <v>119</v>
      </c>
      <c r="T174" s="214" t="s">
        <v>166</v>
      </c>
      <c r="U174" s="215"/>
      <c r="V174" s="127"/>
      <c r="W174" s="130" t="s">
        <v>120</v>
      </c>
      <c r="X174" s="216" t="s">
        <v>161</v>
      </c>
      <c r="Y174" s="217"/>
      <c r="Z174" s="217"/>
      <c r="AA174" s="217"/>
      <c r="AB174" s="217"/>
      <c r="AC174" s="217"/>
      <c r="AD174" s="217"/>
      <c r="AE174" s="218"/>
      <c r="AF174" s="123"/>
    </row>
    <row r="175" spans="1:32" ht="12.75">
      <c r="A175" s="119"/>
      <c r="B175" s="131" t="s">
        <v>121</v>
      </c>
      <c r="C175" s="132"/>
      <c r="D175" s="133"/>
      <c r="E175" s="63"/>
      <c r="F175" s="131" t="s">
        <v>121</v>
      </c>
      <c r="G175" s="132"/>
      <c r="H175" s="134"/>
      <c r="I175" s="134"/>
      <c r="J175" s="134"/>
      <c r="K175" s="134"/>
      <c r="L175" s="134"/>
      <c r="M175" s="134"/>
      <c r="N175" s="134"/>
      <c r="O175" s="123"/>
      <c r="Q175" s="119"/>
      <c r="R175" s="119"/>
      <c r="S175" s="131" t="s">
        <v>121</v>
      </c>
      <c r="T175" s="132"/>
      <c r="U175" s="133"/>
      <c r="V175" s="63"/>
      <c r="W175" s="131" t="s">
        <v>121</v>
      </c>
      <c r="X175" s="132"/>
      <c r="Y175" s="134"/>
      <c r="Z175" s="134"/>
      <c r="AA175" s="134"/>
      <c r="AB175" s="134"/>
      <c r="AC175" s="134"/>
      <c r="AD175" s="134"/>
      <c r="AE175" s="134"/>
      <c r="AF175" s="123"/>
    </row>
    <row r="176" spans="1:32" ht="12.75">
      <c r="A176" s="122"/>
      <c r="B176" s="135"/>
      <c r="C176" s="214"/>
      <c r="D176" s="215"/>
      <c r="E176" s="127"/>
      <c r="F176" s="136"/>
      <c r="G176" s="216"/>
      <c r="H176" s="217"/>
      <c r="I176" s="217"/>
      <c r="J176" s="217"/>
      <c r="K176" s="217"/>
      <c r="L176" s="217"/>
      <c r="M176" s="217"/>
      <c r="N176" s="218"/>
      <c r="O176" s="122"/>
      <c r="Q176" s="122"/>
      <c r="R176" s="119"/>
      <c r="S176" s="135"/>
      <c r="T176" s="214"/>
      <c r="U176" s="215"/>
      <c r="V176" s="127"/>
      <c r="W176" s="136"/>
      <c r="X176" s="216"/>
      <c r="Y176" s="217"/>
      <c r="Z176" s="217"/>
      <c r="AA176" s="217"/>
      <c r="AB176" s="217"/>
      <c r="AC176" s="217"/>
      <c r="AD176" s="217"/>
      <c r="AE176" s="218"/>
      <c r="AF176" s="122"/>
    </row>
    <row r="177" spans="1:32" ht="12.75">
      <c r="A177" s="122"/>
      <c r="B177" s="137"/>
      <c r="C177" s="214"/>
      <c r="D177" s="215"/>
      <c r="E177" s="127"/>
      <c r="F177" s="138"/>
      <c r="G177" s="216"/>
      <c r="H177" s="217"/>
      <c r="I177" s="217"/>
      <c r="J177" s="217"/>
      <c r="K177" s="217"/>
      <c r="L177" s="217"/>
      <c r="M177" s="217"/>
      <c r="N177" s="218"/>
      <c r="O177" s="122"/>
      <c r="Q177" s="122"/>
      <c r="R177" s="119"/>
      <c r="S177" s="137"/>
      <c r="T177" s="214"/>
      <c r="U177" s="215"/>
      <c r="V177" s="127"/>
      <c r="W177" s="138"/>
      <c r="X177" s="216"/>
      <c r="Y177" s="217"/>
      <c r="Z177" s="217"/>
      <c r="AA177" s="217"/>
      <c r="AB177" s="217"/>
      <c r="AC177" s="217"/>
      <c r="AD177" s="217"/>
      <c r="AE177" s="218"/>
      <c r="AF177" s="122"/>
    </row>
    <row r="178" spans="1:32" ht="15.75">
      <c r="A178" s="119"/>
      <c r="B178" s="47"/>
      <c r="C178" s="47"/>
      <c r="D178" s="47"/>
      <c r="E178" s="47"/>
      <c r="F178" s="139" t="s">
        <v>122</v>
      </c>
      <c r="G178" s="54"/>
      <c r="H178" s="54"/>
      <c r="I178" s="54"/>
      <c r="J178" s="47"/>
      <c r="K178" s="47"/>
      <c r="L178" s="47"/>
      <c r="M178" s="68"/>
      <c r="N178" s="48"/>
      <c r="O178" s="123"/>
      <c r="Q178" s="119"/>
      <c r="R178" s="48"/>
      <c r="S178" s="47"/>
      <c r="T178" s="47"/>
      <c r="U178" s="47"/>
      <c r="V178" s="47"/>
      <c r="W178" s="139" t="s">
        <v>122</v>
      </c>
      <c r="X178" s="54"/>
      <c r="Y178" s="54"/>
      <c r="Z178" s="54"/>
      <c r="AA178" s="47"/>
      <c r="AB178" s="47"/>
      <c r="AC178" s="47"/>
      <c r="AD178" s="68"/>
      <c r="AE178" s="48"/>
      <c r="AF178" s="123"/>
    </row>
    <row r="179" spans="1:32" ht="12.75">
      <c r="A179" s="119"/>
      <c r="B179" s="140" t="s">
        <v>8</v>
      </c>
      <c r="C179" s="47"/>
      <c r="D179" s="47"/>
      <c r="E179" s="47"/>
      <c r="F179" s="141" t="s">
        <v>123</v>
      </c>
      <c r="G179" s="141" t="s">
        <v>97</v>
      </c>
      <c r="H179" s="141" t="s">
        <v>124</v>
      </c>
      <c r="I179" s="141" t="s">
        <v>125</v>
      </c>
      <c r="J179" s="141" t="s">
        <v>126</v>
      </c>
      <c r="K179" s="219" t="s">
        <v>127</v>
      </c>
      <c r="L179" s="220"/>
      <c r="M179" s="73" t="s">
        <v>70</v>
      </c>
      <c r="N179" s="142" t="s">
        <v>71</v>
      </c>
      <c r="O179" s="122"/>
      <c r="Q179" s="119"/>
      <c r="R179" s="48"/>
      <c r="S179" s="140" t="s">
        <v>8</v>
      </c>
      <c r="T179" s="47"/>
      <c r="U179" s="47"/>
      <c r="V179" s="47"/>
      <c r="W179" s="141" t="s">
        <v>123</v>
      </c>
      <c r="X179" s="141" t="s">
        <v>97</v>
      </c>
      <c r="Y179" s="141" t="s">
        <v>124</v>
      </c>
      <c r="Z179" s="141" t="s">
        <v>125</v>
      </c>
      <c r="AA179" s="141" t="s">
        <v>126</v>
      </c>
      <c r="AB179" s="219" t="s">
        <v>127</v>
      </c>
      <c r="AC179" s="220"/>
      <c r="AD179" s="73" t="s">
        <v>70</v>
      </c>
      <c r="AE179" s="142" t="s">
        <v>71</v>
      </c>
      <c r="AF179" s="122"/>
    </row>
    <row r="180" spans="1:32" ht="12.75">
      <c r="A180" s="122"/>
      <c r="B180" s="143" t="s">
        <v>72</v>
      </c>
      <c r="C180" s="144" t="str">
        <f>IF(C172&gt;"",C172,"")</f>
        <v>Kivelä Kimi</v>
      </c>
      <c r="D180" s="144" t="str">
        <f>IF(G172&gt;"",G172,"")</f>
        <v>Boman Konsta</v>
      </c>
      <c r="E180" s="144">
        <f>IF(E172&gt;"",E172&amp;" - "&amp;I172,"")</f>
      </c>
      <c r="F180" s="145">
        <v>9</v>
      </c>
      <c r="G180" s="145">
        <v>-9</v>
      </c>
      <c r="H180" s="146">
        <v>-7</v>
      </c>
      <c r="I180" s="145">
        <v>6</v>
      </c>
      <c r="J180" s="145">
        <v>9</v>
      </c>
      <c r="K180" s="147">
        <f>IF(ISBLANK(F180),"",COUNTIF(F180:J180,"&gt;=0"))</f>
        <v>3</v>
      </c>
      <c r="L180" s="148">
        <f>IF(ISBLANK(F180),"",(IF(LEFT(F180,1)="-",1,0)+IF(LEFT(G180,1)="-",1,0)+IF(LEFT(H180,1)="-",1,0)+IF(LEFT(I180,1)="-",1,0)+IF(LEFT(J180,1)="-",1,0)))</f>
        <v>2</v>
      </c>
      <c r="M180" s="149">
        <f>IF(K180=3,1,"")</f>
        <v>1</v>
      </c>
      <c r="N180" s="150">
        <f>IF(L180=3,1,"")</f>
      </c>
      <c r="O180" s="122"/>
      <c r="Q180" s="122"/>
      <c r="R180" s="122"/>
      <c r="S180" s="143" t="s">
        <v>72</v>
      </c>
      <c r="T180" s="144" t="str">
        <f>IF(T172&gt;"",T172,"")</f>
        <v>Kivimäki Joonas</v>
      </c>
      <c r="U180" s="144" t="str">
        <f>IF(X172&gt;"",X172,"")</f>
        <v>Myllärinen Markus</v>
      </c>
      <c r="V180" s="144">
        <f>IF(V172&gt;"",V172&amp;" - "&amp;Z172,"")</f>
      </c>
      <c r="W180" s="145" t="s">
        <v>162</v>
      </c>
      <c r="X180" s="145">
        <v>-9</v>
      </c>
      <c r="Y180" s="146">
        <v>-4</v>
      </c>
      <c r="Z180" s="145"/>
      <c r="AA180" s="145"/>
      <c r="AB180" s="147">
        <f>IF(ISBLANK(W180),"",COUNTIF(W180:AA180,"&gt;=0"))</f>
        <v>0</v>
      </c>
      <c r="AC180" s="148">
        <v>3</v>
      </c>
      <c r="AD180" s="149">
        <f>IF(AB180=3,1,"")</f>
      </c>
      <c r="AE180" s="150">
        <f>IF(AC180=3,1,"")</f>
        <v>1</v>
      </c>
      <c r="AF180" s="122"/>
    </row>
    <row r="181" spans="1:32" ht="12.75">
      <c r="A181" s="122"/>
      <c r="B181" s="143" t="s">
        <v>73</v>
      </c>
      <c r="C181" s="144" t="str">
        <f>IF(C173&gt;"",C173,"")</f>
        <v>Mustonen Aleksi</v>
      </c>
      <c r="D181" s="144" t="str">
        <f>IF(G173&gt;"",G173,"")</f>
        <v>Kujala Lauri</v>
      </c>
      <c r="E181" s="144">
        <f>IF(E173&gt;"",E173&amp;" - "&amp;I173,"")</f>
      </c>
      <c r="F181" s="151">
        <v>-6</v>
      </c>
      <c r="G181" s="145">
        <v>-10</v>
      </c>
      <c r="H181" s="145">
        <v>10</v>
      </c>
      <c r="I181" s="145">
        <v>-8</v>
      </c>
      <c r="J181" s="145"/>
      <c r="K181" s="147">
        <f>IF(ISBLANK(F181),"",COUNTIF(F181:J181,"&gt;=0"))</f>
        <v>1</v>
      </c>
      <c r="L181" s="148">
        <f>IF(ISBLANK(F181),"",(IF(LEFT(F181,1)="-",1,0)+IF(LEFT(G181,1)="-",1,0)+IF(LEFT(H181,1)="-",1,0)+IF(LEFT(I181,1)="-",1,0)+IF(LEFT(J181,1)="-",1,0)))</f>
        <v>3</v>
      </c>
      <c r="M181" s="149">
        <f>IF(K181=3,1,"")</f>
      </c>
      <c r="N181" s="150">
        <f>IF(L181=3,1,"")</f>
        <v>1</v>
      </c>
      <c r="O181" s="122"/>
      <c r="Q181" s="122"/>
      <c r="R181" s="122"/>
      <c r="S181" s="143" t="s">
        <v>73</v>
      </c>
      <c r="T181" s="144" t="str">
        <f>IF(T173&gt;"",T173,"")</f>
        <v>Kantonistov Mikhail</v>
      </c>
      <c r="U181" s="144" t="str">
        <f>IF(X173&gt;"",X173,"")</f>
        <v>Kähtävä Konsta</v>
      </c>
      <c r="V181" s="144">
        <f>IF(V173&gt;"",V173&amp;" - "&amp;Z173,"")</f>
      </c>
      <c r="W181" s="151">
        <v>-8</v>
      </c>
      <c r="X181" s="145">
        <v>7</v>
      </c>
      <c r="Y181" s="145">
        <v>7</v>
      </c>
      <c r="Z181" s="145">
        <v>-5</v>
      </c>
      <c r="AA181" s="145">
        <v>-4</v>
      </c>
      <c r="AB181" s="147">
        <f>IF(ISBLANK(W181),"",COUNTIF(W181:AA181,"&gt;=0"))</f>
        <v>2</v>
      </c>
      <c r="AC181" s="148">
        <f>IF(ISBLANK(W181),"",(IF(LEFT(W181,1)="-",1,0)+IF(LEFT(X181,1)="-",1,0)+IF(LEFT(Y181,1)="-",1,0)+IF(LEFT(Z181,1)="-",1,0)+IF(LEFT(AA181,1)="-",1,0)))</f>
        <v>3</v>
      </c>
      <c r="AD181" s="149">
        <f>IF(AB181=3,1,"")</f>
      </c>
      <c r="AE181" s="150">
        <f>IF(AC181=3,1,"")</f>
        <v>1</v>
      </c>
      <c r="AF181" s="122"/>
    </row>
    <row r="182" spans="1:32" ht="12.75">
      <c r="A182" s="122"/>
      <c r="B182" s="152" t="s">
        <v>128</v>
      </c>
      <c r="C182" s="144" t="str">
        <f>IF(C174&gt;"",C174,"")</f>
        <v>Mäkelä Jussi</v>
      </c>
      <c r="D182" s="144" t="str">
        <f>IF(G174&gt;"",G174,"")</f>
        <v>Ruohonen Sami</v>
      </c>
      <c r="E182" s="153"/>
      <c r="F182" s="151">
        <v>-8</v>
      </c>
      <c r="G182" s="154">
        <v>-4</v>
      </c>
      <c r="H182" s="151">
        <v>-6</v>
      </c>
      <c r="I182" s="151"/>
      <c r="J182" s="151"/>
      <c r="K182" s="147">
        <f aca="true" t="shared" si="39" ref="K182:K189">IF(ISBLANK(F182),"",COUNTIF(F182:J182,"&gt;=0"))</f>
        <v>0</v>
      </c>
      <c r="L182" s="148">
        <f aca="true" t="shared" si="40" ref="L182:L189">IF(ISBLANK(F182),"",(IF(LEFT(F182,1)="-",1,0)+IF(LEFT(G182,1)="-",1,0)+IF(LEFT(H182,1)="-",1,0)+IF(LEFT(I182,1)="-",1,0)+IF(LEFT(J182,1)="-",1,0)))</f>
        <v>3</v>
      </c>
      <c r="M182" s="149">
        <f aca="true" t="shared" si="41" ref="M182:M189">IF(K182=3,1,"")</f>
      </c>
      <c r="N182" s="150">
        <f aca="true" t="shared" si="42" ref="N182:N189">IF(L182=3,1,"")</f>
        <v>1</v>
      </c>
      <c r="O182" s="122"/>
      <c r="Q182" s="122"/>
      <c r="R182" s="122"/>
      <c r="S182" s="152" t="s">
        <v>128</v>
      </c>
      <c r="T182" s="144" t="str">
        <f>IF(T174&gt;"",T174,"")</f>
        <v>Nyberg Jan</v>
      </c>
      <c r="U182" s="144" t="str">
        <f>IF(X174&gt;"",X174,"")</f>
        <v>Rodriguez Jancarlo</v>
      </c>
      <c r="V182" s="153"/>
      <c r="W182" s="151">
        <v>-5</v>
      </c>
      <c r="X182" s="154">
        <v>-8</v>
      </c>
      <c r="Y182" s="151">
        <v>-7</v>
      </c>
      <c r="Z182" s="151"/>
      <c r="AA182" s="151"/>
      <c r="AB182" s="147">
        <f aca="true" t="shared" si="43" ref="AB182:AB189">IF(ISBLANK(W182),"",COUNTIF(W182:AA182,"&gt;=0"))</f>
        <v>0</v>
      </c>
      <c r="AC182" s="148">
        <f aca="true" t="shared" si="44" ref="AC182:AC189">IF(ISBLANK(W182),"",(IF(LEFT(W182,1)="-",1,0)+IF(LEFT(X182,1)="-",1,0)+IF(LEFT(Y182,1)="-",1,0)+IF(LEFT(Z182,1)="-",1,0)+IF(LEFT(AA182,1)="-",1,0)))</f>
        <v>3</v>
      </c>
      <c r="AD182" s="149">
        <f aca="true" t="shared" si="45" ref="AD182:AD189">IF(AB182=3,1,"")</f>
      </c>
      <c r="AE182" s="150">
        <f aca="true" t="shared" si="46" ref="AE182:AE189">IF(AC182=3,1,"")</f>
        <v>1</v>
      </c>
      <c r="AF182" s="122"/>
    </row>
    <row r="183" spans="1:32" ht="12.75">
      <c r="A183" s="122"/>
      <c r="B183" s="152" t="s">
        <v>76</v>
      </c>
      <c r="C183" s="144" t="str">
        <f>IF(C173&gt;"",C173,"")</f>
        <v>Mustonen Aleksi</v>
      </c>
      <c r="D183" s="144" t="str">
        <f>IF(G172&gt;"",G172,"")</f>
        <v>Boman Konsta</v>
      </c>
      <c r="E183" s="153"/>
      <c r="F183" s="151">
        <v>3</v>
      </c>
      <c r="G183" s="154">
        <v>8</v>
      </c>
      <c r="H183" s="151">
        <v>4</v>
      </c>
      <c r="I183" s="151"/>
      <c r="J183" s="151"/>
      <c r="K183" s="147">
        <f t="shared" si="39"/>
        <v>3</v>
      </c>
      <c r="L183" s="148">
        <f t="shared" si="40"/>
        <v>0</v>
      </c>
      <c r="M183" s="149">
        <f t="shared" si="41"/>
        <v>1</v>
      </c>
      <c r="N183" s="150">
        <f t="shared" si="42"/>
      </c>
      <c r="O183" s="122"/>
      <c r="Q183" s="122"/>
      <c r="R183" s="122"/>
      <c r="S183" s="152" t="s">
        <v>76</v>
      </c>
      <c r="T183" s="144" t="str">
        <f>IF(T173&gt;"",T173,"")</f>
        <v>Kantonistov Mikhail</v>
      </c>
      <c r="U183" s="144" t="str">
        <f>IF(X172&gt;"",X172,"")</f>
        <v>Myllärinen Markus</v>
      </c>
      <c r="V183" s="153"/>
      <c r="W183" s="151">
        <v>-4</v>
      </c>
      <c r="X183" s="154">
        <v>-7</v>
      </c>
      <c r="Y183" s="151">
        <v>-3</v>
      </c>
      <c r="Z183" s="151"/>
      <c r="AA183" s="151"/>
      <c r="AB183" s="147">
        <f t="shared" si="43"/>
        <v>0</v>
      </c>
      <c r="AC183" s="148">
        <f t="shared" si="44"/>
        <v>3</v>
      </c>
      <c r="AD183" s="149">
        <f t="shared" si="45"/>
      </c>
      <c r="AE183" s="150">
        <f t="shared" si="46"/>
        <v>1</v>
      </c>
      <c r="AF183" s="122"/>
    </row>
    <row r="184" spans="1:32" ht="12.75">
      <c r="A184" s="122"/>
      <c r="B184" s="152" t="s">
        <v>129</v>
      </c>
      <c r="C184" s="144" t="str">
        <f>IF(C172&gt;"",C172,"")</f>
        <v>Kivelä Kimi</v>
      </c>
      <c r="D184" s="144" t="str">
        <f>IF(G174&gt;"",G174,"")</f>
        <v>Ruohonen Sami</v>
      </c>
      <c r="E184" s="153"/>
      <c r="F184" s="151">
        <v>-2</v>
      </c>
      <c r="G184" s="154">
        <v>-7</v>
      </c>
      <c r="H184" s="151">
        <v>-8</v>
      </c>
      <c r="I184" s="151"/>
      <c r="J184" s="151"/>
      <c r="K184" s="147">
        <f t="shared" si="39"/>
        <v>0</v>
      </c>
      <c r="L184" s="148">
        <f t="shared" si="40"/>
        <v>3</v>
      </c>
      <c r="M184" s="149">
        <f t="shared" si="41"/>
      </c>
      <c r="N184" s="150">
        <f t="shared" si="42"/>
        <v>1</v>
      </c>
      <c r="O184" s="122"/>
      <c r="Q184" s="122"/>
      <c r="R184" s="122"/>
      <c r="S184" s="152" t="s">
        <v>129</v>
      </c>
      <c r="T184" s="144" t="str">
        <f>IF(T172&gt;"",T172,"")</f>
        <v>Kivimäki Joonas</v>
      </c>
      <c r="U184" s="144" t="str">
        <f>IF(X174&gt;"",X174,"")</f>
        <v>Rodriguez Jancarlo</v>
      </c>
      <c r="V184" s="153"/>
      <c r="W184" s="151">
        <v>-4</v>
      </c>
      <c r="X184" s="154">
        <v>8</v>
      </c>
      <c r="Y184" s="151">
        <v>5</v>
      </c>
      <c r="Z184" s="151">
        <v>-7</v>
      </c>
      <c r="AA184" s="151">
        <v>-7</v>
      </c>
      <c r="AB184" s="147">
        <f t="shared" si="43"/>
        <v>2</v>
      </c>
      <c r="AC184" s="148">
        <f t="shared" si="44"/>
        <v>3</v>
      </c>
      <c r="AD184" s="149">
        <f t="shared" si="45"/>
      </c>
      <c r="AE184" s="150">
        <f t="shared" si="46"/>
        <v>1</v>
      </c>
      <c r="AF184" s="122"/>
    </row>
    <row r="185" spans="1:32" ht="12.75">
      <c r="A185" s="122"/>
      <c r="B185" s="152" t="s">
        <v>130</v>
      </c>
      <c r="C185" s="144" t="str">
        <f>IF(C174&gt;"",C174,"")</f>
        <v>Mäkelä Jussi</v>
      </c>
      <c r="D185" s="144" t="str">
        <f>IF(G173&gt;"",G173,"")</f>
        <v>Kujala Lauri</v>
      </c>
      <c r="E185" s="153"/>
      <c r="F185" s="151">
        <v>-2</v>
      </c>
      <c r="G185" s="154">
        <v>-3</v>
      </c>
      <c r="H185" s="151">
        <v>-7</v>
      </c>
      <c r="I185" s="151"/>
      <c r="J185" s="151"/>
      <c r="K185" s="147">
        <f t="shared" si="39"/>
        <v>0</v>
      </c>
      <c r="L185" s="148">
        <f t="shared" si="40"/>
        <v>3</v>
      </c>
      <c r="M185" s="149">
        <f t="shared" si="41"/>
      </c>
      <c r="N185" s="150">
        <f t="shared" si="42"/>
        <v>1</v>
      </c>
      <c r="O185" s="122"/>
      <c r="Q185" s="122"/>
      <c r="R185" s="122"/>
      <c r="S185" s="152" t="s">
        <v>130</v>
      </c>
      <c r="T185" s="144" t="str">
        <f>IF(T174&gt;"",T174,"")</f>
        <v>Nyberg Jan</v>
      </c>
      <c r="U185" s="144" t="str">
        <f>IF(X173&gt;"",X173,"")</f>
        <v>Kähtävä Konsta</v>
      </c>
      <c r="V185" s="153"/>
      <c r="W185" s="151">
        <v>5</v>
      </c>
      <c r="X185" s="154">
        <v>-7</v>
      </c>
      <c r="Y185" s="151">
        <v>3</v>
      </c>
      <c r="Z185" s="151">
        <v>7</v>
      </c>
      <c r="AA185" s="151"/>
      <c r="AB185" s="147">
        <f t="shared" si="43"/>
        <v>3</v>
      </c>
      <c r="AC185" s="148">
        <f t="shared" si="44"/>
        <v>1</v>
      </c>
      <c r="AD185" s="149">
        <f t="shared" si="45"/>
        <v>1</v>
      </c>
      <c r="AE185" s="150">
        <f t="shared" si="46"/>
      </c>
      <c r="AF185" s="122"/>
    </row>
    <row r="186" spans="1:32" ht="12.75">
      <c r="A186" s="122"/>
      <c r="B186" s="152" t="s">
        <v>131</v>
      </c>
      <c r="C186" s="155">
        <f>IF(C176&gt;"",C176&amp;" / "&amp;C177,"")</f>
      </c>
      <c r="D186" s="155">
        <f>IF(G176&gt;"",G176&amp;" / "&amp;G177,"")</f>
      </c>
      <c r="E186" s="156"/>
      <c r="F186" s="157"/>
      <c r="G186" s="158"/>
      <c r="H186" s="159"/>
      <c r="I186" s="159"/>
      <c r="J186" s="159"/>
      <c r="K186" s="147">
        <f t="shared" si="39"/>
      </c>
      <c r="L186" s="148">
        <f t="shared" si="40"/>
      </c>
      <c r="M186" s="149">
        <f t="shared" si="41"/>
      </c>
      <c r="N186" s="150">
        <f t="shared" si="42"/>
      </c>
      <c r="O186" s="122"/>
      <c r="Q186" s="122"/>
      <c r="R186" s="122"/>
      <c r="S186" s="152" t="s">
        <v>131</v>
      </c>
      <c r="T186" s="155">
        <f>IF(T176&gt;"",T176&amp;" / "&amp;T177,"")</f>
      </c>
      <c r="U186" s="155">
        <f>IF(X176&gt;"",X176&amp;" / "&amp;X177,"")</f>
      </c>
      <c r="V186" s="156"/>
      <c r="W186" s="157"/>
      <c r="X186" s="158"/>
      <c r="Y186" s="159"/>
      <c r="Z186" s="159"/>
      <c r="AA186" s="159"/>
      <c r="AB186" s="147">
        <f t="shared" si="43"/>
      </c>
      <c r="AC186" s="148">
        <f t="shared" si="44"/>
      </c>
      <c r="AD186" s="149">
        <f t="shared" si="45"/>
      </c>
      <c r="AE186" s="150">
        <f t="shared" si="46"/>
      </c>
      <c r="AF186" s="122"/>
    </row>
    <row r="187" spans="1:32" ht="12.75">
      <c r="A187" s="122"/>
      <c r="B187" s="143" t="s">
        <v>132</v>
      </c>
      <c r="C187" s="144" t="str">
        <f>IF(C173&gt;"",C173,"")</f>
        <v>Mustonen Aleksi</v>
      </c>
      <c r="D187" s="144" t="str">
        <f>IF(G174&gt;"",G174,"")</f>
        <v>Ruohonen Sami</v>
      </c>
      <c r="E187" s="160"/>
      <c r="F187" s="161">
        <v>-7</v>
      </c>
      <c r="G187" s="145">
        <v>-7</v>
      </c>
      <c r="H187" s="145">
        <v>-5</v>
      </c>
      <c r="I187" s="145"/>
      <c r="J187" s="146"/>
      <c r="K187" s="147">
        <f t="shared" si="39"/>
        <v>0</v>
      </c>
      <c r="L187" s="148">
        <f t="shared" si="40"/>
        <v>3</v>
      </c>
      <c r="M187" s="149">
        <f t="shared" si="41"/>
      </c>
      <c r="N187" s="150">
        <f t="shared" si="42"/>
        <v>1</v>
      </c>
      <c r="O187" s="122"/>
      <c r="Q187" s="122"/>
      <c r="R187" s="122"/>
      <c r="S187" s="143" t="s">
        <v>132</v>
      </c>
      <c r="T187" s="144" t="str">
        <f>IF(T173&gt;"",T173,"")</f>
        <v>Kantonistov Mikhail</v>
      </c>
      <c r="U187" s="144" t="str">
        <f>IF(X174&gt;"",X174,"")</f>
        <v>Rodriguez Jancarlo</v>
      </c>
      <c r="V187" s="160"/>
      <c r="W187" s="161"/>
      <c r="X187" s="145"/>
      <c r="Y187" s="145"/>
      <c r="Z187" s="145"/>
      <c r="AA187" s="146"/>
      <c r="AB187" s="147">
        <f t="shared" si="43"/>
      </c>
      <c r="AC187" s="148">
        <f t="shared" si="44"/>
      </c>
      <c r="AD187" s="149">
        <f t="shared" si="45"/>
      </c>
      <c r="AE187" s="150">
        <f t="shared" si="46"/>
      </c>
      <c r="AF187" s="122"/>
    </row>
    <row r="188" spans="1:32" ht="12.75">
      <c r="A188" s="122"/>
      <c r="B188" s="143" t="s">
        <v>133</v>
      </c>
      <c r="C188" s="144" t="str">
        <f>IF(C174&gt;"",C174,"")</f>
        <v>Mäkelä Jussi</v>
      </c>
      <c r="D188" s="144" t="str">
        <f>IF(G172&gt;"",G172,"")</f>
        <v>Boman Konsta</v>
      </c>
      <c r="E188" s="160"/>
      <c r="F188" s="161"/>
      <c r="G188" s="145"/>
      <c r="H188" s="145"/>
      <c r="I188" s="145"/>
      <c r="J188" s="146"/>
      <c r="K188" s="147">
        <f t="shared" si="39"/>
      </c>
      <c r="L188" s="148">
        <f t="shared" si="40"/>
      </c>
      <c r="M188" s="149">
        <f t="shared" si="41"/>
      </c>
      <c r="N188" s="150">
        <f t="shared" si="42"/>
      </c>
      <c r="O188" s="122"/>
      <c r="Q188" s="122"/>
      <c r="R188" s="122"/>
      <c r="S188" s="143" t="s">
        <v>133</v>
      </c>
      <c r="T188" s="144" t="str">
        <f>IF(T174&gt;"",T174,"")</f>
        <v>Nyberg Jan</v>
      </c>
      <c r="U188" s="144" t="str">
        <f>IF(X172&gt;"",X172,"")</f>
        <v>Myllärinen Markus</v>
      </c>
      <c r="V188" s="160"/>
      <c r="W188" s="161"/>
      <c r="X188" s="145"/>
      <c r="Y188" s="145"/>
      <c r="Z188" s="145"/>
      <c r="AA188" s="146"/>
      <c r="AB188" s="147">
        <f t="shared" si="43"/>
      </c>
      <c r="AC188" s="148">
        <f t="shared" si="44"/>
      </c>
      <c r="AD188" s="149">
        <f t="shared" si="45"/>
      </c>
      <c r="AE188" s="150">
        <f t="shared" si="46"/>
      </c>
      <c r="AF188" s="122"/>
    </row>
    <row r="189" spans="1:32" ht="13.5" thickBot="1">
      <c r="A189" s="122"/>
      <c r="B189" s="143" t="s">
        <v>75</v>
      </c>
      <c r="C189" s="144" t="str">
        <f>IF(C172&gt;"",C172,"")</f>
        <v>Kivelä Kimi</v>
      </c>
      <c r="D189" s="144" t="str">
        <f>IF(G173&gt;"",G173,"")</f>
        <v>Kujala Lauri</v>
      </c>
      <c r="E189" s="160"/>
      <c r="F189" s="146"/>
      <c r="G189" s="145"/>
      <c r="H189" s="146"/>
      <c r="I189" s="145"/>
      <c r="J189" s="145"/>
      <c r="K189" s="147">
        <f t="shared" si="39"/>
      </c>
      <c r="L189" s="148">
        <f t="shared" si="40"/>
      </c>
      <c r="M189" s="149">
        <f t="shared" si="41"/>
      </c>
      <c r="N189" s="150">
        <f t="shared" si="42"/>
      </c>
      <c r="O189" s="122"/>
      <c r="Q189" s="122"/>
      <c r="R189" s="122"/>
      <c r="S189" s="143" t="s">
        <v>75</v>
      </c>
      <c r="T189" s="144" t="str">
        <f>IF(T172&gt;"",T172,"")</f>
        <v>Kivimäki Joonas</v>
      </c>
      <c r="U189" s="144" t="str">
        <f>IF(X173&gt;"",X173,"")</f>
        <v>Kähtävä Konsta</v>
      </c>
      <c r="V189" s="160"/>
      <c r="W189" s="146"/>
      <c r="X189" s="145"/>
      <c r="Y189" s="146"/>
      <c r="Z189" s="145"/>
      <c r="AA189" s="145"/>
      <c r="AB189" s="147">
        <f t="shared" si="43"/>
      </c>
      <c r="AC189" s="148">
        <f t="shared" si="44"/>
      </c>
      <c r="AD189" s="149">
        <f t="shared" si="45"/>
      </c>
      <c r="AE189" s="150">
        <f t="shared" si="46"/>
      </c>
      <c r="AF189" s="122"/>
    </row>
    <row r="190" spans="1:32" ht="16.5" thickBot="1">
      <c r="A190" s="119"/>
      <c r="B190" s="47"/>
      <c r="C190" s="47"/>
      <c r="D190" s="47"/>
      <c r="E190" s="47"/>
      <c r="F190" s="47"/>
      <c r="G190" s="47"/>
      <c r="H190" s="47"/>
      <c r="I190" s="162" t="s">
        <v>134</v>
      </c>
      <c r="J190" s="163"/>
      <c r="K190" s="164">
        <f>IF(ISBLANK(C172),"",SUM(K180:K189))</f>
        <v>7</v>
      </c>
      <c r="L190" s="165">
        <f>IF(ISBLANK(G172),"",SUM(L180:L189))</f>
        <v>17</v>
      </c>
      <c r="M190" s="166">
        <f>IF(ISBLANK(F180),"",SUM(M180:M189))</f>
        <v>2</v>
      </c>
      <c r="N190" s="167">
        <f>IF(ISBLANK(F180),"",SUM(N180:N189))</f>
        <v>5</v>
      </c>
      <c r="O190" s="122"/>
      <c r="Q190" s="119"/>
      <c r="R190" s="48"/>
      <c r="S190" s="47"/>
      <c r="T190" s="47"/>
      <c r="U190" s="47"/>
      <c r="V190" s="47"/>
      <c r="W190" s="47"/>
      <c r="X190" s="47"/>
      <c r="Y190" s="47"/>
      <c r="Z190" s="162" t="s">
        <v>134</v>
      </c>
      <c r="AA190" s="163"/>
      <c r="AB190" s="164">
        <f>IF(ISBLANK(T172),"",SUM(AB180:AB189))</f>
        <v>7</v>
      </c>
      <c r="AC190" s="165">
        <f>IF(ISBLANK(X172),"",SUM(AC180:AC189))</f>
        <v>16</v>
      </c>
      <c r="AD190" s="166">
        <f>IF(ISBLANK(W180),"",SUM(AD180:AD189))</f>
        <v>1</v>
      </c>
      <c r="AE190" s="167">
        <f>IF(ISBLANK(W180),"",SUM(AE180:AE189))</f>
        <v>5</v>
      </c>
      <c r="AF190" s="122"/>
    </row>
    <row r="191" spans="1:32" ht="12.75">
      <c r="A191" s="119"/>
      <c r="B191" s="168" t="s">
        <v>135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123"/>
      <c r="Q191" s="119"/>
      <c r="R191" s="48"/>
      <c r="S191" s="168" t="s">
        <v>135</v>
      </c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123"/>
    </row>
    <row r="192" spans="1:32" ht="12.75">
      <c r="A192" s="119"/>
      <c r="B192" s="169" t="s">
        <v>79</v>
      </c>
      <c r="C192" s="169"/>
      <c r="D192" s="169" t="s">
        <v>80</v>
      </c>
      <c r="E192" s="170"/>
      <c r="F192" s="169"/>
      <c r="G192" s="169" t="s">
        <v>15</v>
      </c>
      <c r="H192" s="170"/>
      <c r="I192" s="169"/>
      <c r="J192" s="171" t="s">
        <v>136</v>
      </c>
      <c r="K192" s="48"/>
      <c r="L192" s="47"/>
      <c r="M192" s="47"/>
      <c r="N192" s="47"/>
      <c r="O192" s="123"/>
      <c r="Q192" s="119"/>
      <c r="R192" s="48"/>
      <c r="S192" s="169" t="s">
        <v>79</v>
      </c>
      <c r="T192" s="169"/>
      <c r="U192" s="169" t="s">
        <v>80</v>
      </c>
      <c r="V192" s="170"/>
      <c r="W192" s="169"/>
      <c r="X192" s="169" t="s">
        <v>15</v>
      </c>
      <c r="Y192" s="170"/>
      <c r="Z192" s="169"/>
      <c r="AA192" s="171" t="s">
        <v>136</v>
      </c>
      <c r="AB192" s="48"/>
      <c r="AC192" s="47"/>
      <c r="AD192" s="47"/>
      <c r="AE192" s="47"/>
      <c r="AF192" s="123"/>
    </row>
    <row r="193" spans="1:32" ht="18.75" thickBot="1">
      <c r="A193" s="119"/>
      <c r="B193" s="47"/>
      <c r="C193" s="47"/>
      <c r="D193" s="47"/>
      <c r="E193" s="47"/>
      <c r="F193" s="47"/>
      <c r="G193" s="47"/>
      <c r="H193" s="47"/>
      <c r="I193" s="47"/>
      <c r="J193" s="221" t="s">
        <v>33</v>
      </c>
      <c r="K193" s="222"/>
      <c r="L193" s="222"/>
      <c r="M193" s="222"/>
      <c r="N193" s="223"/>
      <c r="O193" s="122"/>
      <c r="Q193" s="119"/>
      <c r="R193" s="48"/>
      <c r="S193" s="47"/>
      <c r="T193" s="47"/>
      <c r="U193" s="47"/>
      <c r="V193" s="47"/>
      <c r="W193" s="47"/>
      <c r="X193" s="47"/>
      <c r="Y193" s="47"/>
      <c r="Z193" s="47"/>
      <c r="AA193" s="221" t="s">
        <v>143</v>
      </c>
      <c r="AB193" s="222"/>
      <c r="AC193" s="222"/>
      <c r="AD193" s="222"/>
      <c r="AE193" s="223"/>
      <c r="AF193" s="122"/>
    </row>
    <row r="194" spans="1:32" ht="18">
      <c r="A194" s="172"/>
      <c r="B194" s="173"/>
      <c r="C194" s="173"/>
      <c r="D194" s="173"/>
      <c r="E194" s="173"/>
      <c r="F194" s="173"/>
      <c r="G194" s="173"/>
      <c r="H194" s="173"/>
      <c r="I194" s="173"/>
      <c r="J194" s="174"/>
      <c r="K194" s="174"/>
      <c r="L194" s="174"/>
      <c r="M194" s="174"/>
      <c r="N194" s="174"/>
      <c r="O194" s="108"/>
      <c r="Q194" s="172"/>
      <c r="R194" s="107"/>
      <c r="S194" s="173"/>
      <c r="T194" s="173"/>
      <c r="U194" s="173"/>
      <c r="V194" s="173"/>
      <c r="W194" s="173"/>
      <c r="X194" s="173"/>
      <c r="Y194" s="173"/>
      <c r="Z194" s="173"/>
      <c r="AA194" s="174"/>
      <c r="AB194" s="174"/>
      <c r="AC194" s="174"/>
      <c r="AD194" s="174"/>
      <c r="AE194" s="174"/>
      <c r="AF194" s="108"/>
    </row>
    <row r="195" spans="2:19" ht="12.75">
      <c r="B195" s="175" t="s">
        <v>137</v>
      </c>
      <c r="S195" s="175" t="s">
        <v>137</v>
      </c>
    </row>
    <row r="200" spans="1:32" ht="15.75">
      <c r="A200" s="114"/>
      <c r="B200" s="115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8"/>
      <c r="Q200" s="114"/>
      <c r="R200" s="116"/>
      <c r="S200" s="115"/>
      <c r="T200" s="116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8"/>
    </row>
    <row r="201" spans="1:32" ht="15.75">
      <c r="A201" s="119">
        <v>7</v>
      </c>
      <c r="B201" s="48"/>
      <c r="C201" s="120" t="s">
        <v>114</v>
      </c>
      <c r="D201" s="47"/>
      <c r="E201" s="47"/>
      <c r="F201" s="48"/>
      <c r="G201" s="121" t="s">
        <v>115</v>
      </c>
      <c r="H201" s="50"/>
      <c r="I201" s="224"/>
      <c r="J201" s="225"/>
      <c r="K201" s="225"/>
      <c r="L201" s="225"/>
      <c r="M201" s="225"/>
      <c r="N201" s="226"/>
      <c r="O201" s="122"/>
      <c r="Q201" s="119"/>
      <c r="R201" s="48">
        <v>19</v>
      </c>
      <c r="S201" s="48"/>
      <c r="T201" s="120" t="s">
        <v>114</v>
      </c>
      <c r="U201" s="47"/>
      <c r="V201" s="47"/>
      <c r="W201" s="48"/>
      <c r="X201" s="121" t="s">
        <v>115</v>
      </c>
      <c r="Y201" s="50"/>
      <c r="Z201" s="224"/>
      <c r="AA201" s="225"/>
      <c r="AB201" s="225"/>
      <c r="AC201" s="225"/>
      <c r="AD201" s="225"/>
      <c r="AE201" s="226"/>
      <c r="AF201" s="122"/>
    </row>
    <row r="202" spans="1:32" ht="20.25">
      <c r="A202" s="119"/>
      <c r="B202" s="51"/>
      <c r="C202" s="69" t="s">
        <v>116</v>
      </c>
      <c r="D202" s="47"/>
      <c r="E202" s="47"/>
      <c r="F202" s="48"/>
      <c r="G202" s="121" t="s">
        <v>117</v>
      </c>
      <c r="H202" s="50"/>
      <c r="I202" s="227"/>
      <c r="J202" s="217"/>
      <c r="K202" s="217"/>
      <c r="L202" s="217"/>
      <c r="M202" s="217"/>
      <c r="N202" s="218"/>
      <c r="O202" s="122"/>
      <c r="Q202" s="119"/>
      <c r="R202" s="48"/>
      <c r="S202" s="51"/>
      <c r="T202" s="69" t="s">
        <v>116</v>
      </c>
      <c r="U202" s="47"/>
      <c r="V202" s="47"/>
      <c r="W202" s="48"/>
      <c r="X202" s="121" t="s">
        <v>117</v>
      </c>
      <c r="Y202" s="50"/>
      <c r="Z202" s="227"/>
      <c r="AA202" s="217"/>
      <c r="AB202" s="217"/>
      <c r="AC202" s="217"/>
      <c r="AD202" s="217"/>
      <c r="AE202" s="218"/>
      <c r="AF202" s="122"/>
    </row>
    <row r="203" spans="1:32" ht="12.75">
      <c r="A203" s="119"/>
      <c r="B203" s="48"/>
      <c r="C203" s="54"/>
      <c r="D203" s="47"/>
      <c r="E203" s="47"/>
      <c r="F203" s="47"/>
      <c r="G203" s="54"/>
      <c r="H203" s="47"/>
      <c r="I203" s="47"/>
      <c r="J203" s="47"/>
      <c r="K203" s="47"/>
      <c r="L203" s="47"/>
      <c r="M203" s="47"/>
      <c r="N203" s="47"/>
      <c r="O203" s="123"/>
      <c r="Q203" s="119"/>
      <c r="R203" s="48"/>
      <c r="S203" s="48"/>
      <c r="T203" s="54"/>
      <c r="U203" s="47"/>
      <c r="V203" s="47"/>
      <c r="W203" s="47"/>
      <c r="X203" s="54"/>
      <c r="Y203" s="47"/>
      <c r="Z203" s="47"/>
      <c r="AA203" s="47"/>
      <c r="AB203" s="47"/>
      <c r="AC203" s="47"/>
      <c r="AD203" s="47"/>
      <c r="AE203" s="47"/>
      <c r="AF203" s="123"/>
    </row>
    <row r="204" spans="1:32" ht="15.75">
      <c r="A204" s="122"/>
      <c r="B204" s="124" t="s">
        <v>118</v>
      </c>
      <c r="C204" s="228" t="s">
        <v>1</v>
      </c>
      <c r="D204" s="229"/>
      <c r="E204" s="125"/>
      <c r="F204" s="124" t="s">
        <v>118</v>
      </c>
      <c r="G204" s="228" t="s">
        <v>2</v>
      </c>
      <c r="H204" s="230"/>
      <c r="I204" s="230"/>
      <c r="J204" s="230"/>
      <c r="K204" s="230"/>
      <c r="L204" s="230"/>
      <c r="M204" s="230"/>
      <c r="N204" s="231"/>
      <c r="O204" s="122"/>
      <c r="Q204" s="122"/>
      <c r="R204" s="119"/>
      <c r="S204" s="124" t="s">
        <v>118</v>
      </c>
      <c r="T204" s="228" t="s">
        <v>4</v>
      </c>
      <c r="U204" s="229"/>
      <c r="V204" s="125"/>
      <c r="W204" s="124" t="s">
        <v>118</v>
      </c>
      <c r="X204" s="228" t="s">
        <v>34</v>
      </c>
      <c r="Y204" s="230"/>
      <c r="Z204" s="230"/>
      <c r="AA204" s="230"/>
      <c r="AB204" s="230"/>
      <c r="AC204" s="230"/>
      <c r="AD204" s="230"/>
      <c r="AE204" s="231"/>
      <c r="AF204" s="122"/>
    </row>
    <row r="205" spans="1:32" ht="12.75">
      <c r="A205" s="122"/>
      <c r="B205" s="126" t="s">
        <v>62</v>
      </c>
      <c r="C205" s="214" t="s">
        <v>170</v>
      </c>
      <c r="D205" s="215"/>
      <c r="E205" s="127"/>
      <c r="F205" s="128" t="s">
        <v>5</v>
      </c>
      <c r="G205" s="214" t="s">
        <v>238</v>
      </c>
      <c r="H205" s="217"/>
      <c r="I205" s="217"/>
      <c r="J205" s="217"/>
      <c r="K205" s="217"/>
      <c r="L205" s="217"/>
      <c r="M205" s="217"/>
      <c r="N205" s="218"/>
      <c r="O205" s="122"/>
      <c r="Q205" s="122"/>
      <c r="R205" s="119"/>
      <c r="S205" s="126" t="s">
        <v>62</v>
      </c>
      <c r="T205" s="214" t="s">
        <v>218</v>
      </c>
      <c r="U205" s="215"/>
      <c r="V205" s="127"/>
      <c r="W205" s="128" t="s">
        <v>5</v>
      </c>
      <c r="X205" s="214" t="s">
        <v>184</v>
      </c>
      <c r="Y205" s="217"/>
      <c r="Z205" s="217"/>
      <c r="AA205" s="217"/>
      <c r="AB205" s="217"/>
      <c r="AC205" s="217"/>
      <c r="AD205" s="217"/>
      <c r="AE205" s="218"/>
      <c r="AF205" s="122"/>
    </row>
    <row r="206" spans="1:32" ht="12.75">
      <c r="A206" s="122"/>
      <c r="B206" s="129" t="s">
        <v>63</v>
      </c>
      <c r="C206" s="214" t="s">
        <v>171</v>
      </c>
      <c r="D206" s="215"/>
      <c r="E206" s="127"/>
      <c r="F206" s="130" t="s">
        <v>64</v>
      </c>
      <c r="G206" s="216" t="s">
        <v>236</v>
      </c>
      <c r="H206" s="217"/>
      <c r="I206" s="217"/>
      <c r="J206" s="217"/>
      <c r="K206" s="217"/>
      <c r="L206" s="217"/>
      <c r="M206" s="217"/>
      <c r="N206" s="218"/>
      <c r="O206" s="122"/>
      <c r="Q206" s="122"/>
      <c r="R206" s="119"/>
      <c r="S206" s="129" t="s">
        <v>63</v>
      </c>
      <c r="T206" s="214" t="s">
        <v>182</v>
      </c>
      <c r="U206" s="215"/>
      <c r="V206" s="127"/>
      <c r="W206" s="130" t="s">
        <v>64</v>
      </c>
      <c r="X206" s="216" t="s">
        <v>263</v>
      </c>
      <c r="Y206" s="217"/>
      <c r="Z206" s="217"/>
      <c r="AA206" s="217"/>
      <c r="AB206" s="217"/>
      <c r="AC206" s="217"/>
      <c r="AD206" s="217"/>
      <c r="AE206" s="218"/>
      <c r="AF206" s="122"/>
    </row>
    <row r="207" spans="1:32" ht="12.75">
      <c r="A207" s="119"/>
      <c r="B207" s="129" t="s">
        <v>119</v>
      </c>
      <c r="C207" s="214" t="s">
        <v>172</v>
      </c>
      <c r="D207" s="215"/>
      <c r="E207" s="127"/>
      <c r="F207" s="130" t="s">
        <v>120</v>
      </c>
      <c r="G207" s="216" t="s">
        <v>237</v>
      </c>
      <c r="H207" s="217"/>
      <c r="I207" s="217"/>
      <c r="J207" s="217"/>
      <c r="K207" s="217"/>
      <c r="L207" s="217"/>
      <c r="M207" s="217"/>
      <c r="N207" s="218"/>
      <c r="O207" s="123"/>
      <c r="Q207" s="119"/>
      <c r="R207" s="119"/>
      <c r="S207" s="129" t="s">
        <v>119</v>
      </c>
      <c r="T207" s="214" t="s">
        <v>219</v>
      </c>
      <c r="U207" s="215"/>
      <c r="V207" s="127"/>
      <c r="W207" s="130" t="s">
        <v>120</v>
      </c>
      <c r="X207" s="216" t="s">
        <v>185</v>
      </c>
      <c r="Y207" s="217"/>
      <c r="Z207" s="217"/>
      <c r="AA207" s="217"/>
      <c r="AB207" s="217"/>
      <c r="AC207" s="217"/>
      <c r="AD207" s="217"/>
      <c r="AE207" s="218"/>
      <c r="AF207" s="123"/>
    </row>
    <row r="208" spans="1:32" ht="12.75">
      <c r="A208" s="119"/>
      <c r="B208" s="131" t="s">
        <v>121</v>
      </c>
      <c r="C208" s="132"/>
      <c r="D208" s="133"/>
      <c r="E208" s="63"/>
      <c r="F208" s="131" t="s">
        <v>121</v>
      </c>
      <c r="G208" s="132"/>
      <c r="H208" s="134"/>
      <c r="I208" s="134"/>
      <c r="J208" s="134"/>
      <c r="K208" s="134"/>
      <c r="L208" s="134"/>
      <c r="M208" s="134"/>
      <c r="N208" s="134"/>
      <c r="O208" s="123"/>
      <c r="Q208" s="119"/>
      <c r="R208" s="119"/>
      <c r="S208" s="131" t="s">
        <v>121</v>
      </c>
      <c r="T208" s="132"/>
      <c r="U208" s="133"/>
      <c r="V208" s="63"/>
      <c r="W208" s="131" t="s">
        <v>121</v>
      </c>
      <c r="X208" s="132"/>
      <c r="Y208" s="134"/>
      <c r="Z208" s="134"/>
      <c r="AA208" s="134"/>
      <c r="AB208" s="134"/>
      <c r="AC208" s="134"/>
      <c r="AD208" s="134"/>
      <c r="AE208" s="134"/>
      <c r="AF208" s="123"/>
    </row>
    <row r="209" spans="1:32" ht="12.75">
      <c r="A209" s="122"/>
      <c r="B209" s="135"/>
      <c r="C209" s="214"/>
      <c r="D209" s="215"/>
      <c r="E209" s="127"/>
      <c r="F209" s="136"/>
      <c r="G209" s="216"/>
      <c r="H209" s="217"/>
      <c r="I209" s="217"/>
      <c r="J209" s="217"/>
      <c r="K209" s="217"/>
      <c r="L209" s="217"/>
      <c r="M209" s="217"/>
      <c r="N209" s="218"/>
      <c r="O209" s="122"/>
      <c r="Q209" s="122"/>
      <c r="R209" s="119"/>
      <c r="S209" s="135"/>
      <c r="T209" s="214"/>
      <c r="U209" s="215"/>
      <c r="V209" s="127"/>
      <c r="W209" s="136"/>
      <c r="X209" s="216"/>
      <c r="Y209" s="217"/>
      <c r="Z209" s="217"/>
      <c r="AA209" s="217"/>
      <c r="AB209" s="217"/>
      <c r="AC209" s="217"/>
      <c r="AD209" s="217"/>
      <c r="AE209" s="218"/>
      <c r="AF209" s="122"/>
    </row>
    <row r="210" spans="1:32" ht="12.75">
      <c r="A210" s="122"/>
      <c r="B210" s="137"/>
      <c r="C210" s="214"/>
      <c r="D210" s="215"/>
      <c r="E210" s="127"/>
      <c r="F210" s="138"/>
      <c r="G210" s="216"/>
      <c r="H210" s="217"/>
      <c r="I210" s="217"/>
      <c r="J210" s="217"/>
      <c r="K210" s="217"/>
      <c r="L210" s="217"/>
      <c r="M210" s="217"/>
      <c r="N210" s="218"/>
      <c r="O210" s="122"/>
      <c r="Q210" s="122"/>
      <c r="R210" s="119"/>
      <c r="S210" s="137"/>
      <c r="T210" s="214"/>
      <c r="U210" s="215"/>
      <c r="V210" s="127"/>
      <c r="W210" s="138"/>
      <c r="X210" s="216"/>
      <c r="Y210" s="217"/>
      <c r="Z210" s="217"/>
      <c r="AA210" s="217"/>
      <c r="AB210" s="217"/>
      <c r="AC210" s="217"/>
      <c r="AD210" s="217"/>
      <c r="AE210" s="218"/>
      <c r="AF210" s="122"/>
    </row>
    <row r="211" spans="1:32" ht="15.75">
      <c r="A211" s="119"/>
      <c r="B211" s="47"/>
      <c r="C211" s="47"/>
      <c r="D211" s="47"/>
      <c r="E211" s="47"/>
      <c r="F211" s="139" t="s">
        <v>122</v>
      </c>
      <c r="G211" s="54"/>
      <c r="H211" s="54"/>
      <c r="I211" s="54"/>
      <c r="J211" s="47"/>
      <c r="K211" s="47"/>
      <c r="L211" s="47"/>
      <c r="M211" s="68"/>
      <c r="N211" s="48"/>
      <c r="O211" s="123"/>
      <c r="Q211" s="119"/>
      <c r="R211" s="48"/>
      <c r="S211" s="47"/>
      <c r="T211" s="47"/>
      <c r="U211" s="47"/>
      <c r="V211" s="47"/>
      <c r="W211" s="139" t="s">
        <v>122</v>
      </c>
      <c r="X211" s="54"/>
      <c r="Y211" s="54"/>
      <c r="Z211" s="54"/>
      <c r="AA211" s="47"/>
      <c r="AB211" s="47"/>
      <c r="AC211" s="47"/>
      <c r="AD211" s="68"/>
      <c r="AE211" s="48"/>
      <c r="AF211" s="123"/>
    </row>
    <row r="212" spans="1:32" ht="12.75">
      <c r="A212" s="119"/>
      <c r="B212" s="140" t="s">
        <v>8</v>
      </c>
      <c r="C212" s="47"/>
      <c r="D212" s="47"/>
      <c r="E212" s="47"/>
      <c r="F212" s="141" t="s">
        <v>123</v>
      </c>
      <c r="G212" s="141" t="s">
        <v>97</v>
      </c>
      <c r="H212" s="141" t="s">
        <v>124</v>
      </c>
      <c r="I212" s="141" t="s">
        <v>125</v>
      </c>
      <c r="J212" s="141" t="s">
        <v>126</v>
      </c>
      <c r="K212" s="219" t="s">
        <v>127</v>
      </c>
      <c r="L212" s="220"/>
      <c r="M212" s="73" t="s">
        <v>70</v>
      </c>
      <c r="N212" s="142" t="s">
        <v>71</v>
      </c>
      <c r="O212" s="122"/>
      <c r="Q212" s="119"/>
      <c r="R212" s="48"/>
      <c r="S212" s="140" t="s">
        <v>8</v>
      </c>
      <c r="T212" s="47"/>
      <c r="U212" s="47"/>
      <c r="V212" s="47"/>
      <c r="W212" s="141" t="s">
        <v>123</v>
      </c>
      <c r="X212" s="141" t="s">
        <v>97</v>
      </c>
      <c r="Y212" s="141" t="s">
        <v>124</v>
      </c>
      <c r="Z212" s="141" t="s">
        <v>125</v>
      </c>
      <c r="AA212" s="141" t="s">
        <v>126</v>
      </c>
      <c r="AB212" s="219" t="s">
        <v>127</v>
      </c>
      <c r="AC212" s="220"/>
      <c r="AD212" s="73" t="s">
        <v>70</v>
      </c>
      <c r="AE212" s="142" t="s">
        <v>71</v>
      </c>
      <c r="AF212" s="122"/>
    </row>
    <row r="213" spans="1:32" ht="12.75">
      <c r="A213" s="122"/>
      <c r="B213" s="143" t="s">
        <v>72</v>
      </c>
      <c r="C213" s="144" t="str">
        <f>IF(C205&gt;"",C205,"")</f>
        <v>Heikkilä Juha</v>
      </c>
      <c r="D213" s="144" t="str">
        <f>IF(G205&gt;"",G205,"")</f>
        <v>Aaltonen Otto</v>
      </c>
      <c r="E213" s="144">
        <f>IF(E205&gt;"",E205&amp;" - "&amp;I205,"")</f>
      </c>
      <c r="F213" s="145">
        <v>12</v>
      </c>
      <c r="G213" s="145">
        <v>-1</v>
      </c>
      <c r="H213" s="146">
        <v>-8</v>
      </c>
      <c r="I213" s="145">
        <v>-10</v>
      </c>
      <c r="J213" s="145"/>
      <c r="K213" s="147">
        <f>IF(ISBLANK(F213),"",COUNTIF(F213:J213,"&gt;=0"))</f>
        <v>1</v>
      </c>
      <c r="L213" s="148">
        <f>IF(ISBLANK(F213),"",(IF(LEFT(F213,1)="-",1,0)+IF(LEFT(G213,1)="-",1,0)+IF(LEFT(H213,1)="-",1,0)+IF(LEFT(I213,1)="-",1,0)+IF(LEFT(J213,1)="-",1,0)))</f>
        <v>3</v>
      </c>
      <c r="M213" s="149">
        <f>IF(K213=3,1,"")</f>
      </c>
      <c r="N213" s="150">
        <f>IF(L213=3,1,"")</f>
        <v>1</v>
      </c>
      <c r="O213" s="122"/>
      <c r="Q213" s="122"/>
      <c r="R213" s="122"/>
      <c r="S213" s="143" t="s">
        <v>72</v>
      </c>
      <c r="T213" s="144" t="str">
        <f>IF(T205&gt;"",T205,"")</f>
        <v>Kollanus Konsta</v>
      </c>
      <c r="U213" s="144" t="str">
        <f>IF(X205&gt;"",X205,"")</f>
        <v>O´Connor Miikka</v>
      </c>
      <c r="V213" s="144">
        <f>IF(V205&gt;"",V205&amp;" - "&amp;Z205,"")</f>
      </c>
      <c r="W213" s="145">
        <v>-5</v>
      </c>
      <c r="X213" s="145">
        <v>-5</v>
      </c>
      <c r="Y213" s="146">
        <v>-4</v>
      </c>
      <c r="Z213" s="145"/>
      <c r="AA213" s="145"/>
      <c r="AB213" s="147">
        <f>IF(ISBLANK(W213),"",COUNTIF(W213:AA213,"&gt;=0"))</f>
        <v>0</v>
      </c>
      <c r="AC213" s="148">
        <f>IF(ISBLANK(W213),"",(IF(LEFT(W213,1)="-",1,0)+IF(LEFT(X213,1)="-",1,0)+IF(LEFT(Y213,1)="-",1,0)+IF(LEFT(Z213,1)="-",1,0)+IF(LEFT(AA213,1)="-",1,0)))</f>
        <v>3</v>
      </c>
      <c r="AD213" s="149">
        <f>IF(AB213=3,1,"")</f>
      </c>
      <c r="AE213" s="150">
        <f>IF(AC213=3,1,"")</f>
        <v>1</v>
      </c>
      <c r="AF213" s="122"/>
    </row>
    <row r="214" spans="1:32" ht="12.75">
      <c r="A214" s="122"/>
      <c r="B214" s="143" t="s">
        <v>73</v>
      </c>
      <c r="C214" s="144" t="str">
        <f>IF(C206&gt;"",C206,"")</f>
        <v>Kantola Roni</v>
      </c>
      <c r="D214" s="144" t="str">
        <f>IF(G206&gt;"",G206,"")</f>
        <v>Pitkänen Tatu</v>
      </c>
      <c r="E214" s="144">
        <f>IF(E206&gt;"",E206&amp;" - "&amp;I206,"")</f>
      </c>
      <c r="F214" s="151">
        <v>3</v>
      </c>
      <c r="G214" s="145">
        <v>3</v>
      </c>
      <c r="H214" s="145">
        <v>2</v>
      </c>
      <c r="I214" s="145"/>
      <c r="J214" s="145"/>
      <c r="K214" s="147">
        <f>IF(ISBLANK(F214),"",COUNTIF(F214:J214,"&gt;=0"))</f>
        <v>3</v>
      </c>
      <c r="L214" s="148">
        <f>IF(ISBLANK(F214),"",(IF(LEFT(F214,1)="-",1,0)+IF(LEFT(G214,1)="-",1,0)+IF(LEFT(H214,1)="-",1,0)+IF(LEFT(I214,1)="-",1,0)+IF(LEFT(J214,1)="-",1,0)))</f>
        <v>0</v>
      </c>
      <c r="M214" s="149">
        <f>IF(K214=3,1,"")</f>
        <v>1</v>
      </c>
      <c r="N214" s="150">
        <f>IF(L214=3,1,"")</f>
      </c>
      <c r="O214" s="122"/>
      <c r="Q214" s="122"/>
      <c r="R214" s="122"/>
      <c r="S214" s="143" t="s">
        <v>73</v>
      </c>
      <c r="T214" s="144" t="str">
        <f>IF(T206&gt;"",T206,"")</f>
        <v>Karhu Toivo</v>
      </c>
      <c r="U214" s="144" t="str">
        <f>IF(X206&gt;"",X206,"")</f>
        <v>Lundström Thomas</v>
      </c>
      <c r="V214" s="144">
        <f>IF(V206&gt;"",V206&amp;" - "&amp;Z206,"")</f>
      </c>
      <c r="W214" s="151">
        <v>7</v>
      </c>
      <c r="X214" s="145">
        <v>-14</v>
      </c>
      <c r="Y214" s="145">
        <v>8</v>
      </c>
      <c r="Z214" s="145">
        <v>-8</v>
      </c>
      <c r="AA214" s="145">
        <v>6</v>
      </c>
      <c r="AB214" s="147">
        <f>IF(ISBLANK(W214),"",COUNTIF(W214:AA214,"&gt;=0"))</f>
        <v>3</v>
      </c>
      <c r="AC214" s="148">
        <f>IF(ISBLANK(W214),"",(IF(LEFT(W214,1)="-",1,0)+IF(LEFT(X214,1)="-",1,0)+IF(LEFT(Y214,1)="-",1,0)+IF(LEFT(Z214,1)="-",1,0)+IF(LEFT(AA214,1)="-",1,0)))</f>
        <v>2</v>
      </c>
      <c r="AD214" s="149">
        <f>IF(AB214=3,1,"")</f>
        <v>1</v>
      </c>
      <c r="AE214" s="150">
        <f>IF(AC214=3,1,"")</f>
      </c>
      <c r="AF214" s="122"/>
    </row>
    <row r="215" spans="1:32" ht="12.75">
      <c r="A215" s="122"/>
      <c r="B215" s="152" t="s">
        <v>128</v>
      </c>
      <c r="C215" s="144" t="str">
        <f>IF(C207&gt;"",C207,"")</f>
        <v>Lallo Matias</v>
      </c>
      <c r="D215" s="144" t="str">
        <f>IF(G207&gt;"",G207,"")</f>
        <v>Pitkänen Toni</v>
      </c>
      <c r="E215" s="153"/>
      <c r="F215" s="151">
        <v>-3</v>
      </c>
      <c r="G215" s="154">
        <v>-4</v>
      </c>
      <c r="H215" s="151">
        <v>-8</v>
      </c>
      <c r="I215" s="151"/>
      <c r="J215" s="151"/>
      <c r="K215" s="147">
        <f aca="true" t="shared" si="47" ref="K215:K222">IF(ISBLANK(F215),"",COUNTIF(F215:J215,"&gt;=0"))</f>
        <v>0</v>
      </c>
      <c r="L215" s="148">
        <f aca="true" t="shared" si="48" ref="L215:L222">IF(ISBLANK(F215),"",(IF(LEFT(F215,1)="-",1,0)+IF(LEFT(G215,1)="-",1,0)+IF(LEFT(H215,1)="-",1,0)+IF(LEFT(I215,1)="-",1,0)+IF(LEFT(J215,1)="-",1,0)))</f>
        <v>3</v>
      </c>
      <c r="M215" s="149">
        <f aca="true" t="shared" si="49" ref="M215:M222">IF(K215=3,1,"")</f>
      </c>
      <c r="N215" s="150">
        <f aca="true" t="shared" si="50" ref="N215:N222">IF(L215=3,1,"")</f>
        <v>1</v>
      </c>
      <c r="O215" s="122"/>
      <c r="Q215" s="122"/>
      <c r="R215" s="122"/>
      <c r="S215" s="152" t="s">
        <v>128</v>
      </c>
      <c r="T215" s="144" t="str">
        <f>IF(T207&gt;"",T207,"")</f>
        <v>Alizadeh Hassan</v>
      </c>
      <c r="U215" s="144" t="str">
        <f>IF(X207&gt;"",X207,"")</f>
        <v>Rantatulkkila Emil</v>
      </c>
      <c r="V215" s="153"/>
      <c r="W215" s="151" t="s">
        <v>162</v>
      </c>
      <c r="X215" s="154">
        <v>-3</v>
      </c>
      <c r="Y215" s="151" t="s">
        <v>162</v>
      </c>
      <c r="Z215" s="151"/>
      <c r="AA215" s="151"/>
      <c r="AB215" s="147">
        <f aca="true" t="shared" si="51" ref="AB215:AB222">IF(ISBLANK(W215),"",COUNTIF(W215:AA215,"&gt;=0"))</f>
        <v>0</v>
      </c>
      <c r="AC215" s="148">
        <v>3</v>
      </c>
      <c r="AD215" s="149">
        <f aca="true" t="shared" si="52" ref="AD215:AD222">IF(AB215=3,1,"")</f>
      </c>
      <c r="AE215" s="150">
        <f aca="true" t="shared" si="53" ref="AE215:AE222">IF(AC215=3,1,"")</f>
        <v>1</v>
      </c>
      <c r="AF215" s="122"/>
    </row>
    <row r="216" spans="1:32" ht="12.75">
      <c r="A216" s="122"/>
      <c r="B216" s="152" t="s">
        <v>76</v>
      </c>
      <c r="C216" s="144" t="str">
        <f>IF(C206&gt;"",C206,"")</f>
        <v>Kantola Roni</v>
      </c>
      <c r="D216" s="144" t="str">
        <f>IF(G205&gt;"",G205,"")</f>
        <v>Aaltonen Otto</v>
      </c>
      <c r="E216" s="153"/>
      <c r="F216" s="151">
        <v>4</v>
      </c>
      <c r="G216" s="154">
        <v>1</v>
      </c>
      <c r="H216" s="151">
        <v>4</v>
      </c>
      <c r="I216" s="151"/>
      <c r="J216" s="151"/>
      <c r="K216" s="147">
        <f t="shared" si="47"/>
        <v>3</v>
      </c>
      <c r="L216" s="148">
        <f t="shared" si="48"/>
        <v>0</v>
      </c>
      <c r="M216" s="149">
        <f t="shared" si="49"/>
        <v>1</v>
      </c>
      <c r="N216" s="150">
        <f t="shared" si="50"/>
      </c>
      <c r="O216" s="122"/>
      <c r="Q216" s="122"/>
      <c r="R216" s="122"/>
      <c r="S216" s="152" t="s">
        <v>76</v>
      </c>
      <c r="T216" s="144" t="str">
        <f>IF(T206&gt;"",T206,"")</f>
        <v>Karhu Toivo</v>
      </c>
      <c r="U216" s="144" t="str">
        <f>IF(X205&gt;"",X205,"")</f>
        <v>O´Connor Miikka</v>
      </c>
      <c r="V216" s="153"/>
      <c r="W216" s="151">
        <v>-9</v>
      </c>
      <c r="X216" s="154">
        <v>-8</v>
      </c>
      <c r="Y216" s="151">
        <v>-8</v>
      </c>
      <c r="Z216" s="151"/>
      <c r="AA216" s="151"/>
      <c r="AB216" s="147">
        <f t="shared" si="51"/>
        <v>0</v>
      </c>
      <c r="AC216" s="148">
        <f aca="true" t="shared" si="54" ref="AC216:AC222">IF(ISBLANK(W216),"",(IF(LEFT(W216,1)="-",1,0)+IF(LEFT(X216,1)="-",1,0)+IF(LEFT(Y216,1)="-",1,0)+IF(LEFT(Z216,1)="-",1,0)+IF(LEFT(AA216,1)="-",1,0)))</f>
        <v>3</v>
      </c>
      <c r="AD216" s="149">
        <f t="shared" si="52"/>
      </c>
      <c r="AE216" s="150">
        <f t="shared" si="53"/>
        <v>1</v>
      </c>
      <c r="AF216" s="122"/>
    </row>
    <row r="217" spans="1:32" ht="12.75">
      <c r="A217" s="122"/>
      <c r="B217" s="152" t="s">
        <v>129</v>
      </c>
      <c r="C217" s="144" t="str">
        <f>IF(C205&gt;"",C205,"")</f>
        <v>Heikkilä Juha</v>
      </c>
      <c r="D217" s="144" t="str">
        <f>IF(G207&gt;"",G207,"")</f>
        <v>Pitkänen Toni</v>
      </c>
      <c r="E217" s="153"/>
      <c r="F217" s="151">
        <v>-4</v>
      </c>
      <c r="G217" s="154">
        <v>-6</v>
      </c>
      <c r="H217" s="151">
        <v>-8</v>
      </c>
      <c r="I217" s="151"/>
      <c r="J217" s="151"/>
      <c r="K217" s="147">
        <f t="shared" si="47"/>
        <v>0</v>
      </c>
      <c r="L217" s="148">
        <f t="shared" si="48"/>
        <v>3</v>
      </c>
      <c r="M217" s="149">
        <f t="shared" si="49"/>
      </c>
      <c r="N217" s="150">
        <f t="shared" si="50"/>
        <v>1</v>
      </c>
      <c r="O217" s="122"/>
      <c r="Q217" s="122"/>
      <c r="R217" s="122"/>
      <c r="S217" s="152" t="s">
        <v>129</v>
      </c>
      <c r="T217" s="144" t="str">
        <f>IF(T205&gt;"",T205,"")</f>
        <v>Kollanus Konsta</v>
      </c>
      <c r="U217" s="144" t="str">
        <f>IF(X207&gt;"",X207,"")</f>
        <v>Rantatulkkila Emil</v>
      </c>
      <c r="V217" s="153"/>
      <c r="W217" s="151">
        <v>-6</v>
      </c>
      <c r="X217" s="154">
        <v>-1</v>
      </c>
      <c r="Y217" s="151">
        <v>-3</v>
      </c>
      <c r="Z217" s="151"/>
      <c r="AA217" s="151"/>
      <c r="AB217" s="147">
        <f t="shared" si="51"/>
        <v>0</v>
      </c>
      <c r="AC217" s="148">
        <f t="shared" si="54"/>
        <v>3</v>
      </c>
      <c r="AD217" s="149">
        <f t="shared" si="52"/>
      </c>
      <c r="AE217" s="150">
        <f t="shared" si="53"/>
        <v>1</v>
      </c>
      <c r="AF217" s="122"/>
    </row>
    <row r="218" spans="1:32" ht="12.75">
      <c r="A218" s="122"/>
      <c r="B218" s="152" t="s">
        <v>130</v>
      </c>
      <c r="C218" s="144" t="str">
        <f>IF(C207&gt;"",C207,"")</f>
        <v>Lallo Matias</v>
      </c>
      <c r="D218" s="144" t="str">
        <f>IF(G206&gt;"",G206,"")</f>
        <v>Pitkänen Tatu</v>
      </c>
      <c r="E218" s="153"/>
      <c r="F218" s="151">
        <v>-4</v>
      </c>
      <c r="G218" s="154">
        <v>-4</v>
      </c>
      <c r="H218" s="151">
        <v>-12</v>
      </c>
      <c r="I218" s="151"/>
      <c r="J218" s="151"/>
      <c r="K218" s="147">
        <f t="shared" si="47"/>
        <v>0</v>
      </c>
      <c r="L218" s="148">
        <f t="shared" si="48"/>
        <v>3</v>
      </c>
      <c r="M218" s="149">
        <f t="shared" si="49"/>
      </c>
      <c r="N218" s="150">
        <f t="shared" si="50"/>
        <v>1</v>
      </c>
      <c r="O218" s="122"/>
      <c r="Q218" s="122"/>
      <c r="R218" s="122"/>
      <c r="S218" s="152" t="s">
        <v>130</v>
      </c>
      <c r="T218" s="144" t="str">
        <f>IF(T207&gt;"",T207,"")</f>
        <v>Alizadeh Hassan</v>
      </c>
      <c r="U218" s="144" t="str">
        <f>IF(X206&gt;"",X206,"")</f>
        <v>Lundström Thomas</v>
      </c>
      <c r="V218" s="153"/>
      <c r="W218" s="151">
        <v>-9</v>
      </c>
      <c r="X218" s="154">
        <v>-7</v>
      </c>
      <c r="Y218" s="151">
        <v>-1</v>
      </c>
      <c r="Z218" s="151"/>
      <c r="AA218" s="151"/>
      <c r="AB218" s="147">
        <f t="shared" si="51"/>
        <v>0</v>
      </c>
      <c r="AC218" s="148">
        <f t="shared" si="54"/>
        <v>3</v>
      </c>
      <c r="AD218" s="149">
        <f t="shared" si="52"/>
      </c>
      <c r="AE218" s="150">
        <f t="shared" si="53"/>
        <v>1</v>
      </c>
      <c r="AF218" s="122"/>
    </row>
    <row r="219" spans="1:32" ht="12.75">
      <c r="A219" s="122"/>
      <c r="B219" s="152" t="s">
        <v>131</v>
      </c>
      <c r="C219" s="155">
        <f>IF(C209&gt;"",C209&amp;" / "&amp;C210,"")</f>
      </c>
      <c r="D219" s="155">
        <f>IF(G209&gt;"",G209&amp;" / "&amp;G210,"")</f>
      </c>
      <c r="E219" s="156"/>
      <c r="F219" s="157"/>
      <c r="G219" s="158"/>
      <c r="H219" s="159"/>
      <c r="I219" s="159"/>
      <c r="J219" s="159"/>
      <c r="K219" s="147">
        <f t="shared" si="47"/>
      </c>
      <c r="L219" s="148">
        <f t="shared" si="48"/>
      </c>
      <c r="M219" s="149">
        <f t="shared" si="49"/>
      </c>
      <c r="N219" s="150">
        <f t="shared" si="50"/>
      </c>
      <c r="O219" s="122"/>
      <c r="Q219" s="122"/>
      <c r="R219" s="122"/>
      <c r="S219" s="152" t="s">
        <v>131</v>
      </c>
      <c r="T219" s="155">
        <f>IF(T209&gt;"",T209&amp;" / "&amp;T210,"")</f>
      </c>
      <c r="U219" s="155">
        <f>IF(X209&gt;"",X209&amp;" / "&amp;X210,"")</f>
      </c>
      <c r="V219" s="156"/>
      <c r="W219" s="157"/>
      <c r="X219" s="158"/>
      <c r="Y219" s="159"/>
      <c r="Z219" s="159"/>
      <c r="AA219" s="159"/>
      <c r="AB219" s="147">
        <f t="shared" si="51"/>
      </c>
      <c r="AC219" s="148">
        <f t="shared" si="54"/>
      </c>
      <c r="AD219" s="149">
        <f t="shared" si="52"/>
      </c>
      <c r="AE219" s="150">
        <f t="shared" si="53"/>
      </c>
      <c r="AF219" s="122"/>
    </row>
    <row r="220" spans="1:32" ht="12.75">
      <c r="A220" s="122"/>
      <c r="B220" s="143" t="s">
        <v>132</v>
      </c>
      <c r="C220" s="144" t="str">
        <f>IF(C206&gt;"",C206,"")</f>
        <v>Kantola Roni</v>
      </c>
      <c r="D220" s="144" t="str">
        <f>IF(G207&gt;"",G207,"")</f>
        <v>Pitkänen Toni</v>
      </c>
      <c r="E220" s="160"/>
      <c r="F220" s="161">
        <v>3</v>
      </c>
      <c r="G220" s="145">
        <v>5</v>
      </c>
      <c r="H220" s="145">
        <v>8</v>
      </c>
      <c r="I220" s="145"/>
      <c r="J220" s="146"/>
      <c r="K220" s="147">
        <f t="shared" si="47"/>
        <v>3</v>
      </c>
      <c r="L220" s="148">
        <f t="shared" si="48"/>
        <v>0</v>
      </c>
      <c r="M220" s="149">
        <f t="shared" si="49"/>
        <v>1</v>
      </c>
      <c r="N220" s="150">
        <f t="shared" si="50"/>
      </c>
      <c r="O220" s="122"/>
      <c r="Q220" s="122"/>
      <c r="R220" s="122"/>
      <c r="S220" s="143" t="s">
        <v>132</v>
      </c>
      <c r="T220" s="144" t="str">
        <f>IF(T206&gt;"",T206,"")</f>
        <v>Karhu Toivo</v>
      </c>
      <c r="U220" s="144" t="str">
        <f>IF(X207&gt;"",X207,"")</f>
        <v>Rantatulkkila Emil</v>
      </c>
      <c r="V220" s="160"/>
      <c r="W220" s="161"/>
      <c r="X220" s="145"/>
      <c r="Y220" s="145"/>
      <c r="Z220" s="145"/>
      <c r="AA220" s="146"/>
      <c r="AB220" s="147">
        <f t="shared" si="51"/>
      </c>
      <c r="AC220" s="148">
        <f t="shared" si="54"/>
      </c>
      <c r="AD220" s="149">
        <f t="shared" si="52"/>
      </c>
      <c r="AE220" s="150">
        <f t="shared" si="53"/>
      </c>
      <c r="AF220" s="122"/>
    </row>
    <row r="221" spans="1:32" ht="12.75">
      <c r="A221" s="122"/>
      <c r="B221" s="143" t="s">
        <v>133</v>
      </c>
      <c r="C221" s="144" t="str">
        <f>IF(C207&gt;"",C207,"")</f>
        <v>Lallo Matias</v>
      </c>
      <c r="D221" s="144" t="str">
        <f>IF(G205&gt;"",G205,"")</f>
        <v>Aaltonen Otto</v>
      </c>
      <c r="E221" s="160"/>
      <c r="F221" s="161">
        <v>-6</v>
      </c>
      <c r="G221" s="145">
        <v>-7</v>
      </c>
      <c r="H221" s="145">
        <v>-10</v>
      </c>
      <c r="I221" s="145"/>
      <c r="J221" s="146"/>
      <c r="K221" s="147">
        <f t="shared" si="47"/>
        <v>0</v>
      </c>
      <c r="L221" s="148">
        <f t="shared" si="48"/>
        <v>3</v>
      </c>
      <c r="M221" s="149">
        <f t="shared" si="49"/>
      </c>
      <c r="N221" s="150">
        <f t="shared" si="50"/>
        <v>1</v>
      </c>
      <c r="O221" s="122"/>
      <c r="Q221" s="122"/>
      <c r="R221" s="122"/>
      <c r="S221" s="143" t="s">
        <v>133</v>
      </c>
      <c r="T221" s="144" t="str">
        <f>IF(T207&gt;"",T207,"")</f>
        <v>Alizadeh Hassan</v>
      </c>
      <c r="U221" s="144" t="str">
        <f>IF(X205&gt;"",X205,"")</f>
        <v>O´Connor Miikka</v>
      </c>
      <c r="V221" s="160"/>
      <c r="W221" s="161"/>
      <c r="X221" s="145"/>
      <c r="Y221" s="145"/>
      <c r="Z221" s="145"/>
      <c r="AA221" s="146"/>
      <c r="AB221" s="147">
        <f t="shared" si="51"/>
      </c>
      <c r="AC221" s="148">
        <f t="shared" si="54"/>
      </c>
      <c r="AD221" s="149">
        <f t="shared" si="52"/>
      </c>
      <c r="AE221" s="150">
        <f t="shared" si="53"/>
      </c>
      <c r="AF221" s="122"/>
    </row>
    <row r="222" spans="1:32" ht="13.5" thickBot="1">
      <c r="A222" s="122"/>
      <c r="B222" s="143" t="s">
        <v>75</v>
      </c>
      <c r="C222" s="144" t="str">
        <f>IF(C205&gt;"",C205,"")</f>
        <v>Heikkilä Juha</v>
      </c>
      <c r="D222" s="144" t="str">
        <f>IF(G206&gt;"",G206,"")</f>
        <v>Pitkänen Tatu</v>
      </c>
      <c r="E222" s="160"/>
      <c r="F222" s="146"/>
      <c r="G222" s="145"/>
      <c r="H222" s="146"/>
      <c r="I222" s="145"/>
      <c r="J222" s="145"/>
      <c r="K222" s="147">
        <f t="shared" si="47"/>
      </c>
      <c r="L222" s="148">
        <f t="shared" si="48"/>
      </c>
      <c r="M222" s="149">
        <f t="shared" si="49"/>
      </c>
      <c r="N222" s="150">
        <f t="shared" si="50"/>
      </c>
      <c r="O222" s="122"/>
      <c r="Q222" s="122"/>
      <c r="R222" s="122"/>
      <c r="S222" s="143" t="s">
        <v>75</v>
      </c>
      <c r="T222" s="144" t="str">
        <f>IF(T205&gt;"",T205,"")</f>
        <v>Kollanus Konsta</v>
      </c>
      <c r="U222" s="144" t="str">
        <f>IF(X206&gt;"",X206,"")</f>
        <v>Lundström Thomas</v>
      </c>
      <c r="V222" s="160"/>
      <c r="W222" s="146"/>
      <c r="X222" s="145"/>
      <c r="Y222" s="146"/>
      <c r="Z222" s="145"/>
      <c r="AA222" s="145"/>
      <c r="AB222" s="147">
        <f t="shared" si="51"/>
      </c>
      <c r="AC222" s="148">
        <f t="shared" si="54"/>
      </c>
      <c r="AD222" s="149">
        <f t="shared" si="52"/>
      </c>
      <c r="AE222" s="150">
        <f t="shared" si="53"/>
      </c>
      <c r="AF222" s="122"/>
    </row>
    <row r="223" spans="1:32" ht="16.5" thickBot="1">
      <c r="A223" s="119"/>
      <c r="B223" s="47"/>
      <c r="C223" s="47"/>
      <c r="D223" s="47"/>
      <c r="E223" s="47"/>
      <c r="F223" s="47"/>
      <c r="G223" s="47"/>
      <c r="H223" s="47"/>
      <c r="I223" s="162" t="s">
        <v>134</v>
      </c>
      <c r="J223" s="163"/>
      <c r="K223" s="164">
        <f>IF(ISBLANK(C205),"",SUM(K213:K222))</f>
        <v>10</v>
      </c>
      <c r="L223" s="165">
        <f>IF(ISBLANK(G205),"",SUM(L213:L222))</f>
        <v>15</v>
      </c>
      <c r="M223" s="166">
        <f>IF(ISBLANK(F213),"",SUM(M213:M222))</f>
        <v>3</v>
      </c>
      <c r="N223" s="167">
        <f>IF(ISBLANK(F213),"",SUM(N213:N222))</f>
        <v>5</v>
      </c>
      <c r="O223" s="122"/>
      <c r="Q223" s="119"/>
      <c r="R223" s="48"/>
      <c r="S223" s="47"/>
      <c r="T223" s="47"/>
      <c r="U223" s="47"/>
      <c r="V223" s="47"/>
      <c r="W223" s="47"/>
      <c r="X223" s="47"/>
      <c r="Y223" s="47"/>
      <c r="Z223" s="162" t="s">
        <v>134</v>
      </c>
      <c r="AA223" s="163"/>
      <c r="AB223" s="164">
        <f>IF(ISBLANK(T205),"",SUM(AB213:AB222))</f>
        <v>3</v>
      </c>
      <c r="AC223" s="165">
        <f>IF(ISBLANK(X205),"",SUM(AC213:AC222))</f>
        <v>17</v>
      </c>
      <c r="AD223" s="166">
        <f>IF(ISBLANK(W213),"",SUM(AD213:AD222))</f>
        <v>1</v>
      </c>
      <c r="AE223" s="167">
        <f>IF(ISBLANK(W213),"",SUM(AE213:AE222))</f>
        <v>5</v>
      </c>
      <c r="AF223" s="122"/>
    </row>
    <row r="224" spans="1:32" ht="12.75">
      <c r="A224" s="119"/>
      <c r="B224" s="168" t="s">
        <v>135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123"/>
      <c r="Q224" s="119"/>
      <c r="R224" s="48"/>
      <c r="S224" s="168" t="s">
        <v>135</v>
      </c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123"/>
    </row>
    <row r="225" spans="1:32" ht="12.75">
      <c r="A225" s="119"/>
      <c r="B225" s="169" t="s">
        <v>79</v>
      </c>
      <c r="C225" s="169"/>
      <c r="D225" s="169" t="s">
        <v>80</v>
      </c>
      <c r="E225" s="170"/>
      <c r="F225" s="169"/>
      <c r="G225" s="169" t="s">
        <v>15</v>
      </c>
      <c r="H225" s="170"/>
      <c r="I225" s="169"/>
      <c r="J225" s="171" t="s">
        <v>136</v>
      </c>
      <c r="K225" s="48"/>
      <c r="L225" s="47"/>
      <c r="M225" s="47"/>
      <c r="N225" s="47"/>
      <c r="O225" s="123"/>
      <c r="Q225" s="119"/>
      <c r="R225" s="48"/>
      <c r="S225" s="169" t="s">
        <v>79</v>
      </c>
      <c r="T225" s="169"/>
      <c r="U225" s="169" t="s">
        <v>80</v>
      </c>
      <c r="V225" s="170"/>
      <c r="W225" s="169"/>
      <c r="X225" s="169" t="s">
        <v>15</v>
      </c>
      <c r="Y225" s="170"/>
      <c r="Z225" s="169"/>
      <c r="AA225" s="171" t="s">
        <v>136</v>
      </c>
      <c r="AB225" s="48"/>
      <c r="AC225" s="47"/>
      <c r="AD225" s="47"/>
      <c r="AE225" s="47"/>
      <c r="AF225" s="123"/>
    </row>
    <row r="226" spans="1:32" ht="18.75" thickBot="1">
      <c r="A226" s="119"/>
      <c r="B226" s="47"/>
      <c r="C226" s="47"/>
      <c r="D226" s="47"/>
      <c r="E226" s="47"/>
      <c r="F226" s="47"/>
      <c r="G226" s="47"/>
      <c r="H226" s="47"/>
      <c r="I226" s="47"/>
      <c r="J226" s="221" t="s">
        <v>2</v>
      </c>
      <c r="K226" s="222"/>
      <c r="L226" s="222"/>
      <c r="M226" s="222"/>
      <c r="N226" s="223"/>
      <c r="O226" s="122"/>
      <c r="Q226" s="119"/>
      <c r="R226" s="48"/>
      <c r="S226" s="47"/>
      <c r="T226" s="47"/>
      <c r="U226" s="47"/>
      <c r="V226" s="47"/>
      <c r="W226" s="47"/>
      <c r="X226" s="47"/>
      <c r="Y226" s="47"/>
      <c r="Z226" s="47"/>
      <c r="AA226" s="221">
        <f>IF(AD223=6,T204,IF(AE223=6,X204,IF(AD223=5,IF(AE223=5,"tasan",""),"")))</f>
      </c>
      <c r="AB226" s="222"/>
      <c r="AC226" s="222"/>
      <c r="AD226" s="222"/>
      <c r="AE226" s="223"/>
      <c r="AF226" s="122"/>
    </row>
    <row r="227" spans="1:32" ht="18">
      <c r="A227" s="172"/>
      <c r="B227" s="173"/>
      <c r="C227" s="173"/>
      <c r="D227" s="173"/>
      <c r="E227" s="173"/>
      <c r="F227" s="173"/>
      <c r="G227" s="173"/>
      <c r="H227" s="173"/>
      <c r="I227" s="173"/>
      <c r="J227" s="174"/>
      <c r="K227" s="174"/>
      <c r="L227" s="174"/>
      <c r="M227" s="174"/>
      <c r="N227" s="174"/>
      <c r="O227" s="108"/>
      <c r="Q227" s="172"/>
      <c r="R227" s="107"/>
      <c r="S227" s="173"/>
      <c r="T227" s="173"/>
      <c r="U227" s="173"/>
      <c r="V227" s="173"/>
      <c r="W227" s="173"/>
      <c r="X227" s="173"/>
      <c r="Y227" s="173"/>
      <c r="Z227" s="173"/>
      <c r="AA227" s="174"/>
      <c r="AB227" s="174"/>
      <c r="AC227" s="174"/>
      <c r="AD227" s="174"/>
      <c r="AE227" s="174"/>
      <c r="AF227" s="108"/>
    </row>
    <row r="228" spans="2:19" ht="12.75">
      <c r="B228" s="175" t="s">
        <v>137</v>
      </c>
      <c r="S228" s="175" t="s">
        <v>137</v>
      </c>
    </row>
    <row r="233" spans="1:32" ht="15.75">
      <c r="A233" s="114"/>
      <c r="B233" s="115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8"/>
      <c r="Q233" s="114"/>
      <c r="R233" s="116"/>
      <c r="S233" s="115"/>
      <c r="T233" s="116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8"/>
    </row>
    <row r="234" spans="1:32" ht="15.75">
      <c r="A234" s="119">
        <v>8</v>
      </c>
      <c r="B234" s="48"/>
      <c r="C234" s="120" t="s">
        <v>114</v>
      </c>
      <c r="D234" s="47"/>
      <c r="E234" s="47"/>
      <c r="F234" s="48"/>
      <c r="G234" s="121" t="s">
        <v>115</v>
      </c>
      <c r="H234" s="50"/>
      <c r="I234" s="224"/>
      <c r="J234" s="225"/>
      <c r="K234" s="225"/>
      <c r="L234" s="225"/>
      <c r="M234" s="225"/>
      <c r="N234" s="226"/>
      <c r="O234" s="122"/>
      <c r="Q234" s="119"/>
      <c r="R234" s="48">
        <v>20</v>
      </c>
      <c r="S234" s="48"/>
      <c r="T234" s="120" t="s">
        <v>114</v>
      </c>
      <c r="U234" s="47"/>
      <c r="V234" s="47"/>
      <c r="W234" s="48"/>
      <c r="X234" s="121" t="s">
        <v>115</v>
      </c>
      <c r="Y234" s="50"/>
      <c r="Z234" s="224"/>
      <c r="AA234" s="225"/>
      <c r="AB234" s="225"/>
      <c r="AC234" s="225"/>
      <c r="AD234" s="225"/>
      <c r="AE234" s="226"/>
      <c r="AF234" s="122"/>
    </row>
    <row r="235" spans="1:32" ht="20.25">
      <c r="A235" s="119"/>
      <c r="B235" s="51"/>
      <c r="C235" s="69" t="s">
        <v>116</v>
      </c>
      <c r="D235" s="47"/>
      <c r="E235" s="47"/>
      <c r="F235" s="48"/>
      <c r="G235" s="121" t="s">
        <v>117</v>
      </c>
      <c r="H235" s="50"/>
      <c r="I235" s="227"/>
      <c r="J235" s="217"/>
      <c r="K235" s="217"/>
      <c r="L235" s="217"/>
      <c r="M235" s="217"/>
      <c r="N235" s="218"/>
      <c r="O235" s="122"/>
      <c r="Q235" s="119"/>
      <c r="R235" s="48"/>
      <c r="S235" s="51"/>
      <c r="T235" s="69" t="s">
        <v>116</v>
      </c>
      <c r="U235" s="47"/>
      <c r="V235" s="47"/>
      <c r="W235" s="48"/>
      <c r="X235" s="121" t="s">
        <v>117</v>
      </c>
      <c r="Y235" s="50"/>
      <c r="Z235" s="227"/>
      <c r="AA235" s="217"/>
      <c r="AB235" s="217"/>
      <c r="AC235" s="217"/>
      <c r="AD235" s="217"/>
      <c r="AE235" s="218"/>
      <c r="AF235" s="122"/>
    </row>
    <row r="236" spans="1:32" ht="12.75">
      <c r="A236" s="119"/>
      <c r="B236" s="48"/>
      <c r="C236" s="54"/>
      <c r="D236" s="47"/>
      <c r="E236" s="47"/>
      <c r="F236" s="47"/>
      <c r="G236" s="54"/>
      <c r="H236" s="47"/>
      <c r="I236" s="47"/>
      <c r="J236" s="47"/>
      <c r="K236" s="47"/>
      <c r="L236" s="47"/>
      <c r="M236" s="47"/>
      <c r="N236" s="47"/>
      <c r="O236" s="123"/>
      <c r="Q236" s="119"/>
      <c r="R236" s="48"/>
      <c r="S236" s="48"/>
      <c r="T236" s="54"/>
      <c r="U236" s="47"/>
      <c r="V236" s="47"/>
      <c r="W236" s="47"/>
      <c r="X236" s="54"/>
      <c r="Y236" s="47"/>
      <c r="Z236" s="47"/>
      <c r="AA236" s="47"/>
      <c r="AB236" s="47"/>
      <c r="AC236" s="47"/>
      <c r="AD236" s="47"/>
      <c r="AE236" s="47"/>
      <c r="AF236" s="123"/>
    </row>
    <row r="237" spans="1:32" ht="15.75">
      <c r="A237" s="122"/>
      <c r="B237" s="124" t="s">
        <v>118</v>
      </c>
      <c r="C237" s="228"/>
      <c r="D237" s="229"/>
      <c r="E237" s="125"/>
      <c r="F237" s="124" t="s">
        <v>118</v>
      </c>
      <c r="G237" s="228"/>
      <c r="H237" s="230"/>
      <c r="I237" s="230"/>
      <c r="J237" s="230"/>
      <c r="K237" s="230"/>
      <c r="L237" s="230"/>
      <c r="M237" s="230"/>
      <c r="N237" s="231"/>
      <c r="O237" s="122"/>
      <c r="Q237" s="122"/>
      <c r="R237" s="119"/>
      <c r="S237" s="124" t="s">
        <v>118</v>
      </c>
      <c r="T237" s="228" t="s">
        <v>2</v>
      </c>
      <c r="U237" s="229"/>
      <c r="V237" s="125"/>
      <c r="W237" s="124" t="s">
        <v>118</v>
      </c>
      <c r="X237" s="228" t="s">
        <v>46</v>
      </c>
      <c r="Y237" s="230"/>
      <c r="Z237" s="230"/>
      <c r="AA237" s="230"/>
      <c r="AB237" s="230"/>
      <c r="AC237" s="230"/>
      <c r="AD237" s="230"/>
      <c r="AE237" s="231"/>
      <c r="AF237" s="122"/>
    </row>
    <row r="238" spans="1:32" ht="12.75">
      <c r="A238" s="122"/>
      <c r="B238" s="126" t="s">
        <v>62</v>
      </c>
      <c r="C238" s="214"/>
      <c r="D238" s="215"/>
      <c r="E238" s="127"/>
      <c r="F238" s="128" t="s">
        <v>5</v>
      </c>
      <c r="G238" s="214"/>
      <c r="H238" s="217"/>
      <c r="I238" s="217"/>
      <c r="J238" s="217"/>
      <c r="K238" s="217"/>
      <c r="L238" s="217"/>
      <c r="M238" s="217"/>
      <c r="N238" s="218"/>
      <c r="O238" s="122"/>
      <c r="Q238" s="122"/>
      <c r="R238" s="119"/>
      <c r="S238" s="126" t="s">
        <v>62</v>
      </c>
      <c r="T238" s="214" t="s">
        <v>236</v>
      </c>
      <c r="U238" s="215"/>
      <c r="V238" s="127"/>
      <c r="W238" s="128" t="s">
        <v>5</v>
      </c>
      <c r="X238" s="214" t="s">
        <v>196</v>
      </c>
      <c r="Y238" s="217"/>
      <c r="Z238" s="217"/>
      <c r="AA238" s="217"/>
      <c r="AB238" s="217"/>
      <c r="AC238" s="217"/>
      <c r="AD238" s="217"/>
      <c r="AE238" s="218"/>
      <c r="AF238" s="122"/>
    </row>
    <row r="239" spans="1:32" ht="12.75">
      <c r="A239" s="122"/>
      <c r="B239" s="129" t="s">
        <v>63</v>
      </c>
      <c r="C239" s="214"/>
      <c r="D239" s="215"/>
      <c r="E239" s="127"/>
      <c r="F239" s="130" t="s">
        <v>64</v>
      </c>
      <c r="G239" s="216"/>
      <c r="H239" s="217"/>
      <c r="I239" s="217"/>
      <c r="J239" s="217"/>
      <c r="K239" s="217"/>
      <c r="L239" s="217"/>
      <c r="M239" s="217"/>
      <c r="N239" s="218"/>
      <c r="O239" s="122"/>
      <c r="Q239" s="122"/>
      <c r="R239" s="119"/>
      <c r="S239" s="129" t="s">
        <v>63</v>
      </c>
      <c r="T239" s="214" t="s">
        <v>237</v>
      </c>
      <c r="U239" s="215"/>
      <c r="V239" s="127"/>
      <c r="W239" s="130" t="s">
        <v>64</v>
      </c>
      <c r="X239" s="216" t="s">
        <v>158</v>
      </c>
      <c r="Y239" s="217"/>
      <c r="Z239" s="217"/>
      <c r="AA239" s="217"/>
      <c r="AB239" s="217"/>
      <c r="AC239" s="217"/>
      <c r="AD239" s="217"/>
      <c r="AE239" s="218"/>
      <c r="AF239" s="122"/>
    </row>
    <row r="240" spans="1:32" ht="12.75">
      <c r="A240" s="119"/>
      <c r="B240" s="129" t="s">
        <v>119</v>
      </c>
      <c r="C240" s="214"/>
      <c r="D240" s="215"/>
      <c r="E240" s="127"/>
      <c r="F240" s="130" t="s">
        <v>120</v>
      </c>
      <c r="G240" s="216"/>
      <c r="H240" s="217"/>
      <c r="I240" s="217"/>
      <c r="J240" s="217"/>
      <c r="K240" s="217"/>
      <c r="L240" s="217"/>
      <c r="M240" s="217"/>
      <c r="N240" s="218"/>
      <c r="O240" s="123"/>
      <c r="Q240" s="119"/>
      <c r="R240" s="119"/>
      <c r="S240" s="129" t="s">
        <v>119</v>
      </c>
      <c r="T240" s="214" t="s">
        <v>238</v>
      </c>
      <c r="U240" s="215"/>
      <c r="V240" s="127"/>
      <c r="W240" s="130" t="s">
        <v>120</v>
      </c>
      <c r="X240" s="216" t="s">
        <v>231</v>
      </c>
      <c r="Y240" s="217"/>
      <c r="Z240" s="217"/>
      <c r="AA240" s="217"/>
      <c r="AB240" s="217"/>
      <c r="AC240" s="217"/>
      <c r="AD240" s="217"/>
      <c r="AE240" s="218"/>
      <c r="AF240" s="123"/>
    </row>
    <row r="241" spans="1:32" ht="12.75">
      <c r="A241" s="119"/>
      <c r="B241" s="131" t="s">
        <v>121</v>
      </c>
      <c r="C241" s="132"/>
      <c r="D241" s="133"/>
      <c r="E241" s="63"/>
      <c r="F241" s="131" t="s">
        <v>121</v>
      </c>
      <c r="G241" s="132"/>
      <c r="H241" s="134"/>
      <c r="I241" s="134"/>
      <c r="J241" s="134"/>
      <c r="K241" s="134"/>
      <c r="L241" s="134"/>
      <c r="M241" s="134"/>
      <c r="N241" s="134"/>
      <c r="O241" s="123"/>
      <c r="Q241" s="119"/>
      <c r="R241" s="119"/>
      <c r="S241" s="131" t="s">
        <v>121</v>
      </c>
      <c r="T241" s="132"/>
      <c r="U241" s="133"/>
      <c r="V241" s="63"/>
      <c r="W241" s="131" t="s">
        <v>121</v>
      </c>
      <c r="X241" s="132"/>
      <c r="Y241" s="134"/>
      <c r="Z241" s="134"/>
      <c r="AA241" s="134"/>
      <c r="AB241" s="134"/>
      <c r="AC241" s="134"/>
      <c r="AD241" s="134"/>
      <c r="AE241" s="134"/>
      <c r="AF241" s="123"/>
    </row>
    <row r="242" spans="1:32" ht="12.75">
      <c r="A242" s="122"/>
      <c r="B242" s="135"/>
      <c r="C242" s="214"/>
      <c r="D242" s="215"/>
      <c r="E242" s="127"/>
      <c r="F242" s="136"/>
      <c r="G242" s="216"/>
      <c r="H242" s="217"/>
      <c r="I242" s="217"/>
      <c r="J242" s="217"/>
      <c r="K242" s="217"/>
      <c r="L242" s="217"/>
      <c r="M242" s="217"/>
      <c r="N242" s="218"/>
      <c r="O242" s="122"/>
      <c r="Q242" s="122"/>
      <c r="R242" s="119"/>
      <c r="S242" s="135"/>
      <c r="T242" s="214"/>
      <c r="U242" s="215"/>
      <c r="V242" s="127"/>
      <c r="W242" s="136"/>
      <c r="X242" s="216"/>
      <c r="Y242" s="217"/>
      <c r="Z242" s="217"/>
      <c r="AA242" s="217"/>
      <c r="AB242" s="217"/>
      <c r="AC242" s="217"/>
      <c r="AD242" s="217"/>
      <c r="AE242" s="218"/>
      <c r="AF242" s="122"/>
    </row>
    <row r="243" spans="1:32" ht="12.75">
      <c r="A243" s="122"/>
      <c r="B243" s="137"/>
      <c r="C243" s="214"/>
      <c r="D243" s="215"/>
      <c r="E243" s="127"/>
      <c r="F243" s="138"/>
      <c r="G243" s="216"/>
      <c r="H243" s="217"/>
      <c r="I243" s="217"/>
      <c r="J243" s="217"/>
      <c r="K243" s="217"/>
      <c r="L243" s="217"/>
      <c r="M243" s="217"/>
      <c r="N243" s="218"/>
      <c r="O243" s="122"/>
      <c r="Q243" s="122"/>
      <c r="R243" s="119"/>
      <c r="S243" s="137"/>
      <c r="T243" s="214"/>
      <c r="U243" s="215"/>
      <c r="V243" s="127"/>
      <c r="W243" s="138"/>
      <c r="X243" s="216"/>
      <c r="Y243" s="217"/>
      <c r="Z243" s="217"/>
      <c r="AA243" s="217"/>
      <c r="AB243" s="217"/>
      <c r="AC243" s="217"/>
      <c r="AD243" s="217"/>
      <c r="AE243" s="218"/>
      <c r="AF243" s="122"/>
    </row>
    <row r="244" spans="1:32" ht="15.75">
      <c r="A244" s="119"/>
      <c r="B244" s="47"/>
      <c r="C244" s="47"/>
      <c r="D244" s="47"/>
      <c r="E244" s="47"/>
      <c r="F244" s="139" t="s">
        <v>122</v>
      </c>
      <c r="G244" s="54"/>
      <c r="H244" s="54"/>
      <c r="I244" s="54"/>
      <c r="J244" s="47"/>
      <c r="K244" s="47"/>
      <c r="L244" s="47"/>
      <c r="M244" s="68"/>
      <c r="N244" s="48"/>
      <c r="O244" s="123"/>
      <c r="Q244" s="119"/>
      <c r="R244" s="48"/>
      <c r="S244" s="47"/>
      <c r="T244" s="47"/>
      <c r="U244" s="47"/>
      <c r="V244" s="47"/>
      <c r="W244" s="139" t="s">
        <v>122</v>
      </c>
      <c r="X244" s="54"/>
      <c r="Y244" s="54"/>
      <c r="Z244" s="54"/>
      <c r="AA244" s="47"/>
      <c r="AB244" s="47"/>
      <c r="AC244" s="47"/>
      <c r="AD244" s="68"/>
      <c r="AE244" s="48"/>
      <c r="AF244" s="123"/>
    </row>
    <row r="245" spans="1:32" ht="12.75">
      <c r="A245" s="119"/>
      <c r="B245" s="140" t="s">
        <v>8</v>
      </c>
      <c r="C245" s="47"/>
      <c r="D245" s="47"/>
      <c r="E245" s="47"/>
      <c r="F245" s="141" t="s">
        <v>123</v>
      </c>
      <c r="G245" s="141" t="s">
        <v>97</v>
      </c>
      <c r="H245" s="141" t="s">
        <v>124</v>
      </c>
      <c r="I245" s="141" t="s">
        <v>125</v>
      </c>
      <c r="J245" s="141" t="s">
        <v>126</v>
      </c>
      <c r="K245" s="219" t="s">
        <v>127</v>
      </c>
      <c r="L245" s="220"/>
      <c r="M245" s="73" t="s">
        <v>70</v>
      </c>
      <c r="N245" s="142" t="s">
        <v>71</v>
      </c>
      <c r="O245" s="122"/>
      <c r="Q245" s="119"/>
      <c r="R245" s="48"/>
      <c r="S245" s="140" t="s">
        <v>8</v>
      </c>
      <c r="T245" s="47"/>
      <c r="U245" s="47"/>
      <c r="V245" s="47"/>
      <c r="W245" s="141" t="s">
        <v>123</v>
      </c>
      <c r="X245" s="141" t="s">
        <v>97</v>
      </c>
      <c r="Y245" s="141" t="s">
        <v>124</v>
      </c>
      <c r="Z245" s="141" t="s">
        <v>125</v>
      </c>
      <c r="AA245" s="141" t="s">
        <v>126</v>
      </c>
      <c r="AB245" s="219" t="s">
        <v>127</v>
      </c>
      <c r="AC245" s="220"/>
      <c r="AD245" s="73" t="s">
        <v>70</v>
      </c>
      <c r="AE245" s="142" t="s">
        <v>71</v>
      </c>
      <c r="AF245" s="122"/>
    </row>
    <row r="246" spans="1:32" ht="12.75">
      <c r="A246" s="122"/>
      <c r="B246" s="143" t="s">
        <v>72</v>
      </c>
      <c r="C246" s="144">
        <f>IF(C238&gt;"",C238,"")</f>
      </c>
      <c r="D246" s="144">
        <f>IF(G238&gt;"",G238,"")</f>
      </c>
      <c r="E246" s="144">
        <f>IF(E238&gt;"",E238&amp;" - "&amp;I238,"")</f>
      </c>
      <c r="F246" s="145"/>
      <c r="G246" s="145"/>
      <c r="H246" s="146"/>
      <c r="I246" s="145"/>
      <c r="J246" s="145"/>
      <c r="K246" s="147">
        <f>IF(ISBLANK(F246),"",COUNTIF(F246:J246,"&gt;=0"))</f>
      </c>
      <c r="L246" s="148">
        <f>IF(ISBLANK(F246),"",(IF(LEFT(F246,1)="-",1,0)+IF(LEFT(G246,1)="-",1,0)+IF(LEFT(H246,1)="-",1,0)+IF(LEFT(I246,1)="-",1,0)+IF(LEFT(J246,1)="-",1,0)))</f>
      </c>
      <c r="M246" s="149">
        <f>IF(K246=3,1,"")</f>
      </c>
      <c r="N246" s="150">
        <f>IF(L246=3,1,"")</f>
      </c>
      <c r="O246" s="122"/>
      <c r="Q246" s="122"/>
      <c r="R246" s="122"/>
      <c r="S246" s="143" t="s">
        <v>72</v>
      </c>
      <c r="T246" s="144" t="str">
        <f>IF(T238&gt;"",T238,"")</f>
        <v>Pitkänen Tatu</v>
      </c>
      <c r="U246" s="144" t="str">
        <f>IF(X238&gt;"",X238,"")</f>
        <v>Mustonen Aleksi</v>
      </c>
      <c r="V246" s="144">
        <f>IF(V238&gt;"",V238&amp;" - "&amp;Z238,"")</f>
      </c>
      <c r="W246" s="145">
        <v>-3</v>
      </c>
      <c r="X246" s="145">
        <v>-3</v>
      </c>
      <c r="Y246" s="146">
        <v>-4</v>
      </c>
      <c r="Z246" s="145"/>
      <c r="AA246" s="145"/>
      <c r="AB246" s="147">
        <f>IF(ISBLANK(W246),"",COUNTIF(W246:AA246,"&gt;=0"))</f>
        <v>0</v>
      </c>
      <c r="AC246" s="148">
        <f>IF(ISBLANK(W246),"",(IF(LEFT(W246,1)="-",1,0)+IF(LEFT(X246,1)="-",1,0)+IF(LEFT(Y246,1)="-",1,0)+IF(LEFT(Z246,1)="-",1,0)+IF(LEFT(AA246,1)="-",1,0)))</f>
        <v>3</v>
      </c>
      <c r="AD246" s="149">
        <f>IF(AB246=3,1,"")</f>
      </c>
      <c r="AE246" s="150">
        <f>IF(AC246=3,1,"")</f>
        <v>1</v>
      </c>
      <c r="AF246" s="122"/>
    </row>
    <row r="247" spans="1:32" ht="12.75">
      <c r="A247" s="122"/>
      <c r="B247" s="143" t="s">
        <v>73</v>
      </c>
      <c r="C247" s="144">
        <f>IF(C239&gt;"",C239,"")</f>
      </c>
      <c r="D247" s="144">
        <f>IF(G239&gt;"",G239,"")</f>
      </c>
      <c r="E247" s="144">
        <f>IF(E239&gt;"",E239&amp;" - "&amp;I239,"")</f>
      </c>
      <c r="F247" s="151"/>
      <c r="G247" s="145"/>
      <c r="H247" s="145"/>
      <c r="I247" s="145"/>
      <c r="J247" s="145"/>
      <c r="K247" s="147">
        <f>IF(ISBLANK(F247),"",COUNTIF(F247:J247,"&gt;=0"))</f>
      </c>
      <c r="L247" s="148">
        <f>IF(ISBLANK(F247),"",(IF(LEFT(F247,1)="-",1,0)+IF(LEFT(G247,1)="-",1,0)+IF(LEFT(H247,1)="-",1,0)+IF(LEFT(I247,1)="-",1,0)+IF(LEFT(J247,1)="-",1,0)))</f>
      </c>
      <c r="M247" s="149">
        <f>IF(K247=3,1,"")</f>
      </c>
      <c r="N247" s="150">
        <f>IF(L247=3,1,"")</f>
      </c>
      <c r="O247" s="122"/>
      <c r="Q247" s="122"/>
      <c r="R247" s="122"/>
      <c r="S247" s="143" t="s">
        <v>73</v>
      </c>
      <c r="T247" s="144" t="str">
        <f>IF(T239&gt;"",T239,"")</f>
        <v>Pitkänen Toni</v>
      </c>
      <c r="U247" s="144" t="str">
        <f>IF(X239&gt;"",X239,"")</f>
        <v>Mäkelä Jussi</v>
      </c>
      <c r="V247" s="144">
        <f>IF(V239&gt;"",V239&amp;" - "&amp;Z239,"")</f>
      </c>
      <c r="W247" s="151">
        <v>-6</v>
      </c>
      <c r="X247" s="145">
        <v>-9</v>
      </c>
      <c r="Y247" s="145">
        <v>7</v>
      </c>
      <c r="Z247" s="145">
        <v>-5</v>
      </c>
      <c r="AA247" s="145"/>
      <c r="AB247" s="147">
        <f>IF(ISBLANK(W247),"",COUNTIF(W247:AA247,"&gt;=0"))</f>
        <v>1</v>
      </c>
      <c r="AC247" s="148">
        <f>IF(ISBLANK(W247),"",(IF(LEFT(W247,1)="-",1,0)+IF(LEFT(X247,1)="-",1,0)+IF(LEFT(Y247,1)="-",1,0)+IF(LEFT(Z247,1)="-",1,0)+IF(LEFT(AA247,1)="-",1,0)))</f>
        <v>3</v>
      </c>
      <c r="AD247" s="149">
        <f>IF(AB247=3,1,"")</f>
      </c>
      <c r="AE247" s="150">
        <f>IF(AC247=3,1,"")</f>
        <v>1</v>
      </c>
      <c r="AF247" s="122"/>
    </row>
    <row r="248" spans="1:32" ht="12.75">
      <c r="A248" s="122"/>
      <c r="B248" s="152" t="s">
        <v>128</v>
      </c>
      <c r="C248" s="144">
        <f>IF(C240&gt;"",C240,"")</f>
      </c>
      <c r="D248" s="144">
        <f>IF(G240&gt;"",G240,"")</f>
      </c>
      <c r="E248" s="153"/>
      <c r="F248" s="151"/>
      <c r="G248" s="154"/>
      <c r="H248" s="151"/>
      <c r="I248" s="151"/>
      <c r="J248" s="151"/>
      <c r="K248" s="147">
        <f aca="true" t="shared" si="55" ref="K248:K255">IF(ISBLANK(F248),"",COUNTIF(F248:J248,"&gt;=0"))</f>
      </c>
      <c r="L248" s="148">
        <f aca="true" t="shared" si="56" ref="L248:L255">IF(ISBLANK(F248),"",(IF(LEFT(F248,1)="-",1,0)+IF(LEFT(G248,1)="-",1,0)+IF(LEFT(H248,1)="-",1,0)+IF(LEFT(I248,1)="-",1,0)+IF(LEFT(J248,1)="-",1,0)))</f>
      </c>
      <c r="M248" s="149">
        <f aca="true" t="shared" si="57" ref="M248:M255">IF(K248=3,1,"")</f>
      </c>
      <c r="N248" s="150">
        <f aca="true" t="shared" si="58" ref="N248:N255">IF(L248=3,1,"")</f>
      </c>
      <c r="O248" s="122"/>
      <c r="Q248" s="122"/>
      <c r="R248" s="122"/>
      <c r="S248" s="152" t="s">
        <v>128</v>
      </c>
      <c r="T248" s="144" t="str">
        <f>IF(T240&gt;"",T240,"")</f>
        <v>Aaltonen Otto</v>
      </c>
      <c r="U248" s="144" t="str">
        <f>IF(X240&gt;"",X240,"")</f>
        <v>Kivelä Kimi</v>
      </c>
      <c r="V248" s="153"/>
      <c r="W248" s="151">
        <v>-9</v>
      </c>
      <c r="X248" s="154">
        <v>-7</v>
      </c>
      <c r="Y248" s="151">
        <v>-4</v>
      </c>
      <c r="Z248" s="151"/>
      <c r="AA248" s="151"/>
      <c r="AB248" s="147">
        <f aca="true" t="shared" si="59" ref="AB248:AB255">IF(ISBLANK(W248),"",COUNTIF(W248:AA248,"&gt;=0"))</f>
        <v>0</v>
      </c>
      <c r="AC248" s="148">
        <f aca="true" t="shared" si="60" ref="AC248:AC255">IF(ISBLANK(W248),"",(IF(LEFT(W248,1)="-",1,0)+IF(LEFT(X248,1)="-",1,0)+IF(LEFT(Y248,1)="-",1,0)+IF(LEFT(Z248,1)="-",1,0)+IF(LEFT(AA248,1)="-",1,0)))</f>
        <v>3</v>
      </c>
      <c r="AD248" s="149">
        <f aca="true" t="shared" si="61" ref="AD248:AD255">IF(AB248=3,1,"")</f>
      </c>
      <c r="AE248" s="150">
        <f aca="true" t="shared" si="62" ref="AE248:AE255">IF(AC248=3,1,"")</f>
        <v>1</v>
      </c>
      <c r="AF248" s="122"/>
    </row>
    <row r="249" spans="1:32" ht="12.75">
      <c r="A249" s="122"/>
      <c r="B249" s="152" t="s">
        <v>76</v>
      </c>
      <c r="C249" s="144">
        <f>IF(C239&gt;"",C239,"")</f>
      </c>
      <c r="D249" s="144">
        <f>IF(G238&gt;"",G238,"")</f>
      </c>
      <c r="E249" s="153"/>
      <c r="F249" s="151"/>
      <c r="G249" s="154"/>
      <c r="H249" s="151"/>
      <c r="I249" s="151"/>
      <c r="J249" s="151"/>
      <c r="K249" s="147">
        <f t="shared" si="55"/>
      </c>
      <c r="L249" s="148">
        <f t="shared" si="56"/>
      </c>
      <c r="M249" s="149">
        <f t="shared" si="57"/>
      </c>
      <c r="N249" s="150">
        <f t="shared" si="58"/>
      </c>
      <c r="O249" s="122"/>
      <c r="Q249" s="122"/>
      <c r="R249" s="122"/>
      <c r="S249" s="152" t="s">
        <v>76</v>
      </c>
      <c r="T249" s="144" t="str">
        <f>IF(T239&gt;"",T239,"")</f>
        <v>Pitkänen Toni</v>
      </c>
      <c r="U249" s="144" t="str">
        <f>IF(X238&gt;"",X238,"")</f>
        <v>Mustonen Aleksi</v>
      </c>
      <c r="V249" s="153"/>
      <c r="W249" s="151">
        <v>-5</v>
      </c>
      <c r="X249" s="154">
        <v>-6</v>
      </c>
      <c r="Y249" s="151">
        <v>-9</v>
      </c>
      <c r="Z249" s="151"/>
      <c r="AA249" s="151"/>
      <c r="AB249" s="147">
        <f t="shared" si="59"/>
        <v>0</v>
      </c>
      <c r="AC249" s="148">
        <f t="shared" si="60"/>
        <v>3</v>
      </c>
      <c r="AD249" s="149">
        <f t="shared" si="61"/>
      </c>
      <c r="AE249" s="150">
        <f t="shared" si="62"/>
        <v>1</v>
      </c>
      <c r="AF249" s="122"/>
    </row>
    <row r="250" spans="1:32" ht="12.75">
      <c r="A250" s="122"/>
      <c r="B250" s="152" t="s">
        <v>129</v>
      </c>
      <c r="C250" s="144">
        <f>IF(C238&gt;"",C238,"")</f>
      </c>
      <c r="D250" s="144">
        <f>IF(G240&gt;"",G240,"")</f>
      </c>
      <c r="E250" s="153"/>
      <c r="F250" s="151"/>
      <c r="G250" s="154"/>
      <c r="H250" s="151"/>
      <c r="I250" s="151"/>
      <c r="J250" s="151"/>
      <c r="K250" s="147">
        <f t="shared" si="55"/>
      </c>
      <c r="L250" s="148">
        <f t="shared" si="56"/>
      </c>
      <c r="M250" s="149">
        <f t="shared" si="57"/>
      </c>
      <c r="N250" s="150">
        <f t="shared" si="58"/>
      </c>
      <c r="O250" s="122"/>
      <c r="Q250" s="122"/>
      <c r="R250" s="122"/>
      <c r="S250" s="152" t="s">
        <v>129</v>
      </c>
      <c r="T250" s="144" t="str">
        <f>IF(T238&gt;"",T238,"")</f>
        <v>Pitkänen Tatu</v>
      </c>
      <c r="U250" s="144" t="str">
        <f>IF(X240&gt;"",X240,"")</f>
        <v>Kivelä Kimi</v>
      </c>
      <c r="V250" s="153"/>
      <c r="W250" s="151">
        <v>-1</v>
      </c>
      <c r="X250" s="154">
        <v>-9</v>
      </c>
      <c r="Y250" s="151">
        <v>-8</v>
      </c>
      <c r="Z250" s="151"/>
      <c r="AA250" s="151"/>
      <c r="AB250" s="147">
        <f t="shared" si="59"/>
        <v>0</v>
      </c>
      <c r="AC250" s="148">
        <f t="shared" si="60"/>
        <v>3</v>
      </c>
      <c r="AD250" s="149">
        <f t="shared" si="61"/>
      </c>
      <c r="AE250" s="150">
        <f t="shared" si="62"/>
        <v>1</v>
      </c>
      <c r="AF250" s="122"/>
    </row>
    <row r="251" spans="1:32" ht="12.75">
      <c r="A251" s="122"/>
      <c r="B251" s="152" t="s">
        <v>130</v>
      </c>
      <c r="C251" s="144">
        <f>IF(C240&gt;"",C240,"")</f>
      </c>
      <c r="D251" s="144">
        <f>IF(G239&gt;"",G239,"")</f>
      </c>
      <c r="E251" s="153"/>
      <c r="F251" s="151"/>
      <c r="G251" s="154"/>
      <c r="H251" s="151"/>
      <c r="I251" s="151"/>
      <c r="J251" s="151"/>
      <c r="K251" s="147">
        <f t="shared" si="55"/>
      </c>
      <c r="L251" s="148">
        <f t="shared" si="56"/>
      </c>
      <c r="M251" s="149">
        <f t="shared" si="57"/>
      </c>
      <c r="N251" s="150">
        <f t="shared" si="58"/>
      </c>
      <c r="O251" s="122"/>
      <c r="Q251" s="122"/>
      <c r="R251" s="122"/>
      <c r="S251" s="152" t="s">
        <v>130</v>
      </c>
      <c r="T251" s="144" t="str">
        <f>IF(T240&gt;"",T240,"")</f>
        <v>Aaltonen Otto</v>
      </c>
      <c r="U251" s="144" t="str">
        <f>IF(X239&gt;"",X239,"")</f>
        <v>Mäkelä Jussi</v>
      </c>
      <c r="V251" s="153"/>
      <c r="W251" s="151"/>
      <c r="X251" s="154"/>
      <c r="Y251" s="151"/>
      <c r="Z251" s="151"/>
      <c r="AA251" s="151"/>
      <c r="AB251" s="147">
        <f t="shared" si="59"/>
      </c>
      <c r="AC251" s="148">
        <f t="shared" si="60"/>
      </c>
      <c r="AD251" s="149">
        <f t="shared" si="61"/>
      </c>
      <c r="AE251" s="150">
        <f t="shared" si="62"/>
      </c>
      <c r="AF251" s="122"/>
    </row>
    <row r="252" spans="1:32" ht="12.75">
      <c r="A252" s="122"/>
      <c r="B252" s="152" t="s">
        <v>131</v>
      </c>
      <c r="C252" s="155">
        <f>IF(C242&gt;"",C242&amp;" / "&amp;C243,"")</f>
      </c>
      <c r="D252" s="155">
        <f>IF(G242&gt;"",G242&amp;" / "&amp;G243,"")</f>
      </c>
      <c r="E252" s="156"/>
      <c r="F252" s="157"/>
      <c r="G252" s="158"/>
      <c r="H252" s="159"/>
      <c r="I252" s="159"/>
      <c r="J252" s="159"/>
      <c r="K252" s="147">
        <f t="shared" si="55"/>
      </c>
      <c r="L252" s="148">
        <f t="shared" si="56"/>
      </c>
      <c r="M252" s="149">
        <f t="shared" si="57"/>
      </c>
      <c r="N252" s="150">
        <f t="shared" si="58"/>
      </c>
      <c r="O252" s="122"/>
      <c r="Q252" s="122"/>
      <c r="R252" s="122"/>
      <c r="S252" s="152" t="s">
        <v>131</v>
      </c>
      <c r="T252" s="155">
        <f>IF(T242&gt;"",T242&amp;" / "&amp;T243,"")</f>
      </c>
      <c r="U252" s="155">
        <f>IF(X242&gt;"",X242&amp;" / "&amp;X243,"")</f>
      </c>
      <c r="V252" s="156"/>
      <c r="W252" s="157"/>
      <c r="X252" s="158"/>
      <c r="Y252" s="159"/>
      <c r="Z252" s="159"/>
      <c r="AA252" s="159"/>
      <c r="AB252" s="147">
        <f t="shared" si="59"/>
      </c>
      <c r="AC252" s="148">
        <f t="shared" si="60"/>
      </c>
      <c r="AD252" s="149">
        <f t="shared" si="61"/>
      </c>
      <c r="AE252" s="150">
        <f t="shared" si="62"/>
      </c>
      <c r="AF252" s="122"/>
    </row>
    <row r="253" spans="1:32" ht="12.75">
      <c r="A253" s="122"/>
      <c r="B253" s="143" t="s">
        <v>132</v>
      </c>
      <c r="C253" s="144">
        <f>IF(C239&gt;"",C239,"")</f>
      </c>
      <c r="D253" s="144">
        <f>IF(G240&gt;"",G240,"")</f>
      </c>
      <c r="E253" s="160"/>
      <c r="F253" s="161"/>
      <c r="G253" s="145"/>
      <c r="H253" s="145"/>
      <c r="I253" s="145"/>
      <c r="J253" s="146"/>
      <c r="K253" s="147">
        <f t="shared" si="55"/>
      </c>
      <c r="L253" s="148">
        <f t="shared" si="56"/>
      </c>
      <c r="M253" s="149">
        <f t="shared" si="57"/>
      </c>
      <c r="N253" s="150">
        <f t="shared" si="58"/>
      </c>
      <c r="O253" s="122"/>
      <c r="Q253" s="122"/>
      <c r="R253" s="122"/>
      <c r="S253" s="143" t="s">
        <v>132</v>
      </c>
      <c r="T253" s="144" t="str">
        <f>IF(T239&gt;"",T239,"")</f>
        <v>Pitkänen Toni</v>
      </c>
      <c r="U253" s="144" t="str">
        <f>IF(X240&gt;"",X240,"")</f>
        <v>Kivelä Kimi</v>
      </c>
      <c r="V253" s="160"/>
      <c r="W253" s="161"/>
      <c r="X253" s="145"/>
      <c r="Y253" s="145"/>
      <c r="Z253" s="145"/>
      <c r="AA253" s="146"/>
      <c r="AB253" s="147">
        <f t="shared" si="59"/>
      </c>
      <c r="AC253" s="148">
        <f t="shared" si="60"/>
      </c>
      <c r="AD253" s="149">
        <f t="shared" si="61"/>
      </c>
      <c r="AE253" s="150">
        <f t="shared" si="62"/>
      </c>
      <c r="AF253" s="122"/>
    </row>
    <row r="254" spans="1:32" ht="12.75">
      <c r="A254" s="122"/>
      <c r="B254" s="143" t="s">
        <v>133</v>
      </c>
      <c r="C254" s="144">
        <f>IF(C240&gt;"",C240,"")</f>
      </c>
      <c r="D254" s="144">
        <f>IF(G238&gt;"",G238,"")</f>
      </c>
      <c r="E254" s="160"/>
      <c r="F254" s="161"/>
      <c r="G254" s="145"/>
      <c r="H254" s="145"/>
      <c r="I254" s="145"/>
      <c r="J254" s="146"/>
      <c r="K254" s="147">
        <f t="shared" si="55"/>
      </c>
      <c r="L254" s="148">
        <f t="shared" si="56"/>
      </c>
      <c r="M254" s="149">
        <f t="shared" si="57"/>
      </c>
      <c r="N254" s="150">
        <f t="shared" si="58"/>
      </c>
      <c r="O254" s="122"/>
      <c r="Q254" s="122"/>
      <c r="R254" s="122"/>
      <c r="S254" s="143" t="s">
        <v>133</v>
      </c>
      <c r="T254" s="144" t="str">
        <f>IF(T240&gt;"",T240,"")</f>
        <v>Aaltonen Otto</v>
      </c>
      <c r="U254" s="144" t="str">
        <f>IF(X238&gt;"",X238,"")</f>
        <v>Mustonen Aleksi</v>
      </c>
      <c r="V254" s="160"/>
      <c r="W254" s="161"/>
      <c r="X254" s="145"/>
      <c r="Y254" s="145"/>
      <c r="Z254" s="145"/>
      <c r="AA254" s="146"/>
      <c r="AB254" s="147">
        <f t="shared" si="59"/>
      </c>
      <c r="AC254" s="148">
        <f t="shared" si="60"/>
      </c>
      <c r="AD254" s="149">
        <f t="shared" si="61"/>
      </c>
      <c r="AE254" s="150">
        <f t="shared" si="62"/>
      </c>
      <c r="AF254" s="122"/>
    </row>
    <row r="255" spans="1:32" ht="13.5" thickBot="1">
      <c r="A255" s="122"/>
      <c r="B255" s="143" t="s">
        <v>75</v>
      </c>
      <c r="C255" s="144">
        <f>IF(C238&gt;"",C238,"")</f>
      </c>
      <c r="D255" s="144">
        <f>IF(G239&gt;"",G239,"")</f>
      </c>
      <c r="E255" s="160"/>
      <c r="F255" s="146"/>
      <c r="G255" s="145"/>
      <c r="H255" s="146"/>
      <c r="I255" s="145"/>
      <c r="J255" s="145"/>
      <c r="K255" s="147">
        <f t="shared" si="55"/>
      </c>
      <c r="L255" s="148">
        <f t="shared" si="56"/>
      </c>
      <c r="M255" s="149">
        <f t="shared" si="57"/>
      </c>
      <c r="N255" s="150">
        <f t="shared" si="58"/>
      </c>
      <c r="O255" s="122"/>
      <c r="Q255" s="122"/>
      <c r="R255" s="122"/>
      <c r="S255" s="143" t="s">
        <v>75</v>
      </c>
      <c r="T255" s="144" t="str">
        <f>IF(T238&gt;"",T238,"")</f>
        <v>Pitkänen Tatu</v>
      </c>
      <c r="U255" s="144" t="str">
        <f>IF(X239&gt;"",X239,"")</f>
        <v>Mäkelä Jussi</v>
      </c>
      <c r="V255" s="160"/>
      <c r="W255" s="146"/>
      <c r="X255" s="145"/>
      <c r="Y255" s="146"/>
      <c r="Z255" s="145"/>
      <c r="AA255" s="145"/>
      <c r="AB255" s="147">
        <f t="shared" si="59"/>
      </c>
      <c r="AC255" s="148">
        <f t="shared" si="60"/>
      </c>
      <c r="AD255" s="149">
        <f t="shared" si="61"/>
      </c>
      <c r="AE255" s="150">
        <f t="shared" si="62"/>
      </c>
      <c r="AF255" s="122"/>
    </row>
    <row r="256" spans="1:32" ht="16.5" thickBot="1">
      <c r="A256" s="119"/>
      <c r="B256" s="47"/>
      <c r="C256" s="47"/>
      <c r="D256" s="47"/>
      <c r="E256" s="47"/>
      <c r="F256" s="47"/>
      <c r="G256" s="47"/>
      <c r="H256" s="47"/>
      <c r="I256" s="162" t="s">
        <v>134</v>
      </c>
      <c r="J256" s="163"/>
      <c r="K256" s="164">
        <f>IF(ISBLANK(C238),"",SUM(K246:K255))</f>
      </c>
      <c r="L256" s="165">
        <f>IF(ISBLANK(G238),"",SUM(L246:L255))</f>
      </c>
      <c r="M256" s="166">
        <f>IF(ISBLANK(F246),"",SUM(M246:M255))</f>
      </c>
      <c r="N256" s="167">
        <f>IF(ISBLANK(F246),"",SUM(N246:N255))</f>
      </c>
      <c r="O256" s="122"/>
      <c r="Q256" s="119"/>
      <c r="R256" s="48"/>
      <c r="S256" s="47"/>
      <c r="T256" s="47"/>
      <c r="U256" s="47"/>
      <c r="V256" s="47"/>
      <c r="W256" s="47"/>
      <c r="X256" s="47"/>
      <c r="Y256" s="47"/>
      <c r="Z256" s="162" t="s">
        <v>134</v>
      </c>
      <c r="AA256" s="163"/>
      <c r="AB256" s="164">
        <f>IF(ISBLANK(T238),"",SUM(AB246:AB255))</f>
        <v>1</v>
      </c>
      <c r="AC256" s="165">
        <f>IF(ISBLANK(X238),"",SUM(AC246:AC255))</f>
        <v>15</v>
      </c>
      <c r="AD256" s="166">
        <f>IF(ISBLANK(W246),"",SUM(AD246:AD255))</f>
        <v>0</v>
      </c>
      <c r="AE256" s="167">
        <f>IF(ISBLANK(W246),"",SUM(AE246:AE255))</f>
        <v>5</v>
      </c>
      <c r="AF256" s="122"/>
    </row>
    <row r="257" spans="1:32" ht="12.75">
      <c r="A257" s="119"/>
      <c r="B257" s="168" t="s">
        <v>135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123"/>
      <c r="Q257" s="119"/>
      <c r="R257" s="48"/>
      <c r="S257" s="168" t="s">
        <v>135</v>
      </c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123"/>
    </row>
    <row r="258" spans="1:32" ht="12.75">
      <c r="A258" s="119"/>
      <c r="B258" s="169" t="s">
        <v>79</v>
      </c>
      <c r="C258" s="169"/>
      <c r="D258" s="169" t="s">
        <v>80</v>
      </c>
      <c r="E258" s="170"/>
      <c r="F258" s="169"/>
      <c r="G258" s="169" t="s">
        <v>15</v>
      </c>
      <c r="H258" s="170"/>
      <c r="I258" s="169"/>
      <c r="J258" s="171" t="s">
        <v>136</v>
      </c>
      <c r="K258" s="48"/>
      <c r="L258" s="47"/>
      <c r="M258" s="47"/>
      <c r="N258" s="47"/>
      <c r="O258" s="123"/>
      <c r="Q258" s="119"/>
      <c r="R258" s="48"/>
      <c r="S258" s="169" t="s">
        <v>79</v>
      </c>
      <c r="T258" s="169"/>
      <c r="U258" s="169" t="s">
        <v>80</v>
      </c>
      <c r="V258" s="170"/>
      <c r="W258" s="169"/>
      <c r="X258" s="169" t="s">
        <v>15</v>
      </c>
      <c r="Y258" s="170"/>
      <c r="Z258" s="169"/>
      <c r="AA258" s="171" t="s">
        <v>136</v>
      </c>
      <c r="AB258" s="48"/>
      <c r="AC258" s="47"/>
      <c r="AD258" s="47"/>
      <c r="AE258" s="47"/>
      <c r="AF258" s="123"/>
    </row>
    <row r="259" spans="1:32" ht="18.75" thickBot="1">
      <c r="A259" s="119"/>
      <c r="B259" s="47"/>
      <c r="C259" s="47"/>
      <c r="D259" s="47"/>
      <c r="E259" s="47"/>
      <c r="F259" s="47"/>
      <c r="G259" s="47"/>
      <c r="H259" s="47"/>
      <c r="I259" s="47"/>
      <c r="J259" s="221">
        <f>IF(M256=6,C237,IF(N256=6,G237,IF(M256=5,IF(N256=5,"tasan",""),"")))</f>
      </c>
      <c r="K259" s="222"/>
      <c r="L259" s="222"/>
      <c r="M259" s="222"/>
      <c r="N259" s="223"/>
      <c r="O259" s="122"/>
      <c r="Q259" s="119"/>
      <c r="R259" s="48"/>
      <c r="S259" s="47"/>
      <c r="T259" s="47"/>
      <c r="U259" s="47"/>
      <c r="V259" s="47"/>
      <c r="W259" s="47"/>
      <c r="X259" s="47"/>
      <c r="Y259" s="47"/>
      <c r="Z259" s="47"/>
      <c r="AA259" s="221" t="s">
        <v>46</v>
      </c>
      <c r="AB259" s="222"/>
      <c r="AC259" s="222"/>
      <c r="AD259" s="222"/>
      <c r="AE259" s="223"/>
      <c r="AF259" s="122"/>
    </row>
    <row r="260" spans="1:32" ht="18">
      <c r="A260" s="172"/>
      <c r="B260" s="173"/>
      <c r="C260" s="173"/>
      <c r="D260" s="173"/>
      <c r="E260" s="173"/>
      <c r="F260" s="173"/>
      <c r="G260" s="173"/>
      <c r="H260" s="173"/>
      <c r="I260" s="173"/>
      <c r="J260" s="174"/>
      <c r="K260" s="174"/>
      <c r="L260" s="174"/>
      <c r="M260" s="174"/>
      <c r="N260" s="174"/>
      <c r="O260" s="108"/>
      <c r="Q260" s="172"/>
      <c r="R260" s="107"/>
      <c r="S260" s="173"/>
      <c r="T260" s="173"/>
      <c r="U260" s="173"/>
      <c r="V260" s="173"/>
      <c r="W260" s="173"/>
      <c r="X260" s="173"/>
      <c r="Y260" s="173"/>
      <c r="Z260" s="173"/>
      <c r="AA260" s="174"/>
      <c r="AB260" s="174"/>
      <c r="AC260" s="174"/>
      <c r="AD260" s="174"/>
      <c r="AE260" s="174"/>
      <c r="AF260" s="108"/>
    </row>
    <row r="261" spans="2:19" ht="12.75">
      <c r="B261" s="175" t="s">
        <v>137</v>
      </c>
      <c r="S261" s="175" t="s">
        <v>137</v>
      </c>
    </row>
    <row r="266" spans="1:32" ht="15.75">
      <c r="A266" s="114"/>
      <c r="B266" s="115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8"/>
      <c r="Q266" s="114"/>
      <c r="R266" s="116"/>
      <c r="S266" s="115"/>
      <c r="T266" s="116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8"/>
    </row>
    <row r="267" spans="1:32" ht="15.75">
      <c r="A267" s="119">
        <v>9</v>
      </c>
      <c r="B267" s="48"/>
      <c r="C267" s="120" t="s">
        <v>114</v>
      </c>
      <c r="D267" s="47"/>
      <c r="E267" s="47"/>
      <c r="F267" s="48"/>
      <c r="G267" s="121" t="s">
        <v>115</v>
      </c>
      <c r="H267" s="50"/>
      <c r="I267" s="224"/>
      <c r="J267" s="225"/>
      <c r="K267" s="225"/>
      <c r="L267" s="225"/>
      <c r="M267" s="225"/>
      <c r="N267" s="226"/>
      <c r="O267" s="122"/>
      <c r="Q267" s="119"/>
      <c r="R267" s="48">
        <v>21</v>
      </c>
      <c r="S267" s="48"/>
      <c r="T267" s="120" t="s">
        <v>114</v>
      </c>
      <c r="U267" s="47"/>
      <c r="V267" s="47"/>
      <c r="W267" s="48"/>
      <c r="X267" s="121" t="s">
        <v>115</v>
      </c>
      <c r="Y267" s="50"/>
      <c r="Z267" s="224"/>
      <c r="AA267" s="225"/>
      <c r="AB267" s="225"/>
      <c r="AC267" s="225"/>
      <c r="AD267" s="225"/>
      <c r="AE267" s="226"/>
      <c r="AF267" s="122"/>
    </row>
    <row r="268" spans="1:32" ht="20.25">
      <c r="A268" s="119"/>
      <c r="B268" s="51"/>
      <c r="C268" s="69" t="s">
        <v>116</v>
      </c>
      <c r="D268" s="47"/>
      <c r="E268" s="47"/>
      <c r="F268" s="48"/>
      <c r="G268" s="121" t="s">
        <v>117</v>
      </c>
      <c r="H268" s="50"/>
      <c r="I268" s="227"/>
      <c r="J268" s="217"/>
      <c r="K268" s="217"/>
      <c r="L268" s="217"/>
      <c r="M268" s="217"/>
      <c r="N268" s="218"/>
      <c r="O268" s="122"/>
      <c r="Q268" s="119"/>
      <c r="R268" s="48"/>
      <c r="S268" s="51"/>
      <c r="T268" s="69" t="s">
        <v>116</v>
      </c>
      <c r="U268" s="47"/>
      <c r="V268" s="47"/>
      <c r="W268" s="48"/>
      <c r="X268" s="121" t="s">
        <v>117</v>
      </c>
      <c r="Y268" s="50"/>
      <c r="Z268" s="227"/>
      <c r="AA268" s="217"/>
      <c r="AB268" s="217"/>
      <c r="AC268" s="217"/>
      <c r="AD268" s="217"/>
      <c r="AE268" s="218"/>
      <c r="AF268" s="122"/>
    </row>
    <row r="269" spans="1:32" ht="12.75">
      <c r="A269" s="119"/>
      <c r="B269" s="48"/>
      <c r="C269" s="54"/>
      <c r="D269" s="47"/>
      <c r="E269" s="47"/>
      <c r="F269" s="47"/>
      <c r="G269" s="54"/>
      <c r="H269" s="47"/>
      <c r="I269" s="47"/>
      <c r="J269" s="47"/>
      <c r="K269" s="47"/>
      <c r="L269" s="47"/>
      <c r="M269" s="47"/>
      <c r="N269" s="47"/>
      <c r="O269" s="123"/>
      <c r="Q269" s="119"/>
      <c r="R269" s="48"/>
      <c r="S269" s="48"/>
      <c r="T269" s="54"/>
      <c r="U269" s="47"/>
      <c r="V269" s="47"/>
      <c r="W269" s="47"/>
      <c r="X269" s="54"/>
      <c r="Y269" s="47"/>
      <c r="Z269" s="47"/>
      <c r="AA269" s="47"/>
      <c r="AB269" s="47"/>
      <c r="AC269" s="47"/>
      <c r="AD269" s="47"/>
      <c r="AE269" s="47"/>
      <c r="AF269" s="123"/>
    </row>
    <row r="270" spans="1:32" ht="15.75">
      <c r="A270" s="122"/>
      <c r="B270" s="124" t="s">
        <v>118</v>
      </c>
      <c r="C270" s="228" t="s">
        <v>46</v>
      </c>
      <c r="D270" s="229"/>
      <c r="E270" s="125"/>
      <c r="F270" s="124" t="s">
        <v>118</v>
      </c>
      <c r="G270" s="228" t="s">
        <v>35</v>
      </c>
      <c r="H270" s="230"/>
      <c r="I270" s="230"/>
      <c r="J270" s="230"/>
      <c r="K270" s="230"/>
      <c r="L270" s="230"/>
      <c r="M270" s="230"/>
      <c r="N270" s="231"/>
      <c r="O270" s="122"/>
      <c r="Q270" s="122"/>
      <c r="R270" s="119"/>
      <c r="S270" s="124" t="s">
        <v>118</v>
      </c>
      <c r="T270" s="228" t="s">
        <v>46</v>
      </c>
      <c r="U270" s="229"/>
      <c r="V270" s="125"/>
      <c r="W270" s="124" t="s">
        <v>118</v>
      </c>
      <c r="X270" s="228" t="s">
        <v>193</v>
      </c>
      <c r="Y270" s="230"/>
      <c r="Z270" s="230"/>
      <c r="AA270" s="230"/>
      <c r="AB270" s="230"/>
      <c r="AC270" s="230"/>
      <c r="AD270" s="230"/>
      <c r="AE270" s="231"/>
      <c r="AF270" s="122"/>
    </row>
    <row r="271" spans="1:32" ht="12.75">
      <c r="A271" s="122"/>
      <c r="B271" s="126" t="s">
        <v>62</v>
      </c>
      <c r="C271" s="214" t="s">
        <v>231</v>
      </c>
      <c r="D271" s="215"/>
      <c r="E271" s="127"/>
      <c r="F271" s="128" t="s">
        <v>5</v>
      </c>
      <c r="G271" s="214" t="s">
        <v>175</v>
      </c>
      <c r="H271" s="217"/>
      <c r="I271" s="217"/>
      <c r="J271" s="217"/>
      <c r="K271" s="217"/>
      <c r="L271" s="217"/>
      <c r="M271" s="217"/>
      <c r="N271" s="218"/>
      <c r="O271" s="122"/>
      <c r="Q271" s="122"/>
      <c r="R271" s="119"/>
      <c r="S271" s="126" t="s">
        <v>62</v>
      </c>
      <c r="T271" s="214" t="s">
        <v>231</v>
      </c>
      <c r="U271" s="215"/>
      <c r="V271" s="127"/>
      <c r="W271" s="128" t="s">
        <v>5</v>
      </c>
      <c r="X271" s="214" t="s">
        <v>221</v>
      </c>
      <c r="Y271" s="217"/>
      <c r="Z271" s="217"/>
      <c r="AA271" s="217"/>
      <c r="AB271" s="217"/>
      <c r="AC271" s="217"/>
      <c r="AD271" s="217"/>
      <c r="AE271" s="218"/>
      <c r="AF271" s="122"/>
    </row>
    <row r="272" spans="1:32" ht="12.75">
      <c r="A272" s="122"/>
      <c r="B272" s="129" t="s">
        <v>63</v>
      </c>
      <c r="C272" s="214" t="s">
        <v>196</v>
      </c>
      <c r="D272" s="215"/>
      <c r="E272" s="127"/>
      <c r="F272" s="130" t="s">
        <v>64</v>
      </c>
      <c r="G272" s="216" t="s">
        <v>262</v>
      </c>
      <c r="H272" s="217"/>
      <c r="I272" s="217"/>
      <c r="J272" s="217"/>
      <c r="K272" s="217"/>
      <c r="L272" s="217"/>
      <c r="M272" s="217"/>
      <c r="N272" s="218"/>
      <c r="O272" s="122"/>
      <c r="Q272" s="122"/>
      <c r="R272" s="119"/>
      <c r="S272" s="129" t="s">
        <v>63</v>
      </c>
      <c r="T272" s="214" t="s">
        <v>196</v>
      </c>
      <c r="U272" s="215"/>
      <c r="V272" s="127"/>
      <c r="W272" s="130" t="s">
        <v>64</v>
      </c>
      <c r="X272" s="216" t="s">
        <v>261</v>
      </c>
      <c r="Y272" s="217"/>
      <c r="Z272" s="217"/>
      <c r="AA272" s="217"/>
      <c r="AB272" s="217"/>
      <c r="AC272" s="217"/>
      <c r="AD272" s="217"/>
      <c r="AE272" s="218"/>
      <c r="AF272" s="122"/>
    </row>
    <row r="273" spans="1:32" ht="12.75">
      <c r="A273" s="119"/>
      <c r="B273" s="129" t="s">
        <v>119</v>
      </c>
      <c r="C273" s="214" t="s">
        <v>158</v>
      </c>
      <c r="D273" s="215"/>
      <c r="E273" s="127"/>
      <c r="F273" s="130" t="s">
        <v>120</v>
      </c>
      <c r="G273" s="216" t="s">
        <v>173</v>
      </c>
      <c r="H273" s="217"/>
      <c r="I273" s="217"/>
      <c r="J273" s="217"/>
      <c r="K273" s="217"/>
      <c r="L273" s="217"/>
      <c r="M273" s="217"/>
      <c r="N273" s="218"/>
      <c r="O273" s="123"/>
      <c r="Q273" s="119"/>
      <c r="R273" s="119"/>
      <c r="S273" s="129" t="s">
        <v>119</v>
      </c>
      <c r="T273" s="214" t="s">
        <v>158</v>
      </c>
      <c r="U273" s="215"/>
      <c r="V273" s="127"/>
      <c r="W273" s="130" t="s">
        <v>120</v>
      </c>
      <c r="X273" s="216" t="s">
        <v>190</v>
      </c>
      <c r="Y273" s="217"/>
      <c r="Z273" s="217"/>
      <c r="AA273" s="217"/>
      <c r="AB273" s="217"/>
      <c r="AC273" s="217"/>
      <c r="AD273" s="217"/>
      <c r="AE273" s="218"/>
      <c r="AF273" s="123"/>
    </row>
    <row r="274" spans="1:32" ht="12.75">
      <c r="A274" s="119"/>
      <c r="B274" s="131" t="s">
        <v>121</v>
      </c>
      <c r="C274" s="132"/>
      <c r="D274" s="133"/>
      <c r="E274" s="63"/>
      <c r="F274" s="131" t="s">
        <v>121</v>
      </c>
      <c r="G274" s="132"/>
      <c r="H274" s="134"/>
      <c r="I274" s="134"/>
      <c r="J274" s="134"/>
      <c r="K274" s="134"/>
      <c r="L274" s="134"/>
      <c r="M274" s="134"/>
      <c r="N274" s="134"/>
      <c r="O274" s="123"/>
      <c r="Q274" s="119"/>
      <c r="R274" s="119"/>
      <c r="S274" s="131" t="s">
        <v>121</v>
      </c>
      <c r="T274" s="132"/>
      <c r="U274" s="133"/>
      <c r="V274" s="63"/>
      <c r="W274" s="131" t="s">
        <v>121</v>
      </c>
      <c r="X274" s="132"/>
      <c r="Y274" s="134"/>
      <c r="Z274" s="134"/>
      <c r="AA274" s="134"/>
      <c r="AB274" s="134"/>
      <c r="AC274" s="134"/>
      <c r="AD274" s="134"/>
      <c r="AE274" s="134"/>
      <c r="AF274" s="123"/>
    </row>
    <row r="275" spans="1:32" ht="12.75">
      <c r="A275" s="122"/>
      <c r="B275" s="135"/>
      <c r="C275" s="214"/>
      <c r="D275" s="215"/>
      <c r="E275" s="127"/>
      <c r="F275" s="136"/>
      <c r="G275" s="216"/>
      <c r="H275" s="217"/>
      <c r="I275" s="217"/>
      <c r="J275" s="217"/>
      <c r="K275" s="217"/>
      <c r="L275" s="217"/>
      <c r="M275" s="217"/>
      <c r="N275" s="218"/>
      <c r="O275" s="122"/>
      <c r="Q275" s="122"/>
      <c r="R275" s="119"/>
      <c r="S275" s="135"/>
      <c r="T275" s="214"/>
      <c r="U275" s="215"/>
      <c r="V275" s="127"/>
      <c r="W275" s="136"/>
      <c r="X275" s="216"/>
      <c r="Y275" s="217"/>
      <c r="Z275" s="217"/>
      <c r="AA275" s="217"/>
      <c r="AB275" s="217"/>
      <c r="AC275" s="217"/>
      <c r="AD275" s="217"/>
      <c r="AE275" s="218"/>
      <c r="AF275" s="122"/>
    </row>
    <row r="276" spans="1:32" ht="12.75">
      <c r="A276" s="122"/>
      <c r="B276" s="137"/>
      <c r="C276" s="214"/>
      <c r="D276" s="215"/>
      <c r="E276" s="127"/>
      <c r="F276" s="138"/>
      <c r="G276" s="216"/>
      <c r="H276" s="217"/>
      <c r="I276" s="217"/>
      <c r="J276" s="217"/>
      <c r="K276" s="217"/>
      <c r="L276" s="217"/>
      <c r="M276" s="217"/>
      <c r="N276" s="218"/>
      <c r="O276" s="122"/>
      <c r="Q276" s="122"/>
      <c r="R276" s="119"/>
      <c r="S276" s="137"/>
      <c r="T276" s="214"/>
      <c r="U276" s="215"/>
      <c r="V276" s="127"/>
      <c r="W276" s="138"/>
      <c r="X276" s="216"/>
      <c r="Y276" s="217"/>
      <c r="Z276" s="217"/>
      <c r="AA276" s="217"/>
      <c r="AB276" s="217"/>
      <c r="AC276" s="217"/>
      <c r="AD276" s="217"/>
      <c r="AE276" s="218"/>
      <c r="AF276" s="122"/>
    </row>
    <row r="277" spans="1:32" ht="15.75">
      <c r="A277" s="119"/>
      <c r="B277" s="47"/>
      <c r="C277" s="47"/>
      <c r="D277" s="47"/>
      <c r="E277" s="47"/>
      <c r="F277" s="139" t="s">
        <v>122</v>
      </c>
      <c r="G277" s="54"/>
      <c r="H277" s="54"/>
      <c r="I277" s="54"/>
      <c r="J277" s="47"/>
      <c r="K277" s="47"/>
      <c r="L277" s="47"/>
      <c r="M277" s="68"/>
      <c r="N277" s="48"/>
      <c r="O277" s="123"/>
      <c r="Q277" s="119"/>
      <c r="R277" s="48"/>
      <c r="S277" s="47"/>
      <c r="T277" s="47"/>
      <c r="U277" s="47"/>
      <c r="V277" s="47"/>
      <c r="W277" s="139" t="s">
        <v>122</v>
      </c>
      <c r="X277" s="54"/>
      <c r="Y277" s="54"/>
      <c r="Z277" s="54"/>
      <c r="AA277" s="47"/>
      <c r="AB277" s="47"/>
      <c r="AC277" s="47"/>
      <c r="AD277" s="68"/>
      <c r="AE277" s="48"/>
      <c r="AF277" s="123"/>
    </row>
    <row r="278" spans="1:32" ht="12.75">
      <c r="A278" s="119"/>
      <c r="B278" s="140" t="s">
        <v>8</v>
      </c>
      <c r="C278" s="47"/>
      <c r="D278" s="47"/>
      <c r="E278" s="47"/>
      <c r="F278" s="141" t="s">
        <v>123</v>
      </c>
      <c r="G278" s="141" t="s">
        <v>97</v>
      </c>
      <c r="H278" s="141" t="s">
        <v>124</v>
      </c>
      <c r="I278" s="141" t="s">
        <v>125</v>
      </c>
      <c r="J278" s="141" t="s">
        <v>126</v>
      </c>
      <c r="K278" s="219" t="s">
        <v>127</v>
      </c>
      <c r="L278" s="220"/>
      <c r="M278" s="73" t="s">
        <v>70</v>
      </c>
      <c r="N278" s="142" t="s">
        <v>71</v>
      </c>
      <c r="O278" s="122"/>
      <c r="Q278" s="119"/>
      <c r="R278" s="48"/>
      <c r="S278" s="140" t="s">
        <v>8</v>
      </c>
      <c r="T278" s="47"/>
      <c r="U278" s="47"/>
      <c r="V278" s="47"/>
      <c r="W278" s="141" t="s">
        <v>123</v>
      </c>
      <c r="X278" s="141" t="s">
        <v>97</v>
      </c>
      <c r="Y278" s="141" t="s">
        <v>124</v>
      </c>
      <c r="Z278" s="141" t="s">
        <v>125</v>
      </c>
      <c r="AA278" s="141" t="s">
        <v>126</v>
      </c>
      <c r="AB278" s="219" t="s">
        <v>127</v>
      </c>
      <c r="AC278" s="220"/>
      <c r="AD278" s="73" t="s">
        <v>70</v>
      </c>
      <c r="AE278" s="142" t="s">
        <v>71</v>
      </c>
      <c r="AF278" s="122"/>
    </row>
    <row r="279" spans="1:32" ht="12.75">
      <c r="A279" s="122"/>
      <c r="B279" s="143" t="s">
        <v>72</v>
      </c>
      <c r="C279" s="144" t="str">
        <f>IF(C271&gt;"",C271,"")</f>
        <v>Kivelä Kimi</v>
      </c>
      <c r="D279" s="144" t="str">
        <f>IF(G271&gt;"",G271,"")</f>
        <v>Uusitalo Felix</v>
      </c>
      <c r="E279" s="144">
        <f>IF(E271&gt;"",E271&amp;" - "&amp;I271,"")</f>
      </c>
      <c r="F279" s="145">
        <v>5</v>
      </c>
      <c r="G279" s="145">
        <v>5</v>
      </c>
      <c r="H279" s="146">
        <v>9</v>
      </c>
      <c r="I279" s="145"/>
      <c r="J279" s="145"/>
      <c r="K279" s="147">
        <f>IF(ISBLANK(F279),"",COUNTIF(F279:J279,"&gt;=0"))</f>
        <v>3</v>
      </c>
      <c r="L279" s="148">
        <f>IF(ISBLANK(F279),"",(IF(LEFT(F279,1)="-",1,0)+IF(LEFT(G279,1)="-",1,0)+IF(LEFT(H279,1)="-",1,0)+IF(LEFT(I279,1)="-",1,0)+IF(LEFT(J279,1)="-",1,0)))</f>
        <v>0</v>
      </c>
      <c r="M279" s="149">
        <f>IF(K279=3,1,"")</f>
        <v>1</v>
      </c>
      <c r="N279" s="150">
        <f>IF(L279=3,1,"")</f>
      </c>
      <c r="O279" s="122"/>
      <c r="Q279" s="122"/>
      <c r="R279" s="122"/>
      <c r="S279" s="143" t="s">
        <v>72</v>
      </c>
      <c r="T279" s="144" t="str">
        <f>IF(T271&gt;"",T271,"")</f>
        <v>Kivelä Kimi</v>
      </c>
      <c r="U279" s="144" t="str">
        <f>IF(X271&gt;"",X271,"")</f>
        <v>Castrén Lukas</v>
      </c>
      <c r="V279" s="144">
        <f>IF(V271&gt;"",V271&amp;" - "&amp;Z271,"")</f>
      </c>
      <c r="W279" s="145">
        <v>-10</v>
      </c>
      <c r="X279" s="145">
        <v>9</v>
      </c>
      <c r="Y279" s="146">
        <v>9</v>
      </c>
      <c r="Z279" s="145">
        <v>-4</v>
      </c>
      <c r="AA279" s="145">
        <v>8</v>
      </c>
      <c r="AB279" s="147">
        <f>IF(ISBLANK(W279),"",COUNTIF(W279:AA279,"&gt;=0"))</f>
        <v>3</v>
      </c>
      <c r="AC279" s="148">
        <f>IF(ISBLANK(W279),"",(IF(LEFT(W279,1)="-",1,0)+IF(LEFT(X279,1)="-",1,0)+IF(LEFT(Y279,1)="-",1,0)+IF(LEFT(Z279,1)="-",1,0)+IF(LEFT(AA279,1)="-",1,0)))</f>
        <v>2</v>
      </c>
      <c r="AD279" s="149">
        <f>IF(AB279=3,1,"")</f>
        <v>1</v>
      </c>
      <c r="AE279" s="150">
        <f>IF(AC279=3,1,"")</f>
      </c>
      <c r="AF279" s="122"/>
    </row>
    <row r="280" spans="1:32" ht="12.75">
      <c r="A280" s="122"/>
      <c r="B280" s="143" t="s">
        <v>73</v>
      </c>
      <c r="C280" s="144" t="str">
        <f>IF(C272&gt;"",C272,"")</f>
        <v>Mustonen Aleksi</v>
      </c>
      <c r="D280" s="144" t="str">
        <f>IF(G272&gt;"",G272,"")</f>
        <v>Niebur Joschua</v>
      </c>
      <c r="E280" s="144">
        <f>IF(E272&gt;"",E272&amp;" - "&amp;I272,"")</f>
      </c>
      <c r="F280" s="151">
        <v>4</v>
      </c>
      <c r="G280" s="145">
        <v>6</v>
      </c>
      <c r="H280" s="145">
        <v>5</v>
      </c>
      <c r="I280" s="145"/>
      <c r="J280" s="145"/>
      <c r="K280" s="147">
        <f>IF(ISBLANK(F280),"",COUNTIF(F280:J280,"&gt;=0"))</f>
        <v>3</v>
      </c>
      <c r="L280" s="148">
        <f>IF(ISBLANK(F280),"",(IF(LEFT(F280,1)="-",1,0)+IF(LEFT(G280,1)="-",1,0)+IF(LEFT(H280,1)="-",1,0)+IF(LEFT(I280,1)="-",1,0)+IF(LEFT(J280,1)="-",1,0)))</f>
        <v>0</v>
      </c>
      <c r="M280" s="149">
        <f>IF(K280=3,1,"")</f>
        <v>1</v>
      </c>
      <c r="N280" s="150">
        <f>IF(L280=3,1,"")</f>
      </c>
      <c r="O280" s="122"/>
      <c r="Q280" s="122"/>
      <c r="R280" s="122"/>
      <c r="S280" s="143" t="s">
        <v>73</v>
      </c>
      <c r="T280" s="144" t="str">
        <f>IF(T272&gt;"",T272,"")</f>
        <v>Mustonen Aleksi</v>
      </c>
      <c r="U280" s="144" t="str">
        <f>IF(X272&gt;"",X272,"")</f>
        <v>Xu Pauli</v>
      </c>
      <c r="V280" s="144">
        <f>IF(V272&gt;"",V272&amp;" - "&amp;Z272,"")</f>
      </c>
      <c r="W280" s="151">
        <v>4</v>
      </c>
      <c r="X280" s="145">
        <v>4</v>
      </c>
      <c r="Y280" s="145">
        <v>7</v>
      </c>
      <c r="Z280" s="145"/>
      <c r="AA280" s="145"/>
      <c r="AB280" s="147">
        <f>IF(ISBLANK(W280),"",COUNTIF(W280:AA280,"&gt;=0"))</f>
        <v>3</v>
      </c>
      <c r="AC280" s="148">
        <f>IF(ISBLANK(W280),"",(IF(LEFT(W280,1)="-",1,0)+IF(LEFT(X280,1)="-",1,0)+IF(LEFT(Y280,1)="-",1,0)+IF(LEFT(Z280,1)="-",1,0)+IF(LEFT(AA280,1)="-",1,0)))</f>
        <v>0</v>
      </c>
      <c r="AD280" s="149">
        <f>IF(AB280=3,1,"")</f>
        <v>1</v>
      </c>
      <c r="AE280" s="150">
        <f>IF(AC280=3,1,"")</f>
      </c>
      <c r="AF280" s="122"/>
    </row>
    <row r="281" spans="1:32" ht="12.75">
      <c r="A281" s="122"/>
      <c r="B281" s="152" t="s">
        <v>128</v>
      </c>
      <c r="C281" s="144" t="str">
        <f>IF(C273&gt;"",C273,"")</f>
        <v>Mäkelä Jussi</v>
      </c>
      <c r="D281" s="144" t="str">
        <f>IF(G273&gt;"",G273,"")</f>
        <v>Hyttinen Antti</v>
      </c>
      <c r="E281" s="153"/>
      <c r="F281" s="151">
        <v>3</v>
      </c>
      <c r="G281" s="154">
        <v>9</v>
      </c>
      <c r="H281" s="151">
        <v>7</v>
      </c>
      <c r="I281" s="151"/>
      <c r="J281" s="151"/>
      <c r="K281" s="147">
        <f aca="true" t="shared" si="63" ref="K281:K288">IF(ISBLANK(F281),"",COUNTIF(F281:J281,"&gt;=0"))</f>
        <v>3</v>
      </c>
      <c r="L281" s="148">
        <f aca="true" t="shared" si="64" ref="L281:L288">IF(ISBLANK(F281),"",(IF(LEFT(F281,1)="-",1,0)+IF(LEFT(G281,1)="-",1,0)+IF(LEFT(H281,1)="-",1,0)+IF(LEFT(I281,1)="-",1,0)+IF(LEFT(J281,1)="-",1,0)))</f>
        <v>0</v>
      </c>
      <c r="M281" s="149">
        <f aca="true" t="shared" si="65" ref="M281:M288">IF(K281=3,1,"")</f>
        <v>1</v>
      </c>
      <c r="N281" s="150">
        <f aca="true" t="shared" si="66" ref="N281:N288">IF(L281=3,1,"")</f>
      </c>
      <c r="O281" s="122"/>
      <c r="Q281" s="122"/>
      <c r="R281" s="122"/>
      <c r="S281" s="152" t="s">
        <v>128</v>
      </c>
      <c r="T281" s="144" t="str">
        <f>IF(T273&gt;"",T273,"")</f>
        <v>Mäkelä Jussi</v>
      </c>
      <c r="U281" s="144" t="str">
        <f>IF(X273&gt;"",X273,"")</f>
        <v>Zhuang Siyan</v>
      </c>
      <c r="V281" s="153"/>
      <c r="W281" s="151">
        <v>6</v>
      </c>
      <c r="X281" s="154">
        <v>-9</v>
      </c>
      <c r="Y281" s="151">
        <v>-7</v>
      </c>
      <c r="Z281" s="151">
        <v>9</v>
      </c>
      <c r="AA281" s="151">
        <v>8</v>
      </c>
      <c r="AB281" s="147">
        <f aca="true" t="shared" si="67" ref="AB281:AB288">IF(ISBLANK(W281),"",COUNTIF(W281:AA281,"&gt;=0"))</f>
        <v>3</v>
      </c>
      <c r="AC281" s="148">
        <f aca="true" t="shared" si="68" ref="AC281:AC288">IF(ISBLANK(W281),"",(IF(LEFT(W281,1)="-",1,0)+IF(LEFT(X281,1)="-",1,0)+IF(LEFT(Y281,1)="-",1,0)+IF(LEFT(Z281,1)="-",1,0)+IF(LEFT(AA281,1)="-",1,0)))</f>
        <v>2</v>
      </c>
      <c r="AD281" s="149">
        <f aca="true" t="shared" si="69" ref="AD281:AD288">IF(AB281=3,1,"")</f>
        <v>1</v>
      </c>
      <c r="AE281" s="150">
        <f aca="true" t="shared" si="70" ref="AE281:AE288">IF(AC281=3,1,"")</f>
      </c>
      <c r="AF281" s="122"/>
    </row>
    <row r="282" spans="1:32" ht="12.75">
      <c r="A282" s="122"/>
      <c r="B282" s="152" t="s">
        <v>76</v>
      </c>
      <c r="C282" s="144" t="str">
        <f>IF(C272&gt;"",C272,"")</f>
        <v>Mustonen Aleksi</v>
      </c>
      <c r="D282" s="144" t="str">
        <f>IF(G271&gt;"",G271,"")</f>
        <v>Uusitalo Felix</v>
      </c>
      <c r="E282" s="153"/>
      <c r="F282" s="151">
        <v>2</v>
      </c>
      <c r="G282" s="154">
        <v>3</v>
      </c>
      <c r="H282" s="151">
        <v>4</v>
      </c>
      <c r="I282" s="151"/>
      <c r="J282" s="151"/>
      <c r="K282" s="147">
        <f t="shared" si="63"/>
        <v>3</v>
      </c>
      <c r="L282" s="148">
        <f t="shared" si="64"/>
        <v>0</v>
      </c>
      <c r="M282" s="149">
        <f t="shared" si="65"/>
        <v>1</v>
      </c>
      <c r="N282" s="150">
        <f t="shared" si="66"/>
      </c>
      <c r="O282" s="122"/>
      <c r="Q282" s="122"/>
      <c r="R282" s="122"/>
      <c r="S282" s="152" t="s">
        <v>76</v>
      </c>
      <c r="T282" s="144" t="str">
        <f>IF(T272&gt;"",T272,"")</f>
        <v>Mustonen Aleksi</v>
      </c>
      <c r="U282" s="144" t="str">
        <f>IF(X271&gt;"",X271,"")</f>
        <v>Castrén Lukas</v>
      </c>
      <c r="V282" s="153"/>
      <c r="W282" s="151">
        <v>5</v>
      </c>
      <c r="X282" s="154">
        <v>6</v>
      </c>
      <c r="Y282" s="151">
        <v>-10</v>
      </c>
      <c r="Z282" s="151">
        <v>5</v>
      </c>
      <c r="AA282" s="151"/>
      <c r="AB282" s="147">
        <f t="shared" si="67"/>
        <v>3</v>
      </c>
      <c r="AC282" s="148">
        <f t="shared" si="68"/>
        <v>1</v>
      </c>
      <c r="AD282" s="149">
        <f t="shared" si="69"/>
        <v>1</v>
      </c>
      <c r="AE282" s="150">
        <f t="shared" si="70"/>
      </c>
      <c r="AF282" s="122"/>
    </row>
    <row r="283" spans="1:32" ht="12.75">
      <c r="A283" s="122"/>
      <c r="B283" s="152" t="s">
        <v>129</v>
      </c>
      <c r="C283" s="144" t="str">
        <f>IF(C271&gt;"",C271,"")</f>
        <v>Kivelä Kimi</v>
      </c>
      <c r="D283" s="144" t="str">
        <f>IF(G273&gt;"",G273,"")</f>
        <v>Hyttinen Antti</v>
      </c>
      <c r="E283" s="153"/>
      <c r="F283" s="151">
        <v>6</v>
      </c>
      <c r="G283" s="154">
        <v>-8</v>
      </c>
      <c r="H283" s="151">
        <v>10</v>
      </c>
      <c r="I283" s="151">
        <v>5</v>
      </c>
      <c r="J283" s="151"/>
      <c r="K283" s="147">
        <f t="shared" si="63"/>
        <v>3</v>
      </c>
      <c r="L283" s="148">
        <f t="shared" si="64"/>
        <v>1</v>
      </c>
      <c r="M283" s="149">
        <f t="shared" si="65"/>
        <v>1</v>
      </c>
      <c r="N283" s="150">
        <f t="shared" si="66"/>
      </c>
      <c r="O283" s="122"/>
      <c r="Q283" s="122"/>
      <c r="R283" s="122"/>
      <c r="S283" s="152" t="s">
        <v>129</v>
      </c>
      <c r="T283" s="144" t="str">
        <f>IF(T271&gt;"",T271,"")</f>
        <v>Kivelä Kimi</v>
      </c>
      <c r="U283" s="144" t="str">
        <f>IF(X273&gt;"",X273,"")</f>
        <v>Zhuang Siyan</v>
      </c>
      <c r="V283" s="153"/>
      <c r="W283" s="151">
        <v>-6</v>
      </c>
      <c r="X283" s="154">
        <v>8</v>
      </c>
      <c r="Y283" s="151">
        <v>-13</v>
      </c>
      <c r="Z283" s="151">
        <v>-12</v>
      </c>
      <c r="AA283" s="151"/>
      <c r="AB283" s="147">
        <f t="shared" si="67"/>
        <v>1</v>
      </c>
      <c r="AC283" s="148">
        <f t="shared" si="68"/>
        <v>3</v>
      </c>
      <c r="AD283" s="149">
        <f t="shared" si="69"/>
      </c>
      <c r="AE283" s="150">
        <f t="shared" si="70"/>
        <v>1</v>
      </c>
      <c r="AF283" s="122"/>
    </row>
    <row r="284" spans="1:32" ht="12.75">
      <c r="A284" s="122"/>
      <c r="B284" s="152" t="s">
        <v>130</v>
      </c>
      <c r="C284" s="144" t="str">
        <f>IF(C273&gt;"",C273,"")</f>
        <v>Mäkelä Jussi</v>
      </c>
      <c r="D284" s="144" t="str">
        <f>IF(G272&gt;"",G272,"")</f>
        <v>Niebur Joschua</v>
      </c>
      <c r="E284" s="153"/>
      <c r="F284" s="151"/>
      <c r="G284" s="154"/>
      <c r="H284" s="151"/>
      <c r="I284" s="151"/>
      <c r="J284" s="151"/>
      <c r="K284" s="147">
        <f t="shared" si="63"/>
      </c>
      <c r="L284" s="148">
        <f t="shared" si="64"/>
      </c>
      <c r="M284" s="149">
        <f t="shared" si="65"/>
      </c>
      <c r="N284" s="150">
        <f t="shared" si="66"/>
      </c>
      <c r="O284" s="122"/>
      <c r="Q284" s="122"/>
      <c r="R284" s="122"/>
      <c r="S284" s="152" t="s">
        <v>130</v>
      </c>
      <c r="T284" s="144" t="str">
        <f>IF(T273&gt;"",T273,"")</f>
        <v>Mäkelä Jussi</v>
      </c>
      <c r="U284" s="144" t="str">
        <f>IF(X272&gt;"",X272,"")</f>
        <v>Xu Pauli</v>
      </c>
      <c r="V284" s="153"/>
      <c r="W284" s="151">
        <v>6</v>
      </c>
      <c r="X284" s="154">
        <v>6</v>
      </c>
      <c r="Y284" s="151">
        <v>7</v>
      </c>
      <c r="Z284" s="151"/>
      <c r="AA284" s="151"/>
      <c r="AB284" s="147">
        <f t="shared" si="67"/>
        <v>3</v>
      </c>
      <c r="AC284" s="148">
        <f t="shared" si="68"/>
        <v>0</v>
      </c>
      <c r="AD284" s="149">
        <f t="shared" si="69"/>
        <v>1</v>
      </c>
      <c r="AE284" s="150">
        <f t="shared" si="70"/>
      </c>
      <c r="AF284" s="122"/>
    </row>
    <row r="285" spans="1:32" ht="12.75">
      <c r="A285" s="122"/>
      <c r="B285" s="152" t="s">
        <v>131</v>
      </c>
      <c r="C285" s="155">
        <f>IF(C275&gt;"",C275&amp;" / "&amp;C276,"")</f>
      </c>
      <c r="D285" s="155">
        <f>IF(G275&gt;"",G275&amp;" / "&amp;G276,"")</f>
      </c>
      <c r="E285" s="156"/>
      <c r="F285" s="157"/>
      <c r="G285" s="158"/>
      <c r="H285" s="159"/>
      <c r="I285" s="159"/>
      <c r="J285" s="159"/>
      <c r="K285" s="147">
        <f t="shared" si="63"/>
      </c>
      <c r="L285" s="148">
        <f t="shared" si="64"/>
      </c>
      <c r="M285" s="149">
        <f t="shared" si="65"/>
      </c>
      <c r="N285" s="150">
        <f t="shared" si="66"/>
      </c>
      <c r="O285" s="122"/>
      <c r="Q285" s="122"/>
      <c r="R285" s="122"/>
      <c r="S285" s="152" t="s">
        <v>131</v>
      </c>
      <c r="T285" s="155">
        <f>IF(T275&gt;"",T275&amp;" / "&amp;T276,"")</f>
      </c>
      <c r="U285" s="155">
        <f>IF(X275&gt;"",X275&amp;" / "&amp;X276,"")</f>
      </c>
      <c r="V285" s="156"/>
      <c r="W285" s="157"/>
      <c r="X285" s="158"/>
      <c r="Y285" s="159"/>
      <c r="Z285" s="159"/>
      <c r="AA285" s="159"/>
      <c r="AB285" s="147">
        <f t="shared" si="67"/>
      </c>
      <c r="AC285" s="148">
        <f t="shared" si="68"/>
      </c>
      <c r="AD285" s="149">
        <f t="shared" si="69"/>
      </c>
      <c r="AE285" s="150">
        <f t="shared" si="70"/>
      </c>
      <c r="AF285" s="122"/>
    </row>
    <row r="286" spans="1:32" ht="12.75">
      <c r="A286" s="122"/>
      <c r="B286" s="143" t="s">
        <v>132</v>
      </c>
      <c r="C286" s="144" t="str">
        <f>IF(C272&gt;"",C272,"")</f>
        <v>Mustonen Aleksi</v>
      </c>
      <c r="D286" s="144" t="str">
        <f>IF(G273&gt;"",G273,"")</f>
        <v>Hyttinen Antti</v>
      </c>
      <c r="E286" s="160"/>
      <c r="F286" s="161"/>
      <c r="G286" s="145"/>
      <c r="H286" s="145"/>
      <c r="I286" s="145"/>
      <c r="J286" s="146"/>
      <c r="K286" s="147">
        <f t="shared" si="63"/>
      </c>
      <c r="L286" s="148">
        <f t="shared" si="64"/>
      </c>
      <c r="M286" s="149">
        <f t="shared" si="65"/>
      </c>
      <c r="N286" s="150">
        <f t="shared" si="66"/>
      </c>
      <c r="O286" s="122"/>
      <c r="Q286" s="122"/>
      <c r="R286" s="122"/>
      <c r="S286" s="143" t="s">
        <v>132</v>
      </c>
      <c r="T286" s="144" t="str">
        <f>IF(T272&gt;"",T272,"")</f>
        <v>Mustonen Aleksi</v>
      </c>
      <c r="U286" s="144" t="str">
        <f>IF(X273&gt;"",X273,"")</f>
        <v>Zhuang Siyan</v>
      </c>
      <c r="V286" s="160"/>
      <c r="W286" s="161"/>
      <c r="X286" s="145"/>
      <c r="Y286" s="145"/>
      <c r="Z286" s="145"/>
      <c r="AA286" s="146"/>
      <c r="AB286" s="147">
        <f t="shared" si="67"/>
      </c>
      <c r="AC286" s="148">
        <f t="shared" si="68"/>
      </c>
      <c r="AD286" s="149">
        <f t="shared" si="69"/>
      </c>
      <c r="AE286" s="150">
        <f t="shared" si="70"/>
      </c>
      <c r="AF286" s="122"/>
    </row>
    <row r="287" spans="1:32" ht="12.75">
      <c r="A287" s="122"/>
      <c r="B287" s="143" t="s">
        <v>133</v>
      </c>
      <c r="C287" s="144" t="str">
        <f>IF(C273&gt;"",C273,"")</f>
        <v>Mäkelä Jussi</v>
      </c>
      <c r="D287" s="144" t="str">
        <f>IF(G271&gt;"",G271,"")</f>
        <v>Uusitalo Felix</v>
      </c>
      <c r="E287" s="160"/>
      <c r="F287" s="161"/>
      <c r="G287" s="145"/>
      <c r="H287" s="145"/>
      <c r="I287" s="145"/>
      <c r="J287" s="146"/>
      <c r="K287" s="147">
        <f t="shared" si="63"/>
      </c>
      <c r="L287" s="148">
        <f t="shared" si="64"/>
      </c>
      <c r="M287" s="149">
        <f t="shared" si="65"/>
      </c>
      <c r="N287" s="150">
        <f t="shared" si="66"/>
      </c>
      <c r="O287" s="122"/>
      <c r="Q287" s="122"/>
      <c r="R287" s="122"/>
      <c r="S287" s="143" t="s">
        <v>133</v>
      </c>
      <c r="T287" s="144" t="str">
        <f>IF(T273&gt;"",T273,"")</f>
        <v>Mäkelä Jussi</v>
      </c>
      <c r="U287" s="144" t="str">
        <f>IF(X271&gt;"",X271,"")</f>
        <v>Castrén Lukas</v>
      </c>
      <c r="V287" s="160"/>
      <c r="W287" s="161"/>
      <c r="X287" s="145"/>
      <c r="Y287" s="145"/>
      <c r="Z287" s="145"/>
      <c r="AA287" s="146"/>
      <c r="AB287" s="147">
        <f t="shared" si="67"/>
      </c>
      <c r="AC287" s="148">
        <f t="shared" si="68"/>
      </c>
      <c r="AD287" s="149">
        <f t="shared" si="69"/>
      </c>
      <c r="AE287" s="150">
        <f t="shared" si="70"/>
      </c>
      <c r="AF287" s="122"/>
    </row>
    <row r="288" spans="1:32" ht="13.5" thickBot="1">
      <c r="A288" s="122"/>
      <c r="B288" s="143" t="s">
        <v>75</v>
      </c>
      <c r="C288" s="144" t="str">
        <f>IF(C271&gt;"",C271,"")</f>
        <v>Kivelä Kimi</v>
      </c>
      <c r="D288" s="144" t="str">
        <f>IF(G272&gt;"",G272,"")</f>
        <v>Niebur Joschua</v>
      </c>
      <c r="E288" s="160"/>
      <c r="F288" s="146"/>
      <c r="G288" s="145"/>
      <c r="H288" s="146"/>
      <c r="I288" s="145"/>
      <c r="J288" s="145"/>
      <c r="K288" s="147">
        <f t="shared" si="63"/>
      </c>
      <c r="L288" s="148">
        <f t="shared" si="64"/>
      </c>
      <c r="M288" s="149">
        <f t="shared" si="65"/>
      </c>
      <c r="N288" s="150">
        <f t="shared" si="66"/>
      </c>
      <c r="O288" s="122"/>
      <c r="Q288" s="122"/>
      <c r="R288" s="122"/>
      <c r="S288" s="143" t="s">
        <v>75</v>
      </c>
      <c r="T288" s="144" t="str">
        <f>IF(T271&gt;"",T271,"")</f>
        <v>Kivelä Kimi</v>
      </c>
      <c r="U288" s="144" t="str">
        <f>IF(X272&gt;"",X272,"")</f>
        <v>Xu Pauli</v>
      </c>
      <c r="V288" s="160"/>
      <c r="W288" s="146"/>
      <c r="X288" s="145"/>
      <c r="Y288" s="146"/>
      <c r="Z288" s="145"/>
      <c r="AA288" s="145"/>
      <c r="AB288" s="147">
        <f t="shared" si="67"/>
      </c>
      <c r="AC288" s="148">
        <f t="shared" si="68"/>
      </c>
      <c r="AD288" s="149">
        <f t="shared" si="69"/>
      </c>
      <c r="AE288" s="150">
        <f t="shared" si="70"/>
      </c>
      <c r="AF288" s="122"/>
    </row>
    <row r="289" spans="1:32" ht="16.5" thickBot="1">
      <c r="A289" s="119"/>
      <c r="B289" s="47"/>
      <c r="C289" s="47"/>
      <c r="D289" s="47"/>
      <c r="E289" s="47"/>
      <c r="F289" s="47"/>
      <c r="G289" s="47"/>
      <c r="H289" s="47"/>
      <c r="I289" s="162" t="s">
        <v>134</v>
      </c>
      <c r="J289" s="163"/>
      <c r="K289" s="164">
        <f>IF(ISBLANK(C271),"",SUM(K279:K288))</f>
        <v>15</v>
      </c>
      <c r="L289" s="165">
        <f>IF(ISBLANK(G271),"",SUM(L279:L288))</f>
        <v>1</v>
      </c>
      <c r="M289" s="166">
        <f>IF(ISBLANK(F279),"",SUM(M279:M288))</f>
        <v>5</v>
      </c>
      <c r="N289" s="167">
        <f>IF(ISBLANK(F279),"",SUM(N279:N288))</f>
        <v>0</v>
      </c>
      <c r="O289" s="122"/>
      <c r="Q289" s="119"/>
      <c r="R289" s="48"/>
      <c r="S289" s="47"/>
      <c r="T289" s="47"/>
      <c r="U289" s="47"/>
      <c r="V289" s="47"/>
      <c r="W289" s="47"/>
      <c r="X289" s="47"/>
      <c r="Y289" s="47"/>
      <c r="Z289" s="162" t="s">
        <v>134</v>
      </c>
      <c r="AA289" s="163"/>
      <c r="AB289" s="164">
        <f>IF(ISBLANK(T271),"",SUM(AB279:AB288))</f>
        <v>16</v>
      </c>
      <c r="AC289" s="165">
        <f>IF(ISBLANK(X271),"",SUM(AC279:AC288))</f>
        <v>8</v>
      </c>
      <c r="AD289" s="166">
        <f>IF(ISBLANK(W279),"",SUM(AD279:AD288))</f>
        <v>5</v>
      </c>
      <c r="AE289" s="167">
        <f>IF(ISBLANK(W279),"",SUM(AE279:AE288))</f>
        <v>1</v>
      </c>
      <c r="AF289" s="122"/>
    </row>
    <row r="290" spans="1:32" ht="12.75">
      <c r="A290" s="119"/>
      <c r="B290" s="168" t="s">
        <v>135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123"/>
      <c r="Q290" s="119"/>
      <c r="R290" s="48"/>
      <c r="S290" s="168" t="s">
        <v>135</v>
      </c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123"/>
    </row>
    <row r="291" spans="1:32" ht="12.75">
      <c r="A291" s="119"/>
      <c r="B291" s="169" t="s">
        <v>79</v>
      </c>
      <c r="C291" s="169"/>
      <c r="D291" s="169" t="s">
        <v>80</v>
      </c>
      <c r="E291" s="170"/>
      <c r="F291" s="169"/>
      <c r="G291" s="169" t="s">
        <v>15</v>
      </c>
      <c r="H291" s="170"/>
      <c r="I291" s="169"/>
      <c r="J291" s="171" t="s">
        <v>136</v>
      </c>
      <c r="K291" s="48"/>
      <c r="L291" s="47"/>
      <c r="M291" s="47"/>
      <c r="N291" s="47"/>
      <c r="O291" s="123"/>
      <c r="Q291" s="119"/>
      <c r="R291" s="48"/>
      <c r="S291" s="169" t="s">
        <v>79</v>
      </c>
      <c r="T291" s="169"/>
      <c r="U291" s="169" t="s">
        <v>80</v>
      </c>
      <c r="V291" s="170"/>
      <c r="W291" s="169"/>
      <c r="X291" s="169" t="s">
        <v>15</v>
      </c>
      <c r="Y291" s="170"/>
      <c r="Z291" s="169"/>
      <c r="AA291" s="171" t="s">
        <v>136</v>
      </c>
      <c r="AB291" s="48"/>
      <c r="AC291" s="47"/>
      <c r="AD291" s="47"/>
      <c r="AE291" s="47"/>
      <c r="AF291" s="123"/>
    </row>
    <row r="292" spans="1:32" ht="18.75" thickBot="1">
      <c r="A292" s="119"/>
      <c r="B292" s="47"/>
      <c r="C292" s="47"/>
      <c r="D292" s="47"/>
      <c r="E292" s="47"/>
      <c r="F292" s="47"/>
      <c r="G292" s="47"/>
      <c r="H292" s="47"/>
      <c r="I292" s="47"/>
      <c r="J292" s="221" t="s">
        <v>46</v>
      </c>
      <c r="K292" s="222"/>
      <c r="L292" s="222"/>
      <c r="M292" s="222"/>
      <c r="N292" s="223"/>
      <c r="O292" s="122"/>
      <c r="Q292" s="119"/>
      <c r="R292" s="48"/>
      <c r="S292" s="47"/>
      <c r="T292" s="47"/>
      <c r="U292" s="47"/>
      <c r="V292" s="47"/>
      <c r="W292" s="47"/>
      <c r="X292" s="47"/>
      <c r="Y292" s="47"/>
      <c r="Z292" s="47"/>
      <c r="AA292" s="221" t="s">
        <v>46</v>
      </c>
      <c r="AB292" s="222"/>
      <c r="AC292" s="222"/>
      <c r="AD292" s="222"/>
      <c r="AE292" s="223"/>
      <c r="AF292" s="122"/>
    </row>
    <row r="293" spans="1:32" ht="18">
      <c r="A293" s="172"/>
      <c r="B293" s="173"/>
      <c r="C293" s="173"/>
      <c r="D293" s="173"/>
      <c r="E293" s="173"/>
      <c r="F293" s="173"/>
      <c r="G293" s="173"/>
      <c r="H293" s="173"/>
      <c r="I293" s="173"/>
      <c r="J293" s="174"/>
      <c r="K293" s="174"/>
      <c r="L293" s="174"/>
      <c r="M293" s="174"/>
      <c r="N293" s="174"/>
      <c r="O293" s="108"/>
      <c r="Q293" s="172"/>
      <c r="R293" s="107"/>
      <c r="S293" s="173"/>
      <c r="T293" s="173"/>
      <c r="U293" s="173"/>
      <c r="V293" s="173"/>
      <c r="W293" s="173"/>
      <c r="X293" s="173"/>
      <c r="Y293" s="173"/>
      <c r="Z293" s="173"/>
      <c r="AA293" s="174"/>
      <c r="AB293" s="174"/>
      <c r="AC293" s="174"/>
      <c r="AD293" s="174"/>
      <c r="AE293" s="174"/>
      <c r="AF293" s="108"/>
    </row>
    <row r="294" spans="2:19" ht="12.75">
      <c r="B294" s="175" t="s">
        <v>137</v>
      </c>
      <c r="S294" s="175" t="s">
        <v>137</v>
      </c>
    </row>
    <row r="299" spans="1:32" ht="15.75">
      <c r="A299" s="114"/>
      <c r="B299" s="115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8"/>
      <c r="Q299" s="114"/>
      <c r="R299" s="116"/>
      <c r="S299" s="115"/>
      <c r="T299" s="116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8"/>
    </row>
    <row r="300" spans="1:32" ht="15.75">
      <c r="A300" s="119">
        <v>10</v>
      </c>
      <c r="B300" s="48"/>
      <c r="C300" s="120" t="s">
        <v>114</v>
      </c>
      <c r="D300" s="47"/>
      <c r="E300" s="47"/>
      <c r="F300" s="48"/>
      <c r="G300" s="121" t="s">
        <v>115</v>
      </c>
      <c r="H300" s="50"/>
      <c r="I300" s="224"/>
      <c r="J300" s="225"/>
      <c r="K300" s="225"/>
      <c r="L300" s="225"/>
      <c r="M300" s="225"/>
      <c r="N300" s="226"/>
      <c r="O300" s="122"/>
      <c r="Q300" s="119"/>
      <c r="R300" s="48">
        <v>22</v>
      </c>
      <c r="S300" s="48"/>
      <c r="T300" s="120" t="s">
        <v>114</v>
      </c>
      <c r="U300" s="47"/>
      <c r="V300" s="47"/>
      <c r="W300" s="48"/>
      <c r="X300" s="121" t="s">
        <v>115</v>
      </c>
      <c r="Y300" s="50"/>
      <c r="Z300" s="224"/>
      <c r="AA300" s="225"/>
      <c r="AB300" s="225"/>
      <c r="AC300" s="225"/>
      <c r="AD300" s="225"/>
      <c r="AE300" s="226"/>
      <c r="AF300" s="122"/>
    </row>
    <row r="301" spans="1:32" ht="20.25">
      <c r="A301" s="119"/>
      <c r="B301" s="51"/>
      <c r="C301" s="69" t="s">
        <v>116</v>
      </c>
      <c r="D301" s="47"/>
      <c r="E301" s="47"/>
      <c r="F301" s="48"/>
      <c r="G301" s="121" t="s">
        <v>117</v>
      </c>
      <c r="H301" s="50"/>
      <c r="I301" s="227"/>
      <c r="J301" s="217"/>
      <c r="K301" s="217"/>
      <c r="L301" s="217"/>
      <c r="M301" s="217"/>
      <c r="N301" s="218"/>
      <c r="O301" s="122"/>
      <c r="Q301" s="119"/>
      <c r="R301" s="48"/>
      <c r="S301" s="51"/>
      <c r="T301" s="69" t="s">
        <v>116</v>
      </c>
      <c r="U301" s="47"/>
      <c r="V301" s="47"/>
      <c r="W301" s="48"/>
      <c r="X301" s="121" t="s">
        <v>117</v>
      </c>
      <c r="Y301" s="50"/>
      <c r="Z301" s="227"/>
      <c r="AA301" s="217"/>
      <c r="AB301" s="217"/>
      <c r="AC301" s="217"/>
      <c r="AD301" s="217"/>
      <c r="AE301" s="218"/>
      <c r="AF301" s="122"/>
    </row>
    <row r="302" spans="1:32" ht="12.75">
      <c r="A302" s="119"/>
      <c r="B302" s="48"/>
      <c r="C302" s="54"/>
      <c r="D302" s="47"/>
      <c r="E302" s="47"/>
      <c r="F302" s="47"/>
      <c r="G302" s="54"/>
      <c r="H302" s="47"/>
      <c r="I302" s="47"/>
      <c r="J302" s="47"/>
      <c r="K302" s="47"/>
      <c r="L302" s="47"/>
      <c r="M302" s="47"/>
      <c r="N302" s="47"/>
      <c r="O302" s="123"/>
      <c r="Q302" s="119"/>
      <c r="R302" s="48"/>
      <c r="S302" s="48"/>
      <c r="T302" s="54"/>
      <c r="U302" s="47"/>
      <c r="V302" s="47"/>
      <c r="W302" s="47"/>
      <c r="X302" s="54"/>
      <c r="Y302" s="47"/>
      <c r="Z302" s="47"/>
      <c r="AA302" s="47"/>
      <c r="AB302" s="47"/>
      <c r="AC302" s="47"/>
      <c r="AD302" s="47"/>
      <c r="AE302" s="47"/>
      <c r="AF302" s="123"/>
    </row>
    <row r="303" spans="1:32" ht="15.75">
      <c r="A303" s="122"/>
      <c r="B303" s="124" t="s">
        <v>118</v>
      </c>
      <c r="C303" s="228" t="s">
        <v>92</v>
      </c>
      <c r="D303" s="229"/>
      <c r="E303" s="125"/>
      <c r="F303" s="124" t="s">
        <v>118</v>
      </c>
      <c r="G303" s="228" t="s">
        <v>34</v>
      </c>
      <c r="H303" s="230"/>
      <c r="I303" s="230"/>
      <c r="J303" s="230"/>
      <c r="K303" s="230"/>
      <c r="L303" s="230"/>
      <c r="M303" s="230"/>
      <c r="N303" s="231"/>
      <c r="O303" s="122"/>
      <c r="Q303" s="122"/>
      <c r="R303" s="119"/>
      <c r="S303" s="124" t="s">
        <v>118</v>
      </c>
      <c r="T303" s="228" t="s">
        <v>2</v>
      </c>
      <c r="U303" s="229"/>
      <c r="V303" s="125"/>
      <c r="W303" s="124" t="s">
        <v>118</v>
      </c>
      <c r="X303" s="228" t="s">
        <v>193</v>
      </c>
      <c r="Y303" s="230"/>
      <c r="Z303" s="230"/>
      <c r="AA303" s="230"/>
      <c r="AB303" s="230"/>
      <c r="AC303" s="230"/>
      <c r="AD303" s="230"/>
      <c r="AE303" s="231"/>
      <c r="AF303" s="122"/>
    </row>
    <row r="304" spans="1:32" ht="12.75">
      <c r="A304" s="122"/>
      <c r="B304" s="126" t="s">
        <v>62</v>
      </c>
      <c r="C304" s="214" t="s">
        <v>166</v>
      </c>
      <c r="D304" s="215"/>
      <c r="E304" s="127"/>
      <c r="F304" s="128" t="s">
        <v>5</v>
      </c>
      <c r="G304" s="214" t="s">
        <v>184</v>
      </c>
      <c r="H304" s="217"/>
      <c r="I304" s="217"/>
      <c r="J304" s="217"/>
      <c r="K304" s="217"/>
      <c r="L304" s="217"/>
      <c r="M304" s="217"/>
      <c r="N304" s="218"/>
      <c r="O304" s="122"/>
      <c r="Q304" s="122"/>
      <c r="R304" s="119"/>
      <c r="S304" s="126" t="s">
        <v>62</v>
      </c>
      <c r="T304" s="214" t="s">
        <v>236</v>
      </c>
      <c r="U304" s="215"/>
      <c r="V304" s="127"/>
      <c r="W304" s="128" t="s">
        <v>5</v>
      </c>
      <c r="X304" s="214" t="s">
        <v>261</v>
      </c>
      <c r="Y304" s="217"/>
      <c r="Z304" s="217"/>
      <c r="AA304" s="217"/>
      <c r="AB304" s="217"/>
      <c r="AC304" s="217"/>
      <c r="AD304" s="217"/>
      <c r="AE304" s="218"/>
      <c r="AF304" s="122"/>
    </row>
    <row r="305" spans="1:32" ht="12.75">
      <c r="A305" s="122"/>
      <c r="B305" s="129" t="s">
        <v>63</v>
      </c>
      <c r="C305" s="214" t="s">
        <v>194</v>
      </c>
      <c r="D305" s="215"/>
      <c r="E305" s="127"/>
      <c r="F305" s="130" t="s">
        <v>64</v>
      </c>
      <c r="G305" s="216" t="s">
        <v>263</v>
      </c>
      <c r="H305" s="217"/>
      <c r="I305" s="217"/>
      <c r="J305" s="217"/>
      <c r="K305" s="217"/>
      <c r="L305" s="217"/>
      <c r="M305" s="217"/>
      <c r="N305" s="218"/>
      <c r="O305" s="122"/>
      <c r="Q305" s="122"/>
      <c r="R305" s="119"/>
      <c r="S305" s="129" t="s">
        <v>63</v>
      </c>
      <c r="T305" s="214" t="s">
        <v>237</v>
      </c>
      <c r="U305" s="215"/>
      <c r="V305" s="127"/>
      <c r="W305" s="130" t="s">
        <v>64</v>
      </c>
      <c r="X305" s="216" t="s">
        <v>221</v>
      </c>
      <c r="Y305" s="217"/>
      <c r="Z305" s="217"/>
      <c r="AA305" s="217"/>
      <c r="AB305" s="217"/>
      <c r="AC305" s="217"/>
      <c r="AD305" s="217"/>
      <c r="AE305" s="218"/>
      <c r="AF305" s="122"/>
    </row>
    <row r="306" spans="1:32" ht="12.75">
      <c r="A306" s="119"/>
      <c r="B306" s="129" t="s">
        <v>119</v>
      </c>
      <c r="C306" s="214" t="s">
        <v>230</v>
      </c>
      <c r="D306" s="215"/>
      <c r="E306" s="127"/>
      <c r="F306" s="130" t="s">
        <v>120</v>
      </c>
      <c r="G306" s="216" t="s">
        <v>185</v>
      </c>
      <c r="H306" s="217"/>
      <c r="I306" s="217"/>
      <c r="J306" s="217"/>
      <c r="K306" s="217"/>
      <c r="L306" s="217"/>
      <c r="M306" s="217"/>
      <c r="N306" s="218"/>
      <c r="O306" s="123"/>
      <c r="Q306" s="119"/>
      <c r="R306" s="119"/>
      <c r="S306" s="129" t="s">
        <v>119</v>
      </c>
      <c r="T306" s="214" t="s">
        <v>238</v>
      </c>
      <c r="U306" s="215"/>
      <c r="V306" s="127"/>
      <c r="W306" s="130" t="s">
        <v>120</v>
      </c>
      <c r="X306" s="216" t="s">
        <v>190</v>
      </c>
      <c r="Y306" s="217"/>
      <c r="Z306" s="217"/>
      <c r="AA306" s="217"/>
      <c r="AB306" s="217"/>
      <c r="AC306" s="217"/>
      <c r="AD306" s="217"/>
      <c r="AE306" s="218"/>
      <c r="AF306" s="123"/>
    </row>
    <row r="307" spans="1:32" ht="12.75">
      <c r="A307" s="119"/>
      <c r="B307" s="131" t="s">
        <v>121</v>
      </c>
      <c r="C307" s="132"/>
      <c r="D307" s="133"/>
      <c r="E307" s="63"/>
      <c r="F307" s="131" t="s">
        <v>121</v>
      </c>
      <c r="G307" s="132"/>
      <c r="H307" s="134"/>
      <c r="I307" s="134"/>
      <c r="J307" s="134"/>
      <c r="K307" s="134"/>
      <c r="L307" s="134"/>
      <c r="M307" s="134"/>
      <c r="N307" s="134"/>
      <c r="O307" s="123"/>
      <c r="Q307" s="119"/>
      <c r="R307" s="119"/>
      <c r="S307" s="131" t="s">
        <v>121</v>
      </c>
      <c r="T307" s="132"/>
      <c r="U307" s="133"/>
      <c r="V307" s="63"/>
      <c r="W307" s="131" t="s">
        <v>121</v>
      </c>
      <c r="X307" s="132"/>
      <c r="Y307" s="134"/>
      <c r="Z307" s="134"/>
      <c r="AA307" s="134"/>
      <c r="AB307" s="134"/>
      <c r="AC307" s="134"/>
      <c r="AD307" s="134"/>
      <c r="AE307" s="134"/>
      <c r="AF307" s="123"/>
    </row>
    <row r="308" spans="1:32" ht="12.75">
      <c r="A308" s="122"/>
      <c r="B308" s="135"/>
      <c r="C308" s="214"/>
      <c r="D308" s="215"/>
      <c r="E308" s="127"/>
      <c r="F308" s="136"/>
      <c r="G308" s="216"/>
      <c r="H308" s="217"/>
      <c r="I308" s="217"/>
      <c r="J308" s="217"/>
      <c r="K308" s="217"/>
      <c r="L308" s="217"/>
      <c r="M308" s="217"/>
      <c r="N308" s="218"/>
      <c r="O308" s="122"/>
      <c r="Q308" s="122"/>
      <c r="R308" s="119"/>
      <c r="S308" s="135"/>
      <c r="T308" s="214"/>
      <c r="U308" s="215"/>
      <c r="V308" s="127"/>
      <c r="W308" s="136"/>
      <c r="X308" s="216"/>
      <c r="Y308" s="217"/>
      <c r="Z308" s="217"/>
      <c r="AA308" s="217"/>
      <c r="AB308" s="217"/>
      <c r="AC308" s="217"/>
      <c r="AD308" s="217"/>
      <c r="AE308" s="218"/>
      <c r="AF308" s="122"/>
    </row>
    <row r="309" spans="1:32" ht="12.75">
      <c r="A309" s="122"/>
      <c r="B309" s="137"/>
      <c r="C309" s="214"/>
      <c r="D309" s="215"/>
      <c r="E309" s="127"/>
      <c r="F309" s="138"/>
      <c r="G309" s="216"/>
      <c r="H309" s="217"/>
      <c r="I309" s="217"/>
      <c r="J309" s="217"/>
      <c r="K309" s="217"/>
      <c r="L309" s="217"/>
      <c r="M309" s="217"/>
      <c r="N309" s="218"/>
      <c r="O309" s="122"/>
      <c r="Q309" s="122"/>
      <c r="R309" s="119"/>
      <c r="S309" s="137"/>
      <c r="T309" s="214"/>
      <c r="U309" s="215"/>
      <c r="V309" s="127"/>
      <c r="W309" s="138"/>
      <c r="X309" s="216"/>
      <c r="Y309" s="217"/>
      <c r="Z309" s="217"/>
      <c r="AA309" s="217"/>
      <c r="AB309" s="217"/>
      <c r="AC309" s="217"/>
      <c r="AD309" s="217"/>
      <c r="AE309" s="218"/>
      <c r="AF309" s="122"/>
    </row>
    <row r="310" spans="1:32" ht="15.75">
      <c r="A310" s="119"/>
      <c r="B310" s="47"/>
      <c r="C310" s="47"/>
      <c r="D310" s="47"/>
      <c r="E310" s="47"/>
      <c r="F310" s="139" t="s">
        <v>122</v>
      </c>
      <c r="G310" s="54"/>
      <c r="H310" s="54"/>
      <c r="I310" s="54"/>
      <c r="J310" s="47"/>
      <c r="K310" s="47"/>
      <c r="L310" s="47"/>
      <c r="M310" s="68"/>
      <c r="N310" s="48"/>
      <c r="O310" s="123"/>
      <c r="Q310" s="119"/>
      <c r="R310" s="48"/>
      <c r="S310" s="47"/>
      <c r="T310" s="47"/>
      <c r="U310" s="47"/>
      <c r="V310" s="47"/>
      <c r="W310" s="139" t="s">
        <v>122</v>
      </c>
      <c r="X310" s="54"/>
      <c r="Y310" s="54"/>
      <c r="Z310" s="54"/>
      <c r="AA310" s="47"/>
      <c r="AB310" s="47"/>
      <c r="AC310" s="47"/>
      <c r="AD310" s="68"/>
      <c r="AE310" s="48"/>
      <c r="AF310" s="123"/>
    </row>
    <row r="311" spans="1:32" ht="12.75">
      <c r="A311" s="119"/>
      <c r="B311" s="140" t="s">
        <v>8</v>
      </c>
      <c r="C311" s="47"/>
      <c r="D311" s="47"/>
      <c r="E311" s="47"/>
      <c r="F311" s="141" t="s">
        <v>123</v>
      </c>
      <c r="G311" s="141" t="s">
        <v>97</v>
      </c>
      <c r="H311" s="141" t="s">
        <v>124</v>
      </c>
      <c r="I311" s="141" t="s">
        <v>125</v>
      </c>
      <c r="J311" s="141" t="s">
        <v>126</v>
      </c>
      <c r="K311" s="219" t="s">
        <v>127</v>
      </c>
      <c r="L311" s="220"/>
      <c r="M311" s="73" t="s">
        <v>70</v>
      </c>
      <c r="N311" s="142" t="s">
        <v>71</v>
      </c>
      <c r="O311" s="122"/>
      <c r="Q311" s="119"/>
      <c r="R311" s="48"/>
      <c r="S311" s="140" t="s">
        <v>8</v>
      </c>
      <c r="T311" s="47"/>
      <c r="U311" s="47"/>
      <c r="V311" s="47"/>
      <c r="W311" s="141" t="s">
        <v>123</v>
      </c>
      <c r="X311" s="141" t="s">
        <v>97</v>
      </c>
      <c r="Y311" s="141" t="s">
        <v>124</v>
      </c>
      <c r="Z311" s="141" t="s">
        <v>125</v>
      </c>
      <c r="AA311" s="141" t="s">
        <v>126</v>
      </c>
      <c r="AB311" s="219" t="s">
        <v>127</v>
      </c>
      <c r="AC311" s="220"/>
      <c r="AD311" s="73" t="s">
        <v>70</v>
      </c>
      <c r="AE311" s="142" t="s">
        <v>71</v>
      </c>
      <c r="AF311" s="122"/>
    </row>
    <row r="312" spans="1:32" ht="12.75">
      <c r="A312" s="122"/>
      <c r="B312" s="143" t="s">
        <v>72</v>
      </c>
      <c r="C312" s="144" t="str">
        <f>IF(C304&gt;"",C304,"")</f>
        <v>Nyberg Jan</v>
      </c>
      <c r="D312" s="144" t="str">
        <f>IF(G304&gt;"",G304,"")</f>
        <v>O´Connor Miikka</v>
      </c>
      <c r="E312" s="144">
        <f>IF(E304&gt;"",E304&amp;" - "&amp;I304,"")</f>
      </c>
      <c r="F312" s="145">
        <v>-9</v>
      </c>
      <c r="G312" s="145">
        <v>-9</v>
      </c>
      <c r="H312" s="146">
        <v>-4</v>
      </c>
      <c r="I312" s="145"/>
      <c r="J312" s="145"/>
      <c r="K312" s="147">
        <f>IF(ISBLANK(F312),"",COUNTIF(F312:J312,"&gt;=0"))</f>
        <v>0</v>
      </c>
      <c r="L312" s="148">
        <f>IF(ISBLANK(F312),"",(IF(LEFT(F312,1)="-",1,0)+IF(LEFT(G312,1)="-",1,0)+IF(LEFT(H312,1)="-",1,0)+IF(LEFT(I312,1)="-",1,0)+IF(LEFT(J312,1)="-",1,0)))</f>
        <v>3</v>
      </c>
      <c r="M312" s="149">
        <f>IF(K312=3,1,"")</f>
      </c>
      <c r="N312" s="150">
        <f>IF(L312=3,1,"")</f>
        <v>1</v>
      </c>
      <c r="O312" s="122"/>
      <c r="Q312" s="122"/>
      <c r="R312" s="122"/>
      <c r="S312" s="143" t="s">
        <v>72</v>
      </c>
      <c r="T312" s="144" t="str">
        <f>IF(T304&gt;"",T304,"")</f>
        <v>Pitkänen Tatu</v>
      </c>
      <c r="U312" s="144" t="str">
        <f>IF(X304&gt;"",X304,"")</f>
        <v>Xu Pauli</v>
      </c>
      <c r="V312" s="144">
        <f>IF(V304&gt;"",V304&amp;" - "&amp;Z304,"")</f>
      </c>
      <c r="W312" s="145">
        <v>7</v>
      </c>
      <c r="X312" s="145">
        <v>-4</v>
      </c>
      <c r="Y312" s="146">
        <v>-7</v>
      </c>
      <c r="Z312" s="145">
        <v>-10</v>
      </c>
      <c r="AA312" s="145"/>
      <c r="AB312" s="147">
        <f>IF(ISBLANK(W312),"",COUNTIF(W312:AA312,"&gt;=0"))</f>
        <v>1</v>
      </c>
      <c r="AC312" s="148">
        <f>IF(ISBLANK(W312),"",(IF(LEFT(W312,1)="-",1,0)+IF(LEFT(X312,1)="-",1,0)+IF(LEFT(Y312,1)="-",1,0)+IF(LEFT(Z312,1)="-",1,0)+IF(LEFT(AA312,1)="-",1,0)))</f>
        <v>3</v>
      </c>
      <c r="AD312" s="149">
        <f>IF(AB312=3,1,"")</f>
      </c>
      <c r="AE312" s="150">
        <f>IF(AC312=3,1,"")</f>
        <v>1</v>
      </c>
      <c r="AF312" s="122"/>
    </row>
    <row r="313" spans="1:32" ht="12.75">
      <c r="A313" s="122"/>
      <c r="B313" s="143" t="s">
        <v>73</v>
      </c>
      <c r="C313" s="144" t="str">
        <f>IF(C305&gt;"",C305,"")</f>
        <v>Kantonistov Mikhail</v>
      </c>
      <c r="D313" s="144" t="str">
        <f>IF(G305&gt;"",G305,"")</f>
        <v>Lundström Thomas</v>
      </c>
      <c r="E313" s="144">
        <f>IF(E305&gt;"",E305&amp;" - "&amp;I305,"")</f>
      </c>
      <c r="F313" s="151">
        <v>-1</v>
      </c>
      <c r="G313" s="145">
        <v>-4</v>
      </c>
      <c r="H313" s="145">
        <v>-5</v>
      </c>
      <c r="I313" s="145"/>
      <c r="J313" s="145"/>
      <c r="K313" s="147">
        <f>IF(ISBLANK(F313),"",COUNTIF(F313:J313,"&gt;=0"))</f>
        <v>0</v>
      </c>
      <c r="L313" s="148">
        <f>IF(ISBLANK(F313),"",(IF(LEFT(F313,1)="-",1,0)+IF(LEFT(G313,1)="-",1,0)+IF(LEFT(H313,1)="-",1,0)+IF(LEFT(I313,1)="-",1,0)+IF(LEFT(J313,1)="-",1,0)))</f>
        <v>3</v>
      </c>
      <c r="M313" s="149">
        <f>IF(K313=3,1,"")</f>
      </c>
      <c r="N313" s="150">
        <f>IF(L313=3,1,"")</f>
        <v>1</v>
      </c>
      <c r="O313" s="122"/>
      <c r="Q313" s="122"/>
      <c r="R313" s="122"/>
      <c r="S313" s="143" t="s">
        <v>73</v>
      </c>
      <c r="T313" s="144" t="str">
        <f>IF(T305&gt;"",T305,"")</f>
        <v>Pitkänen Toni</v>
      </c>
      <c r="U313" s="144" t="str">
        <f>IF(X305&gt;"",X305,"")</f>
        <v>Castrén Lukas</v>
      </c>
      <c r="V313" s="144">
        <f>IF(V305&gt;"",V305&amp;" - "&amp;Z305,"")</f>
      </c>
      <c r="W313" s="151">
        <v>8</v>
      </c>
      <c r="X313" s="145">
        <v>-9</v>
      </c>
      <c r="Y313" s="145">
        <v>-5</v>
      </c>
      <c r="Z313" s="145">
        <v>-8</v>
      </c>
      <c r="AA313" s="145"/>
      <c r="AB313" s="147">
        <f>IF(ISBLANK(W313),"",COUNTIF(W313:AA313,"&gt;=0"))</f>
        <v>1</v>
      </c>
      <c r="AC313" s="148">
        <f>IF(ISBLANK(W313),"",(IF(LEFT(W313,1)="-",1,0)+IF(LEFT(X313,1)="-",1,0)+IF(LEFT(Y313,1)="-",1,0)+IF(LEFT(Z313,1)="-",1,0)+IF(LEFT(AA313,1)="-",1,0)))</f>
        <v>3</v>
      </c>
      <c r="AD313" s="149">
        <f>IF(AB313=3,1,"")</f>
      </c>
      <c r="AE313" s="150">
        <f>IF(AC313=3,1,"")</f>
        <v>1</v>
      </c>
      <c r="AF313" s="122"/>
    </row>
    <row r="314" spans="1:32" ht="12.75">
      <c r="A314" s="122"/>
      <c r="B314" s="152" t="s">
        <v>128</v>
      </c>
      <c r="C314" s="144" t="str">
        <f>IF(C306&gt;"",C306,"")</f>
        <v>Kivimäki Joonas</v>
      </c>
      <c r="D314" s="144" t="str">
        <f>IF(G306&gt;"",G306,"")</f>
        <v>Rantatulkkila Emil</v>
      </c>
      <c r="E314" s="153"/>
      <c r="F314" s="151">
        <v>-4</v>
      </c>
      <c r="G314" s="154">
        <v>-3</v>
      </c>
      <c r="H314" s="151">
        <v>-1</v>
      </c>
      <c r="I314" s="151"/>
      <c r="J314" s="151"/>
      <c r="K314" s="147">
        <f aca="true" t="shared" si="71" ref="K314:K321">IF(ISBLANK(F314),"",COUNTIF(F314:J314,"&gt;=0"))</f>
        <v>0</v>
      </c>
      <c r="L314" s="148">
        <f aca="true" t="shared" si="72" ref="L314:L321">IF(ISBLANK(F314),"",(IF(LEFT(F314,1)="-",1,0)+IF(LEFT(G314,1)="-",1,0)+IF(LEFT(H314,1)="-",1,0)+IF(LEFT(I314,1)="-",1,0)+IF(LEFT(J314,1)="-",1,0)))</f>
        <v>3</v>
      </c>
      <c r="M314" s="149">
        <f aca="true" t="shared" si="73" ref="M314:M321">IF(K314=3,1,"")</f>
      </c>
      <c r="N314" s="150">
        <f aca="true" t="shared" si="74" ref="N314:N321">IF(L314=3,1,"")</f>
        <v>1</v>
      </c>
      <c r="O314" s="122"/>
      <c r="Q314" s="122"/>
      <c r="R314" s="122"/>
      <c r="S314" s="152" t="s">
        <v>128</v>
      </c>
      <c r="T314" s="144" t="str">
        <f>IF(T306&gt;"",T306,"")</f>
        <v>Aaltonen Otto</v>
      </c>
      <c r="U314" s="144" t="str">
        <f>IF(X306&gt;"",X306,"")</f>
        <v>Zhuang Siyan</v>
      </c>
      <c r="V314" s="153"/>
      <c r="W314" s="151">
        <v>-7</v>
      </c>
      <c r="X314" s="154">
        <v>-7</v>
      </c>
      <c r="Y314" s="151">
        <v>-7</v>
      </c>
      <c r="Z314" s="151"/>
      <c r="AA314" s="151"/>
      <c r="AB314" s="147">
        <f aca="true" t="shared" si="75" ref="AB314:AB321">IF(ISBLANK(W314),"",COUNTIF(W314:AA314,"&gt;=0"))</f>
        <v>0</v>
      </c>
      <c r="AC314" s="148">
        <f aca="true" t="shared" si="76" ref="AC314:AC321">IF(ISBLANK(W314),"",(IF(LEFT(W314,1)="-",1,0)+IF(LEFT(X314,1)="-",1,0)+IF(LEFT(Y314,1)="-",1,0)+IF(LEFT(Z314,1)="-",1,0)+IF(LEFT(AA314,1)="-",1,0)))</f>
        <v>3</v>
      </c>
      <c r="AD314" s="149">
        <f aca="true" t="shared" si="77" ref="AD314:AD321">IF(AB314=3,1,"")</f>
      </c>
      <c r="AE314" s="150">
        <f aca="true" t="shared" si="78" ref="AE314:AE321">IF(AC314=3,1,"")</f>
        <v>1</v>
      </c>
      <c r="AF314" s="122"/>
    </row>
    <row r="315" spans="1:32" ht="12.75">
      <c r="A315" s="122"/>
      <c r="B315" s="152" t="s">
        <v>76</v>
      </c>
      <c r="C315" s="144" t="str">
        <f>IF(C305&gt;"",C305,"")</f>
        <v>Kantonistov Mikhail</v>
      </c>
      <c r="D315" s="144" t="str">
        <f>IF(G304&gt;"",G304,"")</f>
        <v>O´Connor Miikka</v>
      </c>
      <c r="E315" s="153"/>
      <c r="F315" s="151">
        <v>-3</v>
      </c>
      <c r="G315" s="154">
        <v>-4</v>
      </c>
      <c r="H315" s="151">
        <v>-8</v>
      </c>
      <c r="I315" s="151"/>
      <c r="J315" s="151"/>
      <c r="K315" s="147">
        <f t="shared" si="71"/>
        <v>0</v>
      </c>
      <c r="L315" s="148">
        <f t="shared" si="72"/>
        <v>3</v>
      </c>
      <c r="M315" s="149">
        <f t="shared" si="73"/>
      </c>
      <c r="N315" s="150">
        <f t="shared" si="74"/>
        <v>1</v>
      </c>
      <c r="O315" s="122"/>
      <c r="Q315" s="122"/>
      <c r="R315" s="122"/>
      <c r="S315" s="152" t="s">
        <v>76</v>
      </c>
      <c r="T315" s="144" t="str">
        <f>IF(T305&gt;"",T305,"")</f>
        <v>Pitkänen Toni</v>
      </c>
      <c r="U315" s="144" t="str">
        <f>IF(X304&gt;"",X304,"")</f>
        <v>Xu Pauli</v>
      </c>
      <c r="V315" s="153"/>
      <c r="W315" s="151">
        <v>-9</v>
      </c>
      <c r="X315" s="154">
        <v>-9</v>
      </c>
      <c r="Y315" s="151">
        <v>7</v>
      </c>
      <c r="Z315" s="151">
        <v>9</v>
      </c>
      <c r="AA315" s="151">
        <v>4</v>
      </c>
      <c r="AB315" s="147">
        <f t="shared" si="75"/>
        <v>3</v>
      </c>
      <c r="AC315" s="148">
        <f t="shared" si="76"/>
        <v>2</v>
      </c>
      <c r="AD315" s="149">
        <f t="shared" si="77"/>
        <v>1</v>
      </c>
      <c r="AE315" s="150">
        <f t="shared" si="78"/>
      </c>
      <c r="AF315" s="122"/>
    </row>
    <row r="316" spans="1:32" ht="12.75">
      <c r="A316" s="122"/>
      <c r="B316" s="152" t="s">
        <v>129</v>
      </c>
      <c r="C316" s="144" t="str">
        <f>IF(C304&gt;"",C304,"")</f>
        <v>Nyberg Jan</v>
      </c>
      <c r="D316" s="144" t="str">
        <f>IF(G306&gt;"",G306,"")</f>
        <v>Rantatulkkila Emil</v>
      </c>
      <c r="E316" s="153"/>
      <c r="F316" s="151">
        <v>-4</v>
      </c>
      <c r="G316" s="154">
        <v>-2</v>
      </c>
      <c r="H316" s="151">
        <v>-2</v>
      </c>
      <c r="I316" s="151"/>
      <c r="J316" s="151"/>
      <c r="K316" s="147">
        <f t="shared" si="71"/>
        <v>0</v>
      </c>
      <c r="L316" s="148">
        <f t="shared" si="72"/>
        <v>3</v>
      </c>
      <c r="M316" s="149">
        <f t="shared" si="73"/>
      </c>
      <c r="N316" s="150">
        <f t="shared" si="74"/>
        <v>1</v>
      </c>
      <c r="O316" s="122"/>
      <c r="Q316" s="122"/>
      <c r="R316" s="122"/>
      <c r="S316" s="152" t="s">
        <v>129</v>
      </c>
      <c r="T316" s="144" t="str">
        <f>IF(T304&gt;"",T304,"")</f>
        <v>Pitkänen Tatu</v>
      </c>
      <c r="U316" s="144" t="str">
        <f>IF(X306&gt;"",X306,"")</f>
        <v>Zhuang Siyan</v>
      </c>
      <c r="V316" s="153"/>
      <c r="W316" s="151">
        <v>-4</v>
      </c>
      <c r="X316" s="154">
        <v>-7</v>
      </c>
      <c r="Y316" s="151">
        <v>-7</v>
      </c>
      <c r="Z316" s="151"/>
      <c r="AA316" s="151"/>
      <c r="AB316" s="147">
        <f t="shared" si="75"/>
        <v>0</v>
      </c>
      <c r="AC316" s="148">
        <f t="shared" si="76"/>
        <v>3</v>
      </c>
      <c r="AD316" s="149">
        <f t="shared" si="77"/>
      </c>
      <c r="AE316" s="150">
        <f t="shared" si="78"/>
        <v>1</v>
      </c>
      <c r="AF316" s="122"/>
    </row>
    <row r="317" spans="1:32" ht="12.75">
      <c r="A317" s="122"/>
      <c r="B317" s="152" t="s">
        <v>130</v>
      </c>
      <c r="C317" s="144" t="str">
        <f>IF(C306&gt;"",C306,"")</f>
        <v>Kivimäki Joonas</v>
      </c>
      <c r="D317" s="144" t="str">
        <f>IF(G305&gt;"",G305,"")</f>
        <v>Lundström Thomas</v>
      </c>
      <c r="E317" s="153"/>
      <c r="F317" s="151"/>
      <c r="G317" s="154"/>
      <c r="H317" s="151"/>
      <c r="I317" s="151"/>
      <c r="J317" s="151"/>
      <c r="K317" s="147">
        <f t="shared" si="71"/>
      </c>
      <c r="L317" s="148">
        <f t="shared" si="72"/>
      </c>
      <c r="M317" s="149">
        <f t="shared" si="73"/>
      </c>
      <c r="N317" s="150">
        <f t="shared" si="74"/>
      </c>
      <c r="O317" s="122"/>
      <c r="Q317" s="122"/>
      <c r="R317" s="122"/>
      <c r="S317" s="152" t="s">
        <v>130</v>
      </c>
      <c r="T317" s="144" t="str">
        <f>IF(T306&gt;"",T306,"")</f>
        <v>Aaltonen Otto</v>
      </c>
      <c r="U317" s="144" t="str">
        <f>IF(X305&gt;"",X305,"")</f>
        <v>Castrén Lukas</v>
      </c>
      <c r="V317" s="153"/>
      <c r="W317" s="151" t="s">
        <v>162</v>
      </c>
      <c r="X317" s="154">
        <v>-4</v>
      </c>
      <c r="Y317" s="151">
        <v>-3</v>
      </c>
      <c r="Z317" s="151"/>
      <c r="AA317" s="151"/>
      <c r="AB317" s="147">
        <f t="shared" si="75"/>
        <v>0</v>
      </c>
      <c r="AC317" s="148">
        <v>3</v>
      </c>
      <c r="AD317" s="149">
        <f t="shared" si="77"/>
      </c>
      <c r="AE317" s="150">
        <f t="shared" si="78"/>
        <v>1</v>
      </c>
      <c r="AF317" s="122"/>
    </row>
    <row r="318" spans="1:32" ht="12.75">
      <c r="A318" s="122"/>
      <c r="B318" s="152" t="s">
        <v>131</v>
      </c>
      <c r="C318" s="155">
        <f>IF(C308&gt;"",C308&amp;" / "&amp;C309,"")</f>
      </c>
      <c r="D318" s="155">
        <f>IF(G308&gt;"",G308&amp;" / "&amp;G309,"")</f>
      </c>
      <c r="E318" s="156"/>
      <c r="F318" s="157"/>
      <c r="G318" s="158"/>
      <c r="H318" s="159"/>
      <c r="I318" s="159"/>
      <c r="J318" s="159"/>
      <c r="K318" s="147">
        <f t="shared" si="71"/>
      </c>
      <c r="L318" s="148">
        <f t="shared" si="72"/>
      </c>
      <c r="M318" s="149">
        <f t="shared" si="73"/>
      </c>
      <c r="N318" s="150">
        <f t="shared" si="74"/>
      </c>
      <c r="O318" s="122"/>
      <c r="Q318" s="122"/>
      <c r="R318" s="122"/>
      <c r="S318" s="152" t="s">
        <v>131</v>
      </c>
      <c r="T318" s="155">
        <f>IF(T308&gt;"",T308&amp;" / "&amp;T309,"")</f>
      </c>
      <c r="U318" s="155">
        <f>IF(X308&gt;"",X308&amp;" / "&amp;X309,"")</f>
      </c>
      <c r="V318" s="156"/>
      <c r="W318" s="157"/>
      <c r="X318" s="158"/>
      <c r="Y318" s="159"/>
      <c r="Z318" s="159"/>
      <c r="AA318" s="159"/>
      <c r="AB318" s="147">
        <f t="shared" si="75"/>
      </c>
      <c r="AC318" s="148">
        <f t="shared" si="76"/>
      </c>
      <c r="AD318" s="149">
        <f t="shared" si="77"/>
      </c>
      <c r="AE318" s="150">
        <f t="shared" si="78"/>
      </c>
      <c r="AF318" s="122"/>
    </row>
    <row r="319" spans="1:32" ht="12.75">
      <c r="A319" s="122"/>
      <c r="B319" s="143" t="s">
        <v>132</v>
      </c>
      <c r="C319" s="144" t="str">
        <f>IF(C305&gt;"",C305,"")</f>
        <v>Kantonistov Mikhail</v>
      </c>
      <c r="D319" s="144" t="str">
        <f>IF(G306&gt;"",G306,"")</f>
        <v>Rantatulkkila Emil</v>
      </c>
      <c r="E319" s="160"/>
      <c r="F319" s="161"/>
      <c r="G319" s="145"/>
      <c r="H319" s="145"/>
      <c r="I319" s="145"/>
      <c r="J319" s="146"/>
      <c r="K319" s="147">
        <f t="shared" si="71"/>
      </c>
      <c r="L319" s="148">
        <f t="shared" si="72"/>
      </c>
      <c r="M319" s="149">
        <f t="shared" si="73"/>
      </c>
      <c r="N319" s="150">
        <f t="shared" si="74"/>
      </c>
      <c r="O319" s="122"/>
      <c r="Q319" s="122"/>
      <c r="R319" s="122"/>
      <c r="S319" s="143" t="s">
        <v>132</v>
      </c>
      <c r="T319" s="144" t="str">
        <f>IF(T305&gt;"",T305,"")</f>
        <v>Pitkänen Toni</v>
      </c>
      <c r="U319" s="144" t="str">
        <f>IF(X306&gt;"",X306,"")</f>
        <v>Zhuang Siyan</v>
      </c>
      <c r="V319" s="160"/>
      <c r="W319" s="161"/>
      <c r="X319" s="145"/>
      <c r="Y319" s="145"/>
      <c r="Z319" s="145"/>
      <c r="AA319" s="146"/>
      <c r="AB319" s="147">
        <f t="shared" si="75"/>
      </c>
      <c r="AC319" s="148">
        <f t="shared" si="76"/>
      </c>
      <c r="AD319" s="149">
        <f t="shared" si="77"/>
      </c>
      <c r="AE319" s="150">
        <f t="shared" si="78"/>
      </c>
      <c r="AF319" s="122"/>
    </row>
    <row r="320" spans="1:32" ht="12.75">
      <c r="A320" s="122"/>
      <c r="B320" s="143" t="s">
        <v>133</v>
      </c>
      <c r="C320" s="144" t="str">
        <f>IF(C306&gt;"",C306,"")</f>
        <v>Kivimäki Joonas</v>
      </c>
      <c r="D320" s="144" t="str">
        <f>IF(G304&gt;"",G304,"")</f>
        <v>O´Connor Miikka</v>
      </c>
      <c r="E320" s="160"/>
      <c r="F320" s="161"/>
      <c r="G320" s="145"/>
      <c r="H320" s="145"/>
      <c r="I320" s="145"/>
      <c r="J320" s="146"/>
      <c r="K320" s="147">
        <f t="shared" si="71"/>
      </c>
      <c r="L320" s="148">
        <f t="shared" si="72"/>
      </c>
      <c r="M320" s="149">
        <f t="shared" si="73"/>
      </c>
      <c r="N320" s="150">
        <f t="shared" si="74"/>
      </c>
      <c r="O320" s="122"/>
      <c r="Q320" s="122"/>
      <c r="R320" s="122"/>
      <c r="S320" s="143" t="s">
        <v>133</v>
      </c>
      <c r="T320" s="144" t="str">
        <f>IF(T306&gt;"",T306,"")</f>
        <v>Aaltonen Otto</v>
      </c>
      <c r="U320" s="144" t="str">
        <f>IF(X304&gt;"",X304,"")</f>
        <v>Xu Pauli</v>
      </c>
      <c r="V320" s="160"/>
      <c r="W320" s="161"/>
      <c r="X320" s="145"/>
      <c r="Y320" s="145"/>
      <c r="Z320" s="145"/>
      <c r="AA320" s="146"/>
      <c r="AB320" s="147">
        <f t="shared" si="75"/>
      </c>
      <c r="AC320" s="148">
        <f t="shared" si="76"/>
      </c>
      <c r="AD320" s="149">
        <f t="shared" si="77"/>
      </c>
      <c r="AE320" s="150">
        <f t="shared" si="78"/>
      </c>
      <c r="AF320" s="122"/>
    </row>
    <row r="321" spans="1:32" ht="13.5" thickBot="1">
      <c r="A321" s="122"/>
      <c r="B321" s="143" t="s">
        <v>75</v>
      </c>
      <c r="C321" s="144" t="str">
        <f>IF(C304&gt;"",C304,"")</f>
        <v>Nyberg Jan</v>
      </c>
      <c r="D321" s="144" t="str">
        <f>IF(G305&gt;"",G305,"")</f>
        <v>Lundström Thomas</v>
      </c>
      <c r="E321" s="160"/>
      <c r="F321" s="146"/>
      <c r="G321" s="145"/>
      <c r="H321" s="146"/>
      <c r="I321" s="145"/>
      <c r="J321" s="145"/>
      <c r="K321" s="147">
        <f t="shared" si="71"/>
      </c>
      <c r="L321" s="148">
        <f t="shared" si="72"/>
      </c>
      <c r="M321" s="149">
        <f t="shared" si="73"/>
      </c>
      <c r="N321" s="150">
        <f t="shared" si="74"/>
      </c>
      <c r="O321" s="122"/>
      <c r="Q321" s="122"/>
      <c r="R321" s="122"/>
      <c r="S321" s="143" t="s">
        <v>75</v>
      </c>
      <c r="T321" s="144" t="str">
        <f>IF(T304&gt;"",T304,"")</f>
        <v>Pitkänen Tatu</v>
      </c>
      <c r="U321" s="144" t="str">
        <f>IF(X305&gt;"",X305,"")</f>
        <v>Castrén Lukas</v>
      </c>
      <c r="V321" s="160"/>
      <c r="W321" s="146"/>
      <c r="X321" s="145"/>
      <c r="Y321" s="146"/>
      <c r="Z321" s="145"/>
      <c r="AA321" s="145"/>
      <c r="AB321" s="147">
        <f t="shared" si="75"/>
      </c>
      <c r="AC321" s="148">
        <f t="shared" si="76"/>
      </c>
      <c r="AD321" s="149">
        <f t="shared" si="77"/>
      </c>
      <c r="AE321" s="150">
        <f t="shared" si="78"/>
      </c>
      <c r="AF321" s="122"/>
    </row>
    <row r="322" spans="1:32" ht="16.5" thickBot="1">
      <c r="A322" s="119"/>
      <c r="B322" s="47"/>
      <c r="C322" s="47"/>
      <c r="D322" s="47"/>
      <c r="E322" s="47"/>
      <c r="F322" s="47"/>
      <c r="G322" s="47"/>
      <c r="H322" s="47"/>
      <c r="I322" s="162" t="s">
        <v>134</v>
      </c>
      <c r="J322" s="163"/>
      <c r="K322" s="164">
        <f>IF(ISBLANK(C304),"",SUM(K312:K321))</f>
        <v>0</v>
      </c>
      <c r="L322" s="165">
        <f>IF(ISBLANK(G304),"",SUM(L312:L321))</f>
        <v>15</v>
      </c>
      <c r="M322" s="166">
        <f>IF(ISBLANK(F312),"",SUM(M312:M321))</f>
        <v>0</v>
      </c>
      <c r="N322" s="167">
        <f>IF(ISBLANK(F312),"",SUM(N312:N321))</f>
        <v>5</v>
      </c>
      <c r="O322" s="122"/>
      <c r="Q322" s="119"/>
      <c r="R322" s="48"/>
      <c r="S322" s="47"/>
      <c r="T322" s="47"/>
      <c r="U322" s="47"/>
      <c r="V322" s="47"/>
      <c r="W322" s="47"/>
      <c r="X322" s="47"/>
      <c r="Y322" s="47"/>
      <c r="Z322" s="162" t="s">
        <v>134</v>
      </c>
      <c r="AA322" s="163"/>
      <c r="AB322" s="164">
        <f>IF(ISBLANK(T304),"",SUM(AB312:AB321))</f>
        <v>5</v>
      </c>
      <c r="AC322" s="165">
        <f>IF(ISBLANK(X304),"",SUM(AC312:AC321))</f>
        <v>17</v>
      </c>
      <c r="AD322" s="166">
        <f>IF(ISBLANK(W312),"",SUM(AD312:AD321))</f>
        <v>1</v>
      </c>
      <c r="AE322" s="167">
        <f>IF(ISBLANK(W312),"",SUM(AE312:AE321))</f>
        <v>5</v>
      </c>
      <c r="AF322" s="122"/>
    </row>
    <row r="323" spans="1:32" ht="12.75">
      <c r="A323" s="119"/>
      <c r="B323" s="168" t="s">
        <v>135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123"/>
      <c r="Q323" s="119"/>
      <c r="R323" s="48"/>
      <c r="S323" s="168" t="s">
        <v>135</v>
      </c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123"/>
    </row>
    <row r="324" spans="1:32" ht="12.75">
      <c r="A324" s="119"/>
      <c r="B324" s="169" t="s">
        <v>79</v>
      </c>
      <c r="C324" s="169"/>
      <c r="D324" s="169" t="s">
        <v>80</v>
      </c>
      <c r="E324" s="170"/>
      <c r="F324" s="169"/>
      <c r="G324" s="169" t="s">
        <v>15</v>
      </c>
      <c r="H324" s="170"/>
      <c r="I324" s="169"/>
      <c r="J324" s="171" t="s">
        <v>136</v>
      </c>
      <c r="K324" s="48"/>
      <c r="L324" s="47"/>
      <c r="M324" s="47"/>
      <c r="N324" s="47"/>
      <c r="O324" s="123"/>
      <c r="Q324" s="119"/>
      <c r="R324" s="48"/>
      <c r="S324" s="169" t="s">
        <v>79</v>
      </c>
      <c r="T324" s="169"/>
      <c r="U324" s="169" t="s">
        <v>80</v>
      </c>
      <c r="V324" s="170"/>
      <c r="W324" s="169"/>
      <c r="X324" s="169" t="s">
        <v>15</v>
      </c>
      <c r="Y324" s="170"/>
      <c r="Z324" s="169"/>
      <c r="AA324" s="171" t="s">
        <v>136</v>
      </c>
      <c r="AB324" s="48"/>
      <c r="AC324" s="47"/>
      <c r="AD324" s="47"/>
      <c r="AE324" s="47"/>
      <c r="AF324" s="123"/>
    </row>
    <row r="325" spans="1:32" ht="18.75" thickBot="1">
      <c r="A325" s="119"/>
      <c r="B325" s="47"/>
      <c r="C325" s="47"/>
      <c r="D325" s="47"/>
      <c r="E325" s="47"/>
      <c r="F325" s="47"/>
      <c r="G325" s="47"/>
      <c r="H325" s="47"/>
      <c r="I325" s="47"/>
      <c r="J325" s="221" t="s">
        <v>34</v>
      </c>
      <c r="K325" s="222"/>
      <c r="L325" s="222"/>
      <c r="M325" s="222"/>
      <c r="N325" s="223"/>
      <c r="O325" s="122"/>
      <c r="Q325" s="119"/>
      <c r="R325" s="48"/>
      <c r="S325" s="47"/>
      <c r="T325" s="47"/>
      <c r="U325" s="47"/>
      <c r="V325" s="47"/>
      <c r="W325" s="47"/>
      <c r="X325" s="47"/>
      <c r="Y325" s="47"/>
      <c r="Z325" s="47"/>
      <c r="AA325" s="221" t="s">
        <v>193</v>
      </c>
      <c r="AB325" s="222"/>
      <c r="AC325" s="222"/>
      <c r="AD325" s="222"/>
      <c r="AE325" s="223"/>
      <c r="AF325" s="122"/>
    </row>
    <row r="326" spans="1:32" ht="18">
      <c r="A326" s="172"/>
      <c r="B326" s="173"/>
      <c r="C326" s="173"/>
      <c r="D326" s="173"/>
      <c r="E326" s="173"/>
      <c r="F326" s="173"/>
      <c r="G326" s="173"/>
      <c r="H326" s="173"/>
      <c r="I326" s="173"/>
      <c r="J326" s="174"/>
      <c r="K326" s="174"/>
      <c r="L326" s="174"/>
      <c r="M326" s="174"/>
      <c r="N326" s="174"/>
      <c r="O326" s="108"/>
      <c r="Q326" s="172"/>
      <c r="R326" s="107"/>
      <c r="S326" s="173"/>
      <c r="T326" s="173"/>
      <c r="U326" s="173"/>
      <c r="V326" s="173"/>
      <c r="W326" s="173"/>
      <c r="X326" s="173"/>
      <c r="Y326" s="173"/>
      <c r="Z326" s="173"/>
      <c r="AA326" s="174"/>
      <c r="AB326" s="174"/>
      <c r="AC326" s="174"/>
      <c r="AD326" s="174"/>
      <c r="AE326" s="174"/>
      <c r="AF326" s="108"/>
    </row>
    <row r="327" spans="2:19" ht="12.75">
      <c r="B327" s="175" t="s">
        <v>137</v>
      </c>
      <c r="S327" s="175" t="s">
        <v>137</v>
      </c>
    </row>
    <row r="332" spans="1:32" ht="15.75">
      <c r="A332" s="114"/>
      <c r="B332" s="115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8"/>
      <c r="Q332" s="114"/>
      <c r="R332" s="116"/>
      <c r="S332" s="115"/>
      <c r="T332" s="116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8"/>
    </row>
    <row r="333" spans="1:32" ht="15.75">
      <c r="A333" s="119">
        <v>11</v>
      </c>
      <c r="B333" s="48"/>
      <c r="C333" s="120" t="s">
        <v>114</v>
      </c>
      <c r="D333" s="47"/>
      <c r="E333" s="47"/>
      <c r="F333" s="48"/>
      <c r="G333" s="121" t="s">
        <v>115</v>
      </c>
      <c r="H333" s="50"/>
      <c r="I333" s="224"/>
      <c r="J333" s="225"/>
      <c r="K333" s="225"/>
      <c r="L333" s="225"/>
      <c r="M333" s="225"/>
      <c r="N333" s="226"/>
      <c r="O333" s="122"/>
      <c r="Q333" s="119"/>
      <c r="R333" s="48">
        <v>23</v>
      </c>
      <c r="S333" s="48"/>
      <c r="T333" s="120" t="s">
        <v>114</v>
      </c>
      <c r="U333" s="47"/>
      <c r="V333" s="47"/>
      <c r="W333" s="48"/>
      <c r="X333" s="121" t="s">
        <v>115</v>
      </c>
      <c r="Y333" s="50"/>
      <c r="Z333" s="224"/>
      <c r="AA333" s="225"/>
      <c r="AB333" s="225"/>
      <c r="AC333" s="225"/>
      <c r="AD333" s="225"/>
      <c r="AE333" s="226"/>
      <c r="AF333" s="122"/>
    </row>
    <row r="334" spans="1:32" ht="20.25">
      <c r="A334" s="119"/>
      <c r="B334" s="51"/>
      <c r="C334" s="69" t="s">
        <v>116</v>
      </c>
      <c r="D334" s="47"/>
      <c r="E334" s="47"/>
      <c r="F334" s="48"/>
      <c r="G334" s="121" t="s">
        <v>117</v>
      </c>
      <c r="H334" s="50"/>
      <c r="I334" s="227"/>
      <c r="J334" s="217"/>
      <c r="K334" s="217"/>
      <c r="L334" s="217"/>
      <c r="M334" s="217"/>
      <c r="N334" s="218"/>
      <c r="O334" s="122"/>
      <c r="Q334" s="119"/>
      <c r="R334" s="48"/>
      <c r="S334" s="51"/>
      <c r="T334" s="69" t="s">
        <v>116</v>
      </c>
      <c r="U334" s="47"/>
      <c r="V334" s="47"/>
      <c r="W334" s="48"/>
      <c r="X334" s="121" t="s">
        <v>117</v>
      </c>
      <c r="Y334" s="50"/>
      <c r="Z334" s="227"/>
      <c r="AA334" s="217"/>
      <c r="AB334" s="217"/>
      <c r="AC334" s="217"/>
      <c r="AD334" s="217"/>
      <c r="AE334" s="218"/>
      <c r="AF334" s="122"/>
    </row>
    <row r="335" spans="1:32" ht="12.75">
      <c r="A335" s="119"/>
      <c r="B335" s="48"/>
      <c r="C335" s="54"/>
      <c r="D335" s="47"/>
      <c r="E335" s="47"/>
      <c r="F335" s="47"/>
      <c r="G335" s="54"/>
      <c r="H335" s="47"/>
      <c r="I335" s="47"/>
      <c r="J335" s="47"/>
      <c r="K335" s="47"/>
      <c r="L335" s="47"/>
      <c r="M335" s="47"/>
      <c r="N335" s="47"/>
      <c r="O335" s="123"/>
      <c r="Q335" s="119"/>
      <c r="R335" s="48"/>
      <c r="S335" s="48"/>
      <c r="T335" s="54"/>
      <c r="U335" s="47"/>
      <c r="V335" s="47"/>
      <c r="W335" s="47"/>
      <c r="X335" s="54"/>
      <c r="Y335" s="47"/>
      <c r="Z335" s="47"/>
      <c r="AA335" s="47"/>
      <c r="AB335" s="47"/>
      <c r="AC335" s="47"/>
      <c r="AD335" s="47"/>
      <c r="AE335" s="47"/>
      <c r="AF335" s="123"/>
    </row>
    <row r="336" spans="1:32" ht="15.75">
      <c r="A336" s="122"/>
      <c r="B336" s="124" t="s">
        <v>118</v>
      </c>
      <c r="C336" s="228" t="s">
        <v>36</v>
      </c>
      <c r="D336" s="229"/>
      <c r="E336" s="125"/>
      <c r="F336" s="124" t="s">
        <v>118</v>
      </c>
      <c r="G336" s="228" t="s">
        <v>111</v>
      </c>
      <c r="H336" s="230"/>
      <c r="I336" s="230"/>
      <c r="J336" s="230"/>
      <c r="K336" s="230"/>
      <c r="L336" s="230"/>
      <c r="M336" s="230"/>
      <c r="N336" s="231"/>
      <c r="O336" s="122"/>
      <c r="Q336" s="122"/>
      <c r="R336" s="119"/>
      <c r="S336" s="124" t="s">
        <v>118</v>
      </c>
      <c r="T336" s="228"/>
      <c r="U336" s="229"/>
      <c r="V336" s="125"/>
      <c r="W336" s="124" t="s">
        <v>118</v>
      </c>
      <c r="X336" s="228"/>
      <c r="Y336" s="230"/>
      <c r="Z336" s="230"/>
      <c r="AA336" s="230"/>
      <c r="AB336" s="230"/>
      <c r="AC336" s="230"/>
      <c r="AD336" s="230"/>
      <c r="AE336" s="231"/>
      <c r="AF336" s="122"/>
    </row>
    <row r="337" spans="1:32" ht="12.75">
      <c r="A337" s="122"/>
      <c r="B337" s="126" t="s">
        <v>62</v>
      </c>
      <c r="C337" s="214" t="s">
        <v>268</v>
      </c>
      <c r="D337" s="215"/>
      <c r="E337" s="127"/>
      <c r="F337" s="128" t="s">
        <v>5</v>
      </c>
      <c r="G337" s="214" t="s">
        <v>168</v>
      </c>
      <c r="H337" s="217"/>
      <c r="I337" s="217"/>
      <c r="J337" s="217"/>
      <c r="K337" s="217"/>
      <c r="L337" s="217"/>
      <c r="M337" s="217"/>
      <c r="N337" s="218"/>
      <c r="O337" s="122"/>
      <c r="Q337" s="122"/>
      <c r="R337" s="119"/>
      <c r="S337" s="126" t="s">
        <v>62</v>
      </c>
      <c r="T337" s="214"/>
      <c r="U337" s="215"/>
      <c r="V337" s="127"/>
      <c r="W337" s="128" t="s">
        <v>5</v>
      </c>
      <c r="X337" s="214"/>
      <c r="Y337" s="217"/>
      <c r="Z337" s="217"/>
      <c r="AA337" s="217"/>
      <c r="AB337" s="217"/>
      <c r="AC337" s="217"/>
      <c r="AD337" s="217"/>
      <c r="AE337" s="218"/>
      <c r="AF337" s="122"/>
    </row>
    <row r="338" spans="1:32" ht="12.75">
      <c r="A338" s="122"/>
      <c r="B338" s="129" t="s">
        <v>63</v>
      </c>
      <c r="C338" s="214" t="s">
        <v>174</v>
      </c>
      <c r="D338" s="215"/>
      <c r="E338" s="127"/>
      <c r="F338" s="130" t="s">
        <v>64</v>
      </c>
      <c r="G338" s="216" t="s">
        <v>260</v>
      </c>
      <c r="H338" s="217"/>
      <c r="I338" s="217"/>
      <c r="J338" s="217"/>
      <c r="K338" s="217"/>
      <c r="L338" s="217"/>
      <c r="M338" s="217"/>
      <c r="N338" s="218"/>
      <c r="O338" s="122"/>
      <c r="Q338" s="122"/>
      <c r="R338" s="119"/>
      <c r="S338" s="129" t="s">
        <v>63</v>
      </c>
      <c r="T338" s="214"/>
      <c r="U338" s="215"/>
      <c r="V338" s="127"/>
      <c r="W338" s="130" t="s">
        <v>64</v>
      </c>
      <c r="X338" s="216"/>
      <c r="Y338" s="217"/>
      <c r="Z338" s="217"/>
      <c r="AA338" s="217"/>
      <c r="AB338" s="217"/>
      <c r="AC338" s="217"/>
      <c r="AD338" s="217"/>
      <c r="AE338" s="218"/>
      <c r="AF338" s="122"/>
    </row>
    <row r="339" spans="1:32" ht="12.75">
      <c r="A339" s="119"/>
      <c r="B339" s="129" t="s">
        <v>119</v>
      </c>
      <c r="C339" s="214" t="s">
        <v>269</v>
      </c>
      <c r="D339" s="215"/>
      <c r="E339" s="127"/>
      <c r="F339" s="130" t="s">
        <v>120</v>
      </c>
      <c r="G339" s="216" t="s">
        <v>169</v>
      </c>
      <c r="H339" s="217"/>
      <c r="I339" s="217"/>
      <c r="J339" s="217"/>
      <c r="K339" s="217"/>
      <c r="L339" s="217"/>
      <c r="M339" s="217"/>
      <c r="N339" s="218"/>
      <c r="O339" s="123"/>
      <c r="Q339" s="119"/>
      <c r="R339" s="119"/>
      <c r="S339" s="129" t="s">
        <v>119</v>
      </c>
      <c r="T339" s="214"/>
      <c r="U339" s="215"/>
      <c r="V339" s="127"/>
      <c r="W339" s="130" t="s">
        <v>120</v>
      </c>
      <c r="X339" s="216"/>
      <c r="Y339" s="217"/>
      <c r="Z339" s="217"/>
      <c r="AA339" s="217"/>
      <c r="AB339" s="217"/>
      <c r="AC339" s="217"/>
      <c r="AD339" s="217"/>
      <c r="AE339" s="218"/>
      <c r="AF339" s="123"/>
    </row>
    <row r="340" spans="1:32" ht="12.75">
      <c r="A340" s="119"/>
      <c r="B340" s="131" t="s">
        <v>121</v>
      </c>
      <c r="C340" s="132"/>
      <c r="D340" s="133"/>
      <c r="E340" s="63"/>
      <c r="F340" s="131" t="s">
        <v>121</v>
      </c>
      <c r="G340" s="132"/>
      <c r="H340" s="134"/>
      <c r="I340" s="134"/>
      <c r="J340" s="134"/>
      <c r="K340" s="134"/>
      <c r="L340" s="134"/>
      <c r="M340" s="134"/>
      <c r="N340" s="134"/>
      <c r="O340" s="123"/>
      <c r="Q340" s="119"/>
      <c r="R340" s="119"/>
      <c r="S340" s="131" t="s">
        <v>121</v>
      </c>
      <c r="T340" s="132"/>
      <c r="U340" s="133"/>
      <c r="V340" s="63"/>
      <c r="W340" s="131" t="s">
        <v>121</v>
      </c>
      <c r="X340" s="132"/>
      <c r="Y340" s="134"/>
      <c r="Z340" s="134"/>
      <c r="AA340" s="134"/>
      <c r="AB340" s="134"/>
      <c r="AC340" s="134"/>
      <c r="AD340" s="134"/>
      <c r="AE340" s="134"/>
      <c r="AF340" s="123"/>
    </row>
    <row r="341" spans="1:32" ht="12.75">
      <c r="A341" s="122"/>
      <c r="B341" s="135"/>
      <c r="C341" s="214"/>
      <c r="D341" s="215"/>
      <c r="E341" s="127"/>
      <c r="F341" s="136"/>
      <c r="G341" s="216"/>
      <c r="H341" s="217"/>
      <c r="I341" s="217"/>
      <c r="J341" s="217"/>
      <c r="K341" s="217"/>
      <c r="L341" s="217"/>
      <c r="M341" s="217"/>
      <c r="N341" s="218"/>
      <c r="O341" s="122"/>
      <c r="Q341" s="122"/>
      <c r="R341" s="119"/>
      <c r="S341" s="135"/>
      <c r="T341" s="214"/>
      <c r="U341" s="215"/>
      <c r="V341" s="127"/>
      <c r="W341" s="136"/>
      <c r="X341" s="216"/>
      <c r="Y341" s="217"/>
      <c r="Z341" s="217"/>
      <c r="AA341" s="217"/>
      <c r="AB341" s="217"/>
      <c r="AC341" s="217"/>
      <c r="AD341" s="217"/>
      <c r="AE341" s="218"/>
      <c r="AF341" s="122"/>
    </row>
    <row r="342" spans="1:32" ht="12.75">
      <c r="A342" s="122"/>
      <c r="B342" s="137"/>
      <c r="C342" s="214"/>
      <c r="D342" s="215"/>
      <c r="E342" s="127"/>
      <c r="F342" s="138"/>
      <c r="G342" s="216"/>
      <c r="H342" s="217"/>
      <c r="I342" s="217"/>
      <c r="J342" s="217"/>
      <c r="K342" s="217"/>
      <c r="L342" s="217"/>
      <c r="M342" s="217"/>
      <c r="N342" s="218"/>
      <c r="O342" s="122"/>
      <c r="Q342" s="122"/>
      <c r="R342" s="119"/>
      <c r="S342" s="137"/>
      <c r="T342" s="214"/>
      <c r="U342" s="215"/>
      <c r="V342" s="127"/>
      <c r="W342" s="138"/>
      <c r="X342" s="216"/>
      <c r="Y342" s="217"/>
      <c r="Z342" s="217"/>
      <c r="AA342" s="217"/>
      <c r="AB342" s="217"/>
      <c r="AC342" s="217"/>
      <c r="AD342" s="217"/>
      <c r="AE342" s="218"/>
      <c r="AF342" s="122"/>
    </row>
    <row r="343" spans="1:32" ht="15.75">
      <c r="A343" s="119"/>
      <c r="B343" s="47"/>
      <c r="C343" s="47"/>
      <c r="D343" s="47"/>
      <c r="E343" s="47"/>
      <c r="F343" s="139" t="s">
        <v>122</v>
      </c>
      <c r="G343" s="54"/>
      <c r="H343" s="54"/>
      <c r="I343" s="54"/>
      <c r="J343" s="47"/>
      <c r="K343" s="47"/>
      <c r="L343" s="47"/>
      <c r="M343" s="68"/>
      <c r="N343" s="48"/>
      <c r="O343" s="123"/>
      <c r="Q343" s="119"/>
      <c r="R343" s="48"/>
      <c r="S343" s="47"/>
      <c r="T343" s="47"/>
      <c r="U343" s="47"/>
      <c r="V343" s="47"/>
      <c r="W343" s="139" t="s">
        <v>122</v>
      </c>
      <c r="X343" s="54"/>
      <c r="Y343" s="54"/>
      <c r="Z343" s="54"/>
      <c r="AA343" s="47"/>
      <c r="AB343" s="47"/>
      <c r="AC343" s="47"/>
      <c r="AD343" s="68"/>
      <c r="AE343" s="48"/>
      <c r="AF343" s="123"/>
    </row>
    <row r="344" spans="1:32" ht="12.75">
      <c r="A344" s="119"/>
      <c r="B344" s="140" t="s">
        <v>8</v>
      </c>
      <c r="C344" s="47"/>
      <c r="D344" s="47"/>
      <c r="E344" s="47"/>
      <c r="F344" s="141" t="s">
        <v>123</v>
      </c>
      <c r="G344" s="141" t="s">
        <v>97</v>
      </c>
      <c r="H344" s="141" t="s">
        <v>124</v>
      </c>
      <c r="I344" s="141" t="s">
        <v>125</v>
      </c>
      <c r="J344" s="141" t="s">
        <v>126</v>
      </c>
      <c r="K344" s="219" t="s">
        <v>127</v>
      </c>
      <c r="L344" s="220"/>
      <c r="M344" s="73" t="s">
        <v>70</v>
      </c>
      <c r="N344" s="142" t="s">
        <v>71</v>
      </c>
      <c r="O344" s="122"/>
      <c r="Q344" s="119"/>
      <c r="R344" s="48"/>
      <c r="S344" s="140" t="s">
        <v>8</v>
      </c>
      <c r="T344" s="47"/>
      <c r="U344" s="47"/>
      <c r="V344" s="47"/>
      <c r="W344" s="141" t="s">
        <v>123</v>
      </c>
      <c r="X344" s="141" t="s">
        <v>97</v>
      </c>
      <c r="Y344" s="141" t="s">
        <v>124</v>
      </c>
      <c r="Z344" s="141" t="s">
        <v>125</v>
      </c>
      <c r="AA344" s="141" t="s">
        <v>126</v>
      </c>
      <c r="AB344" s="219" t="s">
        <v>127</v>
      </c>
      <c r="AC344" s="220"/>
      <c r="AD344" s="73" t="s">
        <v>70</v>
      </c>
      <c r="AE344" s="142" t="s">
        <v>71</v>
      </c>
      <c r="AF344" s="122"/>
    </row>
    <row r="345" spans="1:32" ht="12.75">
      <c r="A345" s="122"/>
      <c r="B345" s="143" t="s">
        <v>72</v>
      </c>
      <c r="C345" s="144" t="str">
        <f>IF(C337&gt;"",C337,"")</f>
        <v>Keinonen Asko</v>
      </c>
      <c r="D345" s="144" t="str">
        <f>IF(G337&gt;"",G337,"")</f>
        <v>Punnonen Petter</v>
      </c>
      <c r="E345" s="144">
        <f>IF(E337&gt;"",E337&amp;" - "&amp;I337,"")</f>
      </c>
      <c r="F345" s="145">
        <v>-2</v>
      </c>
      <c r="G345" s="145">
        <v>-3</v>
      </c>
      <c r="H345" s="146">
        <v>-2</v>
      </c>
      <c r="I345" s="145"/>
      <c r="J345" s="145"/>
      <c r="K345" s="147">
        <f>IF(ISBLANK(F345),"",COUNTIF(F345:J345,"&gt;=0"))</f>
        <v>0</v>
      </c>
      <c r="L345" s="148">
        <f>IF(ISBLANK(F345),"",(IF(LEFT(F345,1)="-",1,0)+IF(LEFT(G345,1)="-",1,0)+IF(LEFT(H345,1)="-",1,0)+IF(LEFT(I345,1)="-",1,0)+IF(LEFT(J345,1)="-",1,0)))</f>
        <v>3</v>
      </c>
      <c r="M345" s="149">
        <f>IF(K345=3,1,"")</f>
      </c>
      <c r="N345" s="150">
        <f>IF(L345=3,1,"")</f>
        <v>1</v>
      </c>
      <c r="O345" s="122"/>
      <c r="Q345" s="122"/>
      <c r="R345" s="122"/>
      <c r="S345" s="143" t="s">
        <v>72</v>
      </c>
      <c r="T345" s="144">
        <f>IF(T337&gt;"",T337,"")</f>
      </c>
      <c r="U345" s="144">
        <f>IF(X337&gt;"",X337,"")</f>
      </c>
      <c r="V345" s="144">
        <f>IF(V337&gt;"",V337&amp;" - "&amp;Z337,"")</f>
      </c>
      <c r="W345" s="145"/>
      <c r="X345" s="145"/>
      <c r="Y345" s="146"/>
      <c r="Z345" s="145"/>
      <c r="AA345" s="145"/>
      <c r="AB345" s="147">
        <f>IF(ISBLANK(W345),"",COUNTIF(W345:AA345,"&gt;=0"))</f>
      </c>
      <c r="AC345" s="148">
        <f>IF(ISBLANK(W345),"",(IF(LEFT(W345,1)="-",1,0)+IF(LEFT(X345,1)="-",1,0)+IF(LEFT(Y345,1)="-",1,0)+IF(LEFT(Z345,1)="-",1,0)+IF(LEFT(AA345,1)="-",1,0)))</f>
      </c>
      <c r="AD345" s="149">
        <f>IF(AB345=3,1,"")</f>
      </c>
      <c r="AE345" s="150">
        <f>IF(AC345=3,1,"")</f>
      </c>
      <c r="AF345" s="122"/>
    </row>
    <row r="346" spans="1:32" ht="12.75">
      <c r="A346" s="122"/>
      <c r="B346" s="143" t="s">
        <v>73</v>
      </c>
      <c r="C346" s="144" t="str">
        <f>IF(C338&gt;"",C338,"")</f>
        <v>Brander Elias</v>
      </c>
      <c r="D346" s="144" t="str">
        <f>IF(G338&gt;"",G338,"")</f>
        <v>Miettinen Jimi</v>
      </c>
      <c r="E346" s="144">
        <f>IF(E338&gt;"",E338&amp;" - "&amp;I338,"")</f>
      </c>
      <c r="F346" s="151">
        <v>14</v>
      </c>
      <c r="G346" s="145">
        <v>8</v>
      </c>
      <c r="H346" s="145">
        <v>5</v>
      </c>
      <c r="I346" s="145"/>
      <c r="J346" s="145"/>
      <c r="K346" s="147">
        <f>IF(ISBLANK(F346),"",COUNTIF(F346:J346,"&gt;=0"))</f>
        <v>3</v>
      </c>
      <c r="L346" s="148">
        <f>IF(ISBLANK(F346),"",(IF(LEFT(F346,1)="-",1,0)+IF(LEFT(G346,1)="-",1,0)+IF(LEFT(H346,1)="-",1,0)+IF(LEFT(I346,1)="-",1,0)+IF(LEFT(J346,1)="-",1,0)))</f>
        <v>0</v>
      </c>
      <c r="M346" s="149">
        <f>IF(K346=3,1,"")</f>
        <v>1</v>
      </c>
      <c r="N346" s="150">
        <f>IF(L346=3,1,"")</f>
      </c>
      <c r="O346" s="122"/>
      <c r="Q346" s="122"/>
      <c r="R346" s="122"/>
      <c r="S346" s="143" t="s">
        <v>73</v>
      </c>
      <c r="T346" s="144">
        <f>IF(T338&gt;"",T338,"")</f>
      </c>
      <c r="U346" s="144">
        <f>IF(X338&gt;"",X338,"")</f>
      </c>
      <c r="V346" s="144">
        <f>IF(V338&gt;"",V338&amp;" - "&amp;Z338,"")</f>
      </c>
      <c r="W346" s="151"/>
      <c r="X346" s="145"/>
      <c r="Y346" s="145"/>
      <c r="Z346" s="145"/>
      <c r="AA346" s="145"/>
      <c r="AB346" s="147">
        <f>IF(ISBLANK(W346),"",COUNTIF(W346:AA346,"&gt;=0"))</f>
      </c>
      <c r="AC346" s="148">
        <f>IF(ISBLANK(W346),"",(IF(LEFT(W346,1)="-",1,0)+IF(LEFT(X346,1)="-",1,0)+IF(LEFT(Y346,1)="-",1,0)+IF(LEFT(Z346,1)="-",1,0)+IF(LEFT(AA346,1)="-",1,0)))</f>
      </c>
      <c r="AD346" s="149">
        <f>IF(AB346=3,1,"")</f>
      </c>
      <c r="AE346" s="150">
        <f>IF(AC346=3,1,"")</f>
      </c>
      <c r="AF346" s="122"/>
    </row>
    <row r="347" spans="1:32" ht="12.75">
      <c r="A347" s="122"/>
      <c r="B347" s="152" t="s">
        <v>128</v>
      </c>
      <c r="C347" s="144" t="str">
        <f>IF(C339&gt;"",C339,"")</f>
        <v>Mäkinen Anton</v>
      </c>
      <c r="D347" s="144" t="str">
        <f>IF(G339&gt;"",G339,"")</f>
        <v>Rissanen Patrik</v>
      </c>
      <c r="E347" s="153"/>
      <c r="F347" s="151">
        <v>-3</v>
      </c>
      <c r="G347" s="154">
        <v>-6</v>
      </c>
      <c r="H347" s="151">
        <v>-6</v>
      </c>
      <c r="I347" s="151"/>
      <c r="J347" s="151"/>
      <c r="K347" s="147">
        <f aca="true" t="shared" si="79" ref="K347:K354">IF(ISBLANK(F347),"",COUNTIF(F347:J347,"&gt;=0"))</f>
        <v>0</v>
      </c>
      <c r="L347" s="148">
        <f aca="true" t="shared" si="80" ref="L347:L354">IF(ISBLANK(F347),"",(IF(LEFT(F347,1)="-",1,0)+IF(LEFT(G347,1)="-",1,0)+IF(LEFT(H347,1)="-",1,0)+IF(LEFT(I347,1)="-",1,0)+IF(LEFT(J347,1)="-",1,0)))</f>
        <v>3</v>
      </c>
      <c r="M347" s="149">
        <f aca="true" t="shared" si="81" ref="M347:M354">IF(K347=3,1,"")</f>
      </c>
      <c r="N347" s="150">
        <f aca="true" t="shared" si="82" ref="N347:N354">IF(L347=3,1,"")</f>
        <v>1</v>
      </c>
      <c r="O347" s="122"/>
      <c r="Q347" s="122"/>
      <c r="R347" s="122"/>
      <c r="S347" s="152" t="s">
        <v>128</v>
      </c>
      <c r="T347" s="144">
        <f>IF(T339&gt;"",T339,"")</f>
      </c>
      <c r="U347" s="144">
        <f>IF(X339&gt;"",X339,"")</f>
      </c>
      <c r="V347" s="153"/>
      <c r="W347" s="151"/>
      <c r="X347" s="154"/>
      <c r="Y347" s="151"/>
      <c r="Z347" s="151"/>
      <c r="AA347" s="151"/>
      <c r="AB347" s="147">
        <f aca="true" t="shared" si="83" ref="AB347:AB354">IF(ISBLANK(W347),"",COUNTIF(W347:AA347,"&gt;=0"))</f>
      </c>
      <c r="AC347" s="148">
        <f aca="true" t="shared" si="84" ref="AC347:AC354">IF(ISBLANK(W347),"",(IF(LEFT(W347,1)="-",1,0)+IF(LEFT(X347,1)="-",1,0)+IF(LEFT(Y347,1)="-",1,0)+IF(LEFT(Z347,1)="-",1,0)+IF(LEFT(AA347,1)="-",1,0)))</f>
      </c>
      <c r="AD347" s="149">
        <f aca="true" t="shared" si="85" ref="AD347:AD354">IF(AB347=3,1,"")</f>
      </c>
      <c r="AE347" s="150">
        <f aca="true" t="shared" si="86" ref="AE347:AE354">IF(AC347=3,1,"")</f>
      </c>
      <c r="AF347" s="122"/>
    </row>
    <row r="348" spans="1:32" ht="12.75">
      <c r="A348" s="122"/>
      <c r="B348" s="152" t="s">
        <v>76</v>
      </c>
      <c r="C348" s="144" t="str">
        <f>IF(C338&gt;"",C338,"")</f>
        <v>Brander Elias</v>
      </c>
      <c r="D348" s="144" t="str">
        <f>IF(G337&gt;"",G337,"")</f>
        <v>Punnonen Petter</v>
      </c>
      <c r="E348" s="153"/>
      <c r="F348" s="151">
        <v>-3</v>
      </c>
      <c r="G348" s="154">
        <v>-4</v>
      </c>
      <c r="H348" s="151">
        <v>-5</v>
      </c>
      <c r="I348" s="151"/>
      <c r="J348" s="151"/>
      <c r="K348" s="147">
        <f t="shared" si="79"/>
        <v>0</v>
      </c>
      <c r="L348" s="148">
        <f t="shared" si="80"/>
        <v>3</v>
      </c>
      <c r="M348" s="149">
        <f t="shared" si="81"/>
      </c>
      <c r="N348" s="150">
        <f t="shared" si="82"/>
        <v>1</v>
      </c>
      <c r="O348" s="122"/>
      <c r="Q348" s="122"/>
      <c r="R348" s="122"/>
      <c r="S348" s="152" t="s">
        <v>76</v>
      </c>
      <c r="T348" s="144">
        <f>IF(T338&gt;"",T338,"")</f>
      </c>
      <c r="U348" s="144">
        <f>IF(X337&gt;"",X337,"")</f>
      </c>
      <c r="V348" s="153"/>
      <c r="W348" s="151"/>
      <c r="X348" s="154"/>
      <c r="Y348" s="151"/>
      <c r="Z348" s="151"/>
      <c r="AA348" s="151"/>
      <c r="AB348" s="147">
        <f t="shared" si="83"/>
      </c>
      <c r="AC348" s="148">
        <f t="shared" si="84"/>
      </c>
      <c r="AD348" s="149">
        <f t="shared" si="85"/>
      </c>
      <c r="AE348" s="150">
        <f t="shared" si="86"/>
      </c>
      <c r="AF348" s="122"/>
    </row>
    <row r="349" spans="1:32" ht="12.75">
      <c r="A349" s="122"/>
      <c r="B349" s="152" t="s">
        <v>129</v>
      </c>
      <c r="C349" s="144" t="str">
        <f>IF(C337&gt;"",C337,"")</f>
        <v>Keinonen Asko</v>
      </c>
      <c r="D349" s="144" t="str">
        <f>IF(G339&gt;"",G339,"")</f>
        <v>Rissanen Patrik</v>
      </c>
      <c r="E349" s="153"/>
      <c r="F349" s="151">
        <v>-5</v>
      </c>
      <c r="G349" s="154">
        <v>-5</v>
      </c>
      <c r="H349" s="151">
        <v>-9</v>
      </c>
      <c r="I349" s="151"/>
      <c r="J349" s="151"/>
      <c r="K349" s="147">
        <f t="shared" si="79"/>
        <v>0</v>
      </c>
      <c r="L349" s="148">
        <f t="shared" si="80"/>
        <v>3</v>
      </c>
      <c r="M349" s="149">
        <f t="shared" si="81"/>
      </c>
      <c r="N349" s="150">
        <f t="shared" si="82"/>
        <v>1</v>
      </c>
      <c r="O349" s="122"/>
      <c r="Q349" s="122"/>
      <c r="R349" s="122"/>
      <c r="S349" s="152" t="s">
        <v>129</v>
      </c>
      <c r="T349" s="144">
        <f>IF(T337&gt;"",T337,"")</f>
      </c>
      <c r="U349" s="144">
        <f>IF(X339&gt;"",X339,"")</f>
      </c>
      <c r="V349" s="153"/>
      <c r="W349" s="151"/>
      <c r="X349" s="154"/>
      <c r="Y349" s="151"/>
      <c r="Z349" s="151"/>
      <c r="AA349" s="151"/>
      <c r="AB349" s="147">
        <f t="shared" si="83"/>
      </c>
      <c r="AC349" s="148">
        <f t="shared" si="84"/>
      </c>
      <c r="AD349" s="149">
        <f t="shared" si="85"/>
      </c>
      <c r="AE349" s="150">
        <f t="shared" si="86"/>
      </c>
      <c r="AF349" s="122"/>
    </row>
    <row r="350" spans="1:32" ht="12.75">
      <c r="A350" s="122"/>
      <c r="B350" s="152" t="s">
        <v>130</v>
      </c>
      <c r="C350" s="144" t="str">
        <f>IF(C339&gt;"",C339,"")</f>
        <v>Mäkinen Anton</v>
      </c>
      <c r="D350" s="144" t="str">
        <f>IF(G338&gt;"",G338,"")</f>
        <v>Miettinen Jimi</v>
      </c>
      <c r="E350" s="153"/>
      <c r="F350" s="151">
        <v>-1</v>
      </c>
      <c r="G350" s="154">
        <v>3</v>
      </c>
      <c r="H350" s="151">
        <v>8</v>
      </c>
      <c r="I350" s="151">
        <v>7</v>
      </c>
      <c r="J350" s="151"/>
      <c r="K350" s="147">
        <f t="shared" si="79"/>
        <v>3</v>
      </c>
      <c r="L350" s="148">
        <f t="shared" si="80"/>
        <v>1</v>
      </c>
      <c r="M350" s="149">
        <f t="shared" si="81"/>
        <v>1</v>
      </c>
      <c r="N350" s="150">
        <f t="shared" si="82"/>
      </c>
      <c r="O350" s="122"/>
      <c r="Q350" s="122"/>
      <c r="R350" s="122"/>
      <c r="S350" s="152" t="s">
        <v>130</v>
      </c>
      <c r="T350" s="144">
        <f>IF(T339&gt;"",T339,"")</f>
      </c>
      <c r="U350" s="144">
        <f>IF(X338&gt;"",X338,"")</f>
      </c>
      <c r="V350" s="153"/>
      <c r="W350" s="151"/>
      <c r="X350" s="154"/>
      <c r="Y350" s="151"/>
      <c r="Z350" s="151"/>
      <c r="AA350" s="151"/>
      <c r="AB350" s="147">
        <f t="shared" si="83"/>
      </c>
      <c r="AC350" s="148">
        <f t="shared" si="84"/>
      </c>
      <c r="AD350" s="149">
        <f t="shared" si="85"/>
      </c>
      <c r="AE350" s="150">
        <f t="shared" si="86"/>
      </c>
      <c r="AF350" s="122"/>
    </row>
    <row r="351" spans="1:32" ht="12.75">
      <c r="A351" s="122"/>
      <c r="B351" s="152" t="s">
        <v>131</v>
      </c>
      <c r="C351" s="155">
        <f>IF(C341&gt;"",C341&amp;" / "&amp;C342,"")</f>
      </c>
      <c r="D351" s="155">
        <f>IF(G341&gt;"",G341&amp;" / "&amp;G342,"")</f>
      </c>
      <c r="E351" s="156"/>
      <c r="F351" s="157"/>
      <c r="G351" s="158"/>
      <c r="H351" s="159"/>
      <c r="I351" s="159"/>
      <c r="J351" s="159"/>
      <c r="K351" s="147">
        <f t="shared" si="79"/>
      </c>
      <c r="L351" s="148">
        <f t="shared" si="80"/>
      </c>
      <c r="M351" s="149">
        <f t="shared" si="81"/>
      </c>
      <c r="N351" s="150">
        <f t="shared" si="82"/>
      </c>
      <c r="O351" s="122"/>
      <c r="Q351" s="122"/>
      <c r="R351" s="122"/>
      <c r="S351" s="152" t="s">
        <v>131</v>
      </c>
      <c r="T351" s="155">
        <f>IF(T341&gt;"",T341&amp;" / "&amp;T342,"")</f>
      </c>
      <c r="U351" s="155">
        <f>IF(X341&gt;"",X341&amp;" / "&amp;X342,"")</f>
      </c>
      <c r="V351" s="156"/>
      <c r="W351" s="157"/>
      <c r="X351" s="158"/>
      <c r="Y351" s="159"/>
      <c r="Z351" s="159"/>
      <c r="AA351" s="159"/>
      <c r="AB351" s="147">
        <f t="shared" si="83"/>
      </c>
      <c r="AC351" s="148">
        <f t="shared" si="84"/>
      </c>
      <c r="AD351" s="149">
        <f t="shared" si="85"/>
      </c>
      <c r="AE351" s="150">
        <f t="shared" si="86"/>
      </c>
      <c r="AF351" s="122"/>
    </row>
    <row r="352" spans="1:32" ht="12.75">
      <c r="A352" s="122"/>
      <c r="B352" s="143" t="s">
        <v>132</v>
      </c>
      <c r="C352" s="144" t="str">
        <f>IF(C338&gt;"",C338,"")</f>
        <v>Brander Elias</v>
      </c>
      <c r="D352" s="144" t="str">
        <f>IF(G339&gt;"",G339,"")</f>
        <v>Rissanen Patrik</v>
      </c>
      <c r="E352" s="160"/>
      <c r="F352" s="161">
        <v>-7</v>
      </c>
      <c r="G352" s="145">
        <v>-3</v>
      </c>
      <c r="H352" s="145">
        <v>-6</v>
      </c>
      <c r="I352" s="145"/>
      <c r="J352" s="146"/>
      <c r="K352" s="147">
        <f t="shared" si="79"/>
        <v>0</v>
      </c>
      <c r="L352" s="148">
        <f t="shared" si="80"/>
        <v>3</v>
      </c>
      <c r="M352" s="149">
        <f t="shared" si="81"/>
      </c>
      <c r="N352" s="150">
        <f t="shared" si="82"/>
        <v>1</v>
      </c>
      <c r="O352" s="122"/>
      <c r="Q352" s="122"/>
      <c r="R352" s="122"/>
      <c r="S352" s="143" t="s">
        <v>132</v>
      </c>
      <c r="T352" s="144">
        <f>IF(T338&gt;"",T338,"")</f>
      </c>
      <c r="U352" s="144">
        <f>IF(X339&gt;"",X339,"")</f>
      </c>
      <c r="V352" s="160"/>
      <c r="W352" s="161"/>
      <c r="X352" s="145"/>
      <c r="Y352" s="145"/>
      <c r="Z352" s="145"/>
      <c r="AA352" s="146"/>
      <c r="AB352" s="147">
        <f t="shared" si="83"/>
      </c>
      <c r="AC352" s="148">
        <f t="shared" si="84"/>
      </c>
      <c r="AD352" s="149">
        <f t="shared" si="85"/>
      </c>
      <c r="AE352" s="150">
        <f t="shared" si="86"/>
      </c>
      <c r="AF352" s="122"/>
    </row>
    <row r="353" spans="1:32" ht="12.75">
      <c r="A353" s="122"/>
      <c r="B353" s="143" t="s">
        <v>133</v>
      </c>
      <c r="C353" s="144" t="str">
        <f>IF(C339&gt;"",C339,"")</f>
        <v>Mäkinen Anton</v>
      </c>
      <c r="D353" s="144" t="str">
        <f>IF(G337&gt;"",G337,"")</f>
        <v>Punnonen Petter</v>
      </c>
      <c r="E353" s="160"/>
      <c r="F353" s="161"/>
      <c r="G353" s="145"/>
      <c r="H353" s="145"/>
      <c r="I353" s="145"/>
      <c r="J353" s="146"/>
      <c r="K353" s="147">
        <f t="shared" si="79"/>
      </c>
      <c r="L353" s="148">
        <f t="shared" si="80"/>
      </c>
      <c r="M353" s="149">
        <f t="shared" si="81"/>
      </c>
      <c r="N353" s="150">
        <f t="shared" si="82"/>
      </c>
      <c r="O353" s="122"/>
      <c r="Q353" s="122"/>
      <c r="R353" s="122"/>
      <c r="S353" s="143" t="s">
        <v>133</v>
      </c>
      <c r="T353" s="144">
        <f>IF(T339&gt;"",T339,"")</f>
      </c>
      <c r="U353" s="144">
        <f>IF(X337&gt;"",X337,"")</f>
      </c>
      <c r="V353" s="160"/>
      <c r="W353" s="161"/>
      <c r="X353" s="145"/>
      <c r="Y353" s="145"/>
      <c r="Z353" s="145"/>
      <c r="AA353" s="146"/>
      <c r="AB353" s="147">
        <f t="shared" si="83"/>
      </c>
      <c r="AC353" s="148">
        <f t="shared" si="84"/>
      </c>
      <c r="AD353" s="149">
        <f t="shared" si="85"/>
      </c>
      <c r="AE353" s="150">
        <f t="shared" si="86"/>
      </c>
      <c r="AF353" s="122"/>
    </row>
    <row r="354" spans="1:32" ht="13.5" thickBot="1">
      <c r="A354" s="122"/>
      <c r="B354" s="143" t="s">
        <v>75</v>
      </c>
      <c r="C354" s="144" t="str">
        <f>IF(C337&gt;"",C337,"")</f>
        <v>Keinonen Asko</v>
      </c>
      <c r="D354" s="144" t="str">
        <f>IF(G338&gt;"",G338,"")</f>
        <v>Miettinen Jimi</v>
      </c>
      <c r="E354" s="160"/>
      <c r="F354" s="146"/>
      <c r="G354" s="145"/>
      <c r="H354" s="146"/>
      <c r="I354" s="145"/>
      <c r="J354" s="145"/>
      <c r="K354" s="147">
        <f t="shared" si="79"/>
      </c>
      <c r="L354" s="148">
        <f t="shared" si="80"/>
      </c>
      <c r="M354" s="149">
        <f t="shared" si="81"/>
      </c>
      <c r="N354" s="150">
        <f t="shared" si="82"/>
      </c>
      <c r="O354" s="122"/>
      <c r="Q354" s="122"/>
      <c r="R354" s="122"/>
      <c r="S354" s="143" t="s">
        <v>75</v>
      </c>
      <c r="T354" s="144">
        <f>IF(T337&gt;"",T337,"")</f>
      </c>
      <c r="U354" s="144">
        <f>IF(X338&gt;"",X338,"")</f>
      </c>
      <c r="V354" s="160"/>
      <c r="W354" s="146"/>
      <c r="X354" s="145"/>
      <c r="Y354" s="146"/>
      <c r="Z354" s="145"/>
      <c r="AA354" s="145"/>
      <c r="AB354" s="147">
        <f t="shared" si="83"/>
      </c>
      <c r="AC354" s="148">
        <f t="shared" si="84"/>
      </c>
      <c r="AD354" s="149">
        <f t="shared" si="85"/>
      </c>
      <c r="AE354" s="150">
        <f t="shared" si="86"/>
      </c>
      <c r="AF354" s="122"/>
    </row>
    <row r="355" spans="1:32" ht="16.5" thickBot="1">
      <c r="A355" s="119"/>
      <c r="B355" s="47"/>
      <c r="C355" s="47"/>
      <c r="D355" s="47"/>
      <c r="E355" s="47"/>
      <c r="F355" s="47"/>
      <c r="G355" s="47"/>
      <c r="H355" s="47"/>
      <c r="I355" s="162" t="s">
        <v>134</v>
      </c>
      <c r="J355" s="163"/>
      <c r="K355" s="164">
        <f>IF(ISBLANK(C337),"",SUM(K345:K354))</f>
        <v>6</v>
      </c>
      <c r="L355" s="165">
        <f>IF(ISBLANK(G337),"",SUM(L345:L354))</f>
        <v>16</v>
      </c>
      <c r="M355" s="166">
        <f>IF(ISBLANK(F345),"",SUM(M345:M354))</f>
        <v>2</v>
      </c>
      <c r="N355" s="167">
        <f>IF(ISBLANK(F345),"",SUM(N345:N354))</f>
        <v>5</v>
      </c>
      <c r="O355" s="122"/>
      <c r="Q355" s="119"/>
      <c r="R355" s="48"/>
      <c r="S355" s="47"/>
      <c r="T355" s="47"/>
      <c r="U355" s="47"/>
      <c r="V355" s="47"/>
      <c r="W355" s="47"/>
      <c r="X355" s="47"/>
      <c r="Y355" s="47"/>
      <c r="Z355" s="162" t="s">
        <v>134</v>
      </c>
      <c r="AA355" s="163"/>
      <c r="AB355" s="164">
        <f>IF(ISBLANK(T337),"",SUM(AB345:AB354))</f>
      </c>
      <c r="AC355" s="165">
        <f>IF(ISBLANK(X337),"",SUM(AC345:AC354))</f>
      </c>
      <c r="AD355" s="166">
        <f>IF(ISBLANK(W345),"",SUM(AD345:AD354))</f>
      </c>
      <c r="AE355" s="167">
        <f>IF(ISBLANK(W345),"",SUM(AE345:AE354))</f>
      </c>
      <c r="AF355" s="122"/>
    </row>
    <row r="356" spans="1:32" ht="12.75">
      <c r="A356" s="119"/>
      <c r="B356" s="168" t="s">
        <v>135</v>
      </c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123"/>
      <c r="Q356" s="119"/>
      <c r="R356" s="48"/>
      <c r="S356" s="168" t="s">
        <v>135</v>
      </c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123"/>
    </row>
    <row r="357" spans="1:32" ht="12.75">
      <c r="A357" s="119"/>
      <c r="B357" s="169" t="s">
        <v>79</v>
      </c>
      <c r="C357" s="169"/>
      <c r="D357" s="169" t="s">
        <v>80</v>
      </c>
      <c r="E357" s="170"/>
      <c r="F357" s="169"/>
      <c r="G357" s="169" t="s">
        <v>15</v>
      </c>
      <c r="H357" s="170"/>
      <c r="I357" s="169"/>
      <c r="J357" s="171" t="s">
        <v>136</v>
      </c>
      <c r="K357" s="48"/>
      <c r="L357" s="47"/>
      <c r="M357" s="47"/>
      <c r="N357" s="47"/>
      <c r="O357" s="123"/>
      <c r="Q357" s="119"/>
      <c r="R357" s="48"/>
      <c r="S357" s="169" t="s">
        <v>79</v>
      </c>
      <c r="T357" s="169"/>
      <c r="U357" s="169" t="s">
        <v>80</v>
      </c>
      <c r="V357" s="170"/>
      <c r="W357" s="169"/>
      <c r="X357" s="169" t="s">
        <v>15</v>
      </c>
      <c r="Y357" s="170"/>
      <c r="Z357" s="169"/>
      <c r="AA357" s="171" t="s">
        <v>136</v>
      </c>
      <c r="AB357" s="48"/>
      <c r="AC357" s="47"/>
      <c r="AD357" s="47"/>
      <c r="AE357" s="47"/>
      <c r="AF357" s="123"/>
    </row>
    <row r="358" spans="1:32" ht="18.75" thickBot="1">
      <c r="A358" s="119"/>
      <c r="B358" s="47"/>
      <c r="C358" s="47"/>
      <c r="D358" s="47"/>
      <c r="E358" s="47"/>
      <c r="F358" s="47"/>
      <c r="G358" s="47"/>
      <c r="H358" s="47"/>
      <c r="I358" s="47"/>
      <c r="J358" s="221" t="s">
        <v>111</v>
      </c>
      <c r="K358" s="222"/>
      <c r="L358" s="222"/>
      <c r="M358" s="222"/>
      <c r="N358" s="223"/>
      <c r="O358" s="122"/>
      <c r="Q358" s="119"/>
      <c r="R358" s="48"/>
      <c r="S358" s="47"/>
      <c r="T358" s="47"/>
      <c r="U358" s="47"/>
      <c r="V358" s="47"/>
      <c r="W358" s="47"/>
      <c r="X358" s="47"/>
      <c r="Y358" s="47"/>
      <c r="Z358" s="47"/>
      <c r="AA358" s="221">
        <f>IF(AD355=6,T336,IF(AE355=6,X336,IF(AD355=5,IF(AE355=5,"tasan",""),"")))</f>
      </c>
      <c r="AB358" s="222"/>
      <c r="AC358" s="222"/>
      <c r="AD358" s="222"/>
      <c r="AE358" s="223"/>
      <c r="AF358" s="122"/>
    </row>
    <row r="359" spans="1:32" ht="18">
      <c r="A359" s="172"/>
      <c r="B359" s="173"/>
      <c r="C359" s="173"/>
      <c r="D359" s="173"/>
      <c r="E359" s="173"/>
      <c r="F359" s="173"/>
      <c r="G359" s="173"/>
      <c r="H359" s="173"/>
      <c r="I359" s="173"/>
      <c r="J359" s="174"/>
      <c r="K359" s="174"/>
      <c r="L359" s="174"/>
      <c r="M359" s="174"/>
      <c r="N359" s="174"/>
      <c r="O359" s="108"/>
      <c r="Q359" s="172"/>
      <c r="R359" s="107"/>
      <c r="S359" s="173"/>
      <c r="T359" s="173"/>
      <c r="U359" s="173"/>
      <c r="V359" s="173"/>
      <c r="W359" s="173"/>
      <c r="X359" s="173"/>
      <c r="Y359" s="173"/>
      <c r="Z359" s="173"/>
      <c r="AA359" s="174"/>
      <c r="AB359" s="174"/>
      <c r="AC359" s="174"/>
      <c r="AD359" s="174"/>
      <c r="AE359" s="174"/>
      <c r="AF359" s="108"/>
    </row>
    <row r="360" spans="2:19" ht="12.75">
      <c r="B360" s="175" t="s">
        <v>137</v>
      </c>
      <c r="S360" s="175" t="s">
        <v>137</v>
      </c>
    </row>
    <row r="365" spans="1:32" ht="15.75">
      <c r="A365" s="114"/>
      <c r="B365" s="115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8"/>
      <c r="Q365" s="114"/>
      <c r="R365" s="116"/>
      <c r="S365" s="115"/>
      <c r="T365" s="116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8"/>
    </row>
    <row r="366" spans="1:32" ht="15.75">
      <c r="A366" s="119">
        <v>12</v>
      </c>
      <c r="B366" s="48"/>
      <c r="C366" s="120" t="s">
        <v>114</v>
      </c>
      <c r="D366" s="47"/>
      <c r="E366" s="47"/>
      <c r="F366" s="48"/>
      <c r="G366" s="121" t="s">
        <v>115</v>
      </c>
      <c r="H366" s="50"/>
      <c r="I366" s="224"/>
      <c r="J366" s="225"/>
      <c r="K366" s="225"/>
      <c r="L366" s="225"/>
      <c r="M366" s="225"/>
      <c r="N366" s="226"/>
      <c r="O366" s="122"/>
      <c r="Q366" s="119"/>
      <c r="R366" s="48">
        <v>24</v>
      </c>
      <c r="S366" s="48"/>
      <c r="T366" s="120" t="s">
        <v>114</v>
      </c>
      <c r="U366" s="47"/>
      <c r="V366" s="47"/>
      <c r="W366" s="48"/>
      <c r="X366" s="121" t="s">
        <v>115</v>
      </c>
      <c r="Y366" s="50"/>
      <c r="Z366" s="224"/>
      <c r="AA366" s="225"/>
      <c r="AB366" s="225"/>
      <c r="AC366" s="225"/>
      <c r="AD366" s="225"/>
      <c r="AE366" s="226"/>
      <c r="AF366" s="122"/>
    </row>
    <row r="367" spans="1:32" ht="20.25">
      <c r="A367" s="119"/>
      <c r="B367" s="51"/>
      <c r="C367" s="69" t="s">
        <v>116</v>
      </c>
      <c r="D367" s="47"/>
      <c r="E367" s="47"/>
      <c r="F367" s="48"/>
      <c r="G367" s="121" t="s">
        <v>117</v>
      </c>
      <c r="H367" s="50"/>
      <c r="I367" s="227"/>
      <c r="J367" s="217"/>
      <c r="K367" s="217"/>
      <c r="L367" s="217"/>
      <c r="M367" s="217"/>
      <c r="N367" s="218"/>
      <c r="O367" s="122"/>
      <c r="Q367" s="119"/>
      <c r="R367" s="48"/>
      <c r="S367" s="51"/>
      <c r="T367" s="69" t="s">
        <v>116</v>
      </c>
      <c r="U367" s="47"/>
      <c r="V367" s="47"/>
      <c r="W367" s="48"/>
      <c r="X367" s="121" t="s">
        <v>117</v>
      </c>
      <c r="Y367" s="50"/>
      <c r="Z367" s="227"/>
      <c r="AA367" s="217"/>
      <c r="AB367" s="217"/>
      <c r="AC367" s="217"/>
      <c r="AD367" s="217"/>
      <c r="AE367" s="218"/>
      <c r="AF367" s="122"/>
    </row>
    <row r="368" spans="1:32" ht="12.75">
      <c r="A368" s="119"/>
      <c r="B368" s="48"/>
      <c r="C368" s="54"/>
      <c r="D368" s="47"/>
      <c r="E368" s="47"/>
      <c r="F368" s="47"/>
      <c r="G368" s="54"/>
      <c r="H368" s="47"/>
      <c r="I368" s="47"/>
      <c r="J368" s="47"/>
      <c r="K368" s="47"/>
      <c r="L368" s="47"/>
      <c r="M368" s="47"/>
      <c r="N368" s="47"/>
      <c r="O368" s="123"/>
      <c r="Q368" s="119"/>
      <c r="R368" s="48"/>
      <c r="S368" s="48"/>
      <c r="T368" s="54"/>
      <c r="U368" s="47"/>
      <c r="V368" s="47"/>
      <c r="W368" s="47"/>
      <c r="X368" s="54"/>
      <c r="Y368" s="47"/>
      <c r="Z368" s="47"/>
      <c r="AA368" s="47"/>
      <c r="AB368" s="47"/>
      <c r="AC368" s="47"/>
      <c r="AD368" s="47"/>
      <c r="AE368" s="47"/>
      <c r="AF368" s="123"/>
    </row>
    <row r="369" spans="1:32" ht="15.75">
      <c r="A369" s="122"/>
      <c r="B369" s="124" t="s">
        <v>118</v>
      </c>
      <c r="C369" s="228" t="s">
        <v>4</v>
      </c>
      <c r="D369" s="229"/>
      <c r="E369" s="125"/>
      <c r="F369" s="124" t="s">
        <v>118</v>
      </c>
      <c r="G369" s="228" t="s">
        <v>110</v>
      </c>
      <c r="H369" s="230"/>
      <c r="I369" s="230"/>
      <c r="J369" s="230"/>
      <c r="K369" s="230"/>
      <c r="L369" s="230"/>
      <c r="M369" s="230"/>
      <c r="N369" s="231"/>
      <c r="O369" s="122"/>
      <c r="Q369" s="122"/>
      <c r="R369" s="119"/>
      <c r="S369" s="124" t="s">
        <v>118</v>
      </c>
      <c r="T369" s="228"/>
      <c r="U369" s="229"/>
      <c r="V369" s="125"/>
      <c r="W369" s="124" t="s">
        <v>118</v>
      </c>
      <c r="X369" s="228"/>
      <c r="Y369" s="230"/>
      <c r="Z369" s="230"/>
      <c r="AA369" s="230"/>
      <c r="AB369" s="230"/>
      <c r="AC369" s="230"/>
      <c r="AD369" s="230"/>
      <c r="AE369" s="231"/>
      <c r="AF369" s="122"/>
    </row>
    <row r="370" spans="1:32" ht="12.75">
      <c r="A370" s="122"/>
      <c r="B370" s="126" t="s">
        <v>62</v>
      </c>
      <c r="C370" s="214" t="s">
        <v>218</v>
      </c>
      <c r="D370" s="215"/>
      <c r="E370" s="127"/>
      <c r="F370" s="128" t="s">
        <v>5</v>
      </c>
      <c r="G370" s="214" t="s">
        <v>160</v>
      </c>
      <c r="H370" s="217"/>
      <c r="I370" s="217"/>
      <c r="J370" s="217"/>
      <c r="K370" s="217"/>
      <c r="L370" s="217"/>
      <c r="M370" s="217"/>
      <c r="N370" s="218"/>
      <c r="O370" s="122"/>
      <c r="Q370" s="122"/>
      <c r="R370" s="119"/>
      <c r="S370" s="126" t="s">
        <v>62</v>
      </c>
      <c r="T370" s="214"/>
      <c r="U370" s="215"/>
      <c r="V370" s="127"/>
      <c r="W370" s="128" t="s">
        <v>5</v>
      </c>
      <c r="X370" s="214"/>
      <c r="Y370" s="217"/>
      <c r="Z370" s="217"/>
      <c r="AA370" s="217"/>
      <c r="AB370" s="217"/>
      <c r="AC370" s="217"/>
      <c r="AD370" s="217"/>
      <c r="AE370" s="218"/>
      <c r="AF370" s="122"/>
    </row>
    <row r="371" spans="1:32" ht="12.75">
      <c r="A371" s="122"/>
      <c r="B371" s="129" t="s">
        <v>63</v>
      </c>
      <c r="C371" s="214" t="s">
        <v>182</v>
      </c>
      <c r="D371" s="215"/>
      <c r="E371" s="127"/>
      <c r="F371" s="130" t="s">
        <v>64</v>
      </c>
      <c r="G371" s="216" t="s">
        <v>151</v>
      </c>
      <c r="H371" s="217"/>
      <c r="I371" s="217"/>
      <c r="J371" s="217"/>
      <c r="K371" s="217"/>
      <c r="L371" s="217"/>
      <c r="M371" s="217"/>
      <c r="N371" s="218"/>
      <c r="O371" s="122"/>
      <c r="Q371" s="122"/>
      <c r="R371" s="119"/>
      <c r="S371" s="129" t="s">
        <v>63</v>
      </c>
      <c r="T371" s="214"/>
      <c r="U371" s="215"/>
      <c r="V371" s="127"/>
      <c r="W371" s="130" t="s">
        <v>64</v>
      </c>
      <c r="X371" s="216"/>
      <c r="Y371" s="217"/>
      <c r="Z371" s="217"/>
      <c r="AA371" s="217"/>
      <c r="AB371" s="217"/>
      <c r="AC371" s="217"/>
      <c r="AD371" s="217"/>
      <c r="AE371" s="218"/>
      <c r="AF371" s="122"/>
    </row>
    <row r="372" spans="1:32" ht="12.75">
      <c r="A372" s="119"/>
      <c r="B372" s="129" t="s">
        <v>119</v>
      </c>
      <c r="C372" s="214" t="s">
        <v>219</v>
      </c>
      <c r="D372" s="215"/>
      <c r="E372" s="127"/>
      <c r="F372" s="130" t="s">
        <v>120</v>
      </c>
      <c r="G372" s="216" t="s">
        <v>161</v>
      </c>
      <c r="H372" s="217"/>
      <c r="I372" s="217"/>
      <c r="J372" s="217"/>
      <c r="K372" s="217"/>
      <c r="L372" s="217"/>
      <c r="M372" s="217"/>
      <c r="N372" s="218"/>
      <c r="O372" s="123"/>
      <c r="Q372" s="119"/>
      <c r="R372" s="119"/>
      <c r="S372" s="129" t="s">
        <v>119</v>
      </c>
      <c r="T372" s="214"/>
      <c r="U372" s="215"/>
      <c r="V372" s="127"/>
      <c r="W372" s="130" t="s">
        <v>120</v>
      </c>
      <c r="X372" s="216"/>
      <c r="Y372" s="217"/>
      <c r="Z372" s="217"/>
      <c r="AA372" s="217"/>
      <c r="AB372" s="217"/>
      <c r="AC372" s="217"/>
      <c r="AD372" s="217"/>
      <c r="AE372" s="218"/>
      <c r="AF372" s="123"/>
    </row>
    <row r="373" spans="1:32" ht="12.75">
      <c r="A373" s="119"/>
      <c r="B373" s="131" t="s">
        <v>121</v>
      </c>
      <c r="C373" s="132"/>
      <c r="D373" s="133"/>
      <c r="E373" s="63"/>
      <c r="F373" s="131" t="s">
        <v>121</v>
      </c>
      <c r="G373" s="132"/>
      <c r="H373" s="134"/>
      <c r="I373" s="134"/>
      <c r="J373" s="134"/>
      <c r="K373" s="134"/>
      <c r="L373" s="134"/>
      <c r="M373" s="134"/>
      <c r="N373" s="134"/>
      <c r="O373" s="123"/>
      <c r="Q373" s="119"/>
      <c r="R373" s="119"/>
      <c r="S373" s="131" t="s">
        <v>121</v>
      </c>
      <c r="T373" s="132"/>
      <c r="U373" s="133"/>
      <c r="V373" s="63"/>
      <c r="W373" s="131" t="s">
        <v>121</v>
      </c>
      <c r="X373" s="132"/>
      <c r="Y373" s="134"/>
      <c r="Z373" s="134"/>
      <c r="AA373" s="134"/>
      <c r="AB373" s="134"/>
      <c r="AC373" s="134"/>
      <c r="AD373" s="134"/>
      <c r="AE373" s="134"/>
      <c r="AF373" s="123"/>
    </row>
    <row r="374" spans="1:32" ht="12.75">
      <c r="A374" s="122"/>
      <c r="B374" s="135"/>
      <c r="C374" s="214"/>
      <c r="D374" s="215"/>
      <c r="E374" s="127"/>
      <c r="F374" s="136"/>
      <c r="G374" s="216"/>
      <c r="H374" s="217"/>
      <c r="I374" s="217"/>
      <c r="J374" s="217"/>
      <c r="K374" s="217"/>
      <c r="L374" s="217"/>
      <c r="M374" s="217"/>
      <c r="N374" s="218"/>
      <c r="O374" s="122"/>
      <c r="Q374" s="122"/>
      <c r="R374" s="119"/>
      <c r="S374" s="135"/>
      <c r="T374" s="214"/>
      <c r="U374" s="215"/>
      <c r="V374" s="127"/>
      <c r="W374" s="136"/>
      <c r="X374" s="216"/>
      <c r="Y374" s="217"/>
      <c r="Z374" s="217"/>
      <c r="AA374" s="217"/>
      <c r="AB374" s="217"/>
      <c r="AC374" s="217"/>
      <c r="AD374" s="217"/>
      <c r="AE374" s="218"/>
      <c r="AF374" s="122"/>
    </row>
    <row r="375" spans="1:32" ht="12.75">
      <c r="A375" s="122"/>
      <c r="B375" s="137"/>
      <c r="C375" s="214"/>
      <c r="D375" s="215"/>
      <c r="E375" s="127"/>
      <c r="F375" s="138"/>
      <c r="G375" s="216"/>
      <c r="H375" s="217"/>
      <c r="I375" s="217"/>
      <c r="J375" s="217"/>
      <c r="K375" s="217"/>
      <c r="L375" s="217"/>
      <c r="M375" s="217"/>
      <c r="N375" s="218"/>
      <c r="O375" s="122"/>
      <c r="Q375" s="122"/>
      <c r="R375" s="119"/>
      <c r="S375" s="137"/>
      <c r="T375" s="214"/>
      <c r="U375" s="215"/>
      <c r="V375" s="127"/>
      <c r="W375" s="138"/>
      <c r="X375" s="216"/>
      <c r="Y375" s="217"/>
      <c r="Z375" s="217"/>
      <c r="AA375" s="217"/>
      <c r="AB375" s="217"/>
      <c r="AC375" s="217"/>
      <c r="AD375" s="217"/>
      <c r="AE375" s="218"/>
      <c r="AF375" s="122"/>
    </row>
    <row r="376" spans="1:32" ht="15.75">
      <c r="A376" s="119"/>
      <c r="B376" s="47"/>
      <c r="C376" s="47"/>
      <c r="D376" s="47"/>
      <c r="E376" s="47"/>
      <c r="F376" s="139" t="s">
        <v>122</v>
      </c>
      <c r="G376" s="54"/>
      <c r="H376" s="54"/>
      <c r="I376" s="54"/>
      <c r="J376" s="47"/>
      <c r="K376" s="47"/>
      <c r="L376" s="47"/>
      <c r="M376" s="68"/>
      <c r="N376" s="48"/>
      <c r="O376" s="123"/>
      <c r="Q376" s="119"/>
      <c r="R376" s="48"/>
      <c r="S376" s="47"/>
      <c r="T376" s="47"/>
      <c r="U376" s="47"/>
      <c r="V376" s="47"/>
      <c r="W376" s="139" t="s">
        <v>122</v>
      </c>
      <c r="X376" s="54"/>
      <c r="Y376" s="54"/>
      <c r="Z376" s="54"/>
      <c r="AA376" s="47"/>
      <c r="AB376" s="47"/>
      <c r="AC376" s="47"/>
      <c r="AD376" s="68"/>
      <c r="AE376" s="48"/>
      <c r="AF376" s="123"/>
    </row>
    <row r="377" spans="1:32" ht="12.75">
      <c r="A377" s="119"/>
      <c r="B377" s="140" t="s">
        <v>8</v>
      </c>
      <c r="C377" s="47"/>
      <c r="D377" s="47"/>
      <c r="E377" s="47"/>
      <c r="F377" s="141" t="s">
        <v>123</v>
      </c>
      <c r="G377" s="141" t="s">
        <v>97</v>
      </c>
      <c r="H377" s="141" t="s">
        <v>124</v>
      </c>
      <c r="I377" s="141" t="s">
        <v>125</v>
      </c>
      <c r="J377" s="141" t="s">
        <v>126</v>
      </c>
      <c r="K377" s="219" t="s">
        <v>127</v>
      </c>
      <c r="L377" s="220"/>
      <c r="M377" s="73" t="s">
        <v>70</v>
      </c>
      <c r="N377" s="142" t="s">
        <v>71</v>
      </c>
      <c r="O377" s="122"/>
      <c r="Q377" s="119"/>
      <c r="R377" s="48"/>
      <c r="S377" s="140" t="s">
        <v>8</v>
      </c>
      <c r="T377" s="47"/>
      <c r="U377" s="47"/>
      <c r="V377" s="47"/>
      <c r="W377" s="141" t="s">
        <v>123</v>
      </c>
      <c r="X377" s="141" t="s">
        <v>97</v>
      </c>
      <c r="Y377" s="141" t="s">
        <v>124</v>
      </c>
      <c r="Z377" s="141" t="s">
        <v>125</v>
      </c>
      <c r="AA377" s="141" t="s">
        <v>126</v>
      </c>
      <c r="AB377" s="219" t="s">
        <v>127</v>
      </c>
      <c r="AC377" s="220"/>
      <c r="AD377" s="73" t="s">
        <v>70</v>
      </c>
      <c r="AE377" s="142" t="s">
        <v>71</v>
      </c>
      <c r="AF377" s="122"/>
    </row>
    <row r="378" spans="1:32" ht="12.75">
      <c r="A378" s="122"/>
      <c r="B378" s="143" t="s">
        <v>72</v>
      </c>
      <c r="C378" s="144" t="str">
        <f>IF(C370&gt;"",C370,"")</f>
        <v>Kollanus Konsta</v>
      </c>
      <c r="D378" s="144" t="str">
        <f>IF(G370&gt;"",G370,"")</f>
        <v>Myllärinen Markus</v>
      </c>
      <c r="E378" s="144">
        <f>IF(E370&gt;"",E370&amp;" - "&amp;I370,"")</f>
      </c>
      <c r="F378" s="145">
        <v>-6</v>
      </c>
      <c r="G378" s="145">
        <v>-4</v>
      </c>
      <c r="H378" s="146">
        <v>-6</v>
      </c>
      <c r="I378" s="145"/>
      <c r="J378" s="145"/>
      <c r="K378" s="147">
        <f>IF(ISBLANK(F378),"",COUNTIF(F378:J378,"&gt;=0"))</f>
        <v>0</v>
      </c>
      <c r="L378" s="148">
        <f>IF(ISBLANK(F378),"",(IF(LEFT(F378,1)="-",1,0)+IF(LEFT(G378,1)="-",1,0)+IF(LEFT(H378,1)="-",1,0)+IF(LEFT(I378,1)="-",1,0)+IF(LEFT(J378,1)="-",1,0)))</f>
        <v>3</v>
      </c>
      <c r="M378" s="149">
        <f>IF(K378=3,1,"")</f>
      </c>
      <c r="N378" s="150">
        <f>IF(L378=3,1,"")</f>
        <v>1</v>
      </c>
      <c r="O378" s="122"/>
      <c r="Q378" s="122"/>
      <c r="R378" s="122"/>
      <c r="S378" s="143" t="s">
        <v>72</v>
      </c>
      <c r="T378" s="144">
        <f>IF(T370&gt;"",T370,"")</f>
      </c>
      <c r="U378" s="144">
        <f>IF(X370&gt;"",X370,"")</f>
      </c>
      <c r="V378" s="144">
        <f>IF(V370&gt;"",V370&amp;" - "&amp;Z370,"")</f>
      </c>
      <c r="W378" s="145"/>
      <c r="X378" s="145"/>
      <c r="Y378" s="146"/>
      <c r="Z378" s="145"/>
      <c r="AA378" s="145"/>
      <c r="AB378" s="147">
        <f>IF(ISBLANK(W378),"",COUNTIF(W378:AA378,"&gt;=0"))</f>
      </c>
      <c r="AC378" s="148">
        <f>IF(ISBLANK(W378),"",(IF(LEFT(W378,1)="-",1,0)+IF(LEFT(X378,1)="-",1,0)+IF(LEFT(Y378,1)="-",1,0)+IF(LEFT(Z378,1)="-",1,0)+IF(LEFT(AA378,1)="-",1,0)))</f>
      </c>
      <c r="AD378" s="149">
        <f>IF(AB378=3,1,"")</f>
      </c>
      <c r="AE378" s="150">
        <f>IF(AC378=3,1,"")</f>
      </c>
      <c r="AF378" s="122"/>
    </row>
    <row r="379" spans="1:32" ht="12.75">
      <c r="A379" s="122"/>
      <c r="B379" s="143" t="s">
        <v>73</v>
      </c>
      <c r="C379" s="144" t="str">
        <f>IF(C371&gt;"",C371,"")</f>
        <v>Karhu Toivo</v>
      </c>
      <c r="D379" s="144" t="str">
        <f>IF(G371&gt;"",G371,"")</f>
        <v>Jakonen Kasperi</v>
      </c>
      <c r="E379" s="144">
        <f>IF(E371&gt;"",E371&amp;" - "&amp;I371,"")</f>
      </c>
      <c r="F379" s="151">
        <v>3</v>
      </c>
      <c r="G379" s="145">
        <v>7</v>
      </c>
      <c r="H379" s="145">
        <v>3</v>
      </c>
      <c r="I379" s="145"/>
      <c r="J379" s="145"/>
      <c r="K379" s="147">
        <f>IF(ISBLANK(F379),"",COUNTIF(F379:J379,"&gt;=0"))</f>
        <v>3</v>
      </c>
      <c r="L379" s="148">
        <f>IF(ISBLANK(F379),"",(IF(LEFT(F379,1)="-",1,0)+IF(LEFT(G379,1)="-",1,0)+IF(LEFT(H379,1)="-",1,0)+IF(LEFT(I379,1)="-",1,0)+IF(LEFT(J379,1)="-",1,0)))</f>
        <v>0</v>
      </c>
      <c r="M379" s="149">
        <f>IF(K379=3,1,"")</f>
        <v>1</v>
      </c>
      <c r="N379" s="150">
        <f>IF(L379=3,1,"")</f>
      </c>
      <c r="O379" s="122"/>
      <c r="Q379" s="122"/>
      <c r="R379" s="122"/>
      <c r="S379" s="143" t="s">
        <v>73</v>
      </c>
      <c r="T379" s="144">
        <f>IF(T371&gt;"",T371,"")</f>
      </c>
      <c r="U379" s="144">
        <f>IF(X371&gt;"",X371,"")</f>
      </c>
      <c r="V379" s="144">
        <f>IF(V371&gt;"",V371&amp;" - "&amp;Z371,"")</f>
      </c>
      <c r="W379" s="151"/>
      <c r="X379" s="145"/>
      <c r="Y379" s="145"/>
      <c r="Z379" s="145"/>
      <c r="AA379" s="145"/>
      <c r="AB379" s="147">
        <f>IF(ISBLANK(W379),"",COUNTIF(W379:AA379,"&gt;=0"))</f>
      </c>
      <c r="AC379" s="148">
        <f>IF(ISBLANK(W379),"",(IF(LEFT(W379,1)="-",1,0)+IF(LEFT(X379,1)="-",1,0)+IF(LEFT(Y379,1)="-",1,0)+IF(LEFT(Z379,1)="-",1,0)+IF(LEFT(AA379,1)="-",1,0)))</f>
      </c>
      <c r="AD379" s="149">
        <f>IF(AB379=3,1,"")</f>
      </c>
      <c r="AE379" s="150">
        <f>IF(AC379=3,1,"")</f>
      </c>
      <c r="AF379" s="122"/>
    </row>
    <row r="380" spans="1:32" ht="12.75">
      <c r="A380" s="122"/>
      <c r="B380" s="152" t="s">
        <v>128</v>
      </c>
      <c r="C380" s="144" t="str">
        <f>IF(C372&gt;"",C372,"")</f>
        <v>Alizadeh Hassan</v>
      </c>
      <c r="D380" s="144" t="str">
        <f>IF(G372&gt;"",G372,"")</f>
        <v>Rodriguez Jancarlo</v>
      </c>
      <c r="E380" s="153"/>
      <c r="F380" s="151">
        <v>-6</v>
      </c>
      <c r="G380" s="154">
        <v>-1</v>
      </c>
      <c r="H380" s="151">
        <v>-9</v>
      </c>
      <c r="I380" s="151"/>
      <c r="J380" s="151"/>
      <c r="K380" s="147">
        <f aca="true" t="shared" si="87" ref="K380:K387">IF(ISBLANK(F380),"",COUNTIF(F380:J380,"&gt;=0"))</f>
        <v>0</v>
      </c>
      <c r="L380" s="148">
        <f aca="true" t="shared" si="88" ref="L380:L387">IF(ISBLANK(F380),"",(IF(LEFT(F380,1)="-",1,0)+IF(LEFT(G380,1)="-",1,0)+IF(LEFT(H380,1)="-",1,0)+IF(LEFT(I380,1)="-",1,0)+IF(LEFT(J380,1)="-",1,0)))</f>
        <v>3</v>
      </c>
      <c r="M380" s="149">
        <f aca="true" t="shared" si="89" ref="M380:M387">IF(K380=3,1,"")</f>
      </c>
      <c r="N380" s="150">
        <f aca="true" t="shared" si="90" ref="N380:N387">IF(L380=3,1,"")</f>
        <v>1</v>
      </c>
      <c r="O380" s="122"/>
      <c r="Q380" s="122"/>
      <c r="R380" s="122"/>
      <c r="S380" s="152" t="s">
        <v>128</v>
      </c>
      <c r="T380" s="144">
        <f>IF(T372&gt;"",T372,"")</f>
      </c>
      <c r="U380" s="144">
        <f>IF(X372&gt;"",X372,"")</f>
      </c>
      <c r="V380" s="153"/>
      <c r="W380" s="151"/>
      <c r="X380" s="154"/>
      <c r="Y380" s="151"/>
      <c r="Z380" s="151"/>
      <c r="AA380" s="151"/>
      <c r="AB380" s="147">
        <f aca="true" t="shared" si="91" ref="AB380:AB387">IF(ISBLANK(W380),"",COUNTIF(W380:AA380,"&gt;=0"))</f>
      </c>
      <c r="AC380" s="148">
        <f aca="true" t="shared" si="92" ref="AC380:AC387">IF(ISBLANK(W380),"",(IF(LEFT(W380,1)="-",1,0)+IF(LEFT(X380,1)="-",1,0)+IF(LEFT(Y380,1)="-",1,0)+IF(LEFT(Z380,1)="-",1,0)+IF(LEFT(AA380,1)="-",1,0)))</f>
      </c>
      <c r="AD380" s="149">
        <f aca="true" t="shared" si="93" ref="AD380:AD387">IF(AB380=3,1,"")</f>
      </c>
      <c r="AE380" s="150">
        <f aca="true" t="shared" si="94" ref="AE380:AE387">IF(AC380=3,1,"")</f>
      </c>
      <c r="AF380" s="122"/>
    </row>
    <row r="381" spans="1:32" ht="12.75">
      <c r="A381" s="122"/>
      <c r="B381" s="152" t="s">
        <v>76</v>
      </c>
      <c r="C381" s="144" t="str">
        <f>IF(C371&gt;"",C371,"")</f>
        <v>Karhu Toivo</v>
      </c>
      <c r="D381" s="144" t="str">
        <f>IF(G370&gt;"",G370,"")</f>
        <v>Myllärinen Markus</v>
      </c>
      <c r="E381" s="153"/>
      <c r="F381" s="151">
        <v>7</v>
      </c>
      <c r="G381" s="154">
        <v>-6</v>
      </c>
      <c r="H381" s="151">
        <v>8</v>
      </c>
      <c r="I381" s="151">
        <v>7</v>
      </c>
      <c r="J381" s="151"/>
      <c r="K381" s="147">
        <f t="shared" si="87"/>
        <v>3</v>
      </c>
      <c r="L381" s="148">
        <f t="shared" si="88"/>
        <v>1</v>
      </c>
      <c r="M381" s="149">
        <f t="shared" si="89"/>
        <v>1</v>
      </c>
      <c r="N381" s="150">
        <f t="shared" si="90"/>
      </c>
      <c r="O381" s="122"/>
      <c r="Q381" s="122"/>
      <c r="R381" s="122"/>
      <c r="S381" s="152" t="s">
        <v>76</v>
      </c>
      <c r="T381" s="144">
        <f>IF(T371&gt;"",T371,"")</f>
      </c>
      <c r="U381" s="144">
        <f>IF(X370&gt;"",X370,"")</f>
      </c>
      <c r="V381" s="153"/>
      <c r="W381" s="151"/>
      <c r="X381" s="154"/>
      <c r="Y381" s="151"/>
      <c r="Z381" s="151"/>
      <c r="AA381" s="151"/>
      <c r="AB381" s="147">
        <f t="shared" si="91"/>
      </c>
      <c r="AC381" s="148">
        <f t="shared" si="92"/>
      </c>
      <c r="AD381" s="149">
        <f t="shared" si="93"/>
      </c>
      <c r="AE381" s="150">
        <f t="shared" si="94"/>
      </c>
      <c r="AF381" s="122"/>
    </row>
    <row r="382" spans="1:32" ht="12.75">
      <c r="A382" s="122"/>
      <c r="B382" s="152" t="s">
        <v>129</v>
      </c>
      <c r="C382" s="144" t="str">
        <f>IF(C370&gt;"",C370,"")</f>
        <v>Kollanus Konsta</v>
      </c>
      <c r="D382" s="144" t="str">
        <f>IF(G372&gt;"",G372,"")</f>
        <v>Rodriguez Jancarlo</v>
      </c>
      <c r="E382" s="153"/>
      <c r="F382" s="151">
        <v>9</v>
      </c>
      <c r="G382" s="154">
        <v>-10</v>
      </c>
      <c r="H382" s="151">
        <v>-5</v>
      </c>
      <c r="I382" s="151">
        <v>-2</v>
      </c>
      <c r="J382" s="151"/>
      <c r="K382" s="147">
        <f t="shared" si="87"/>
        <v>1</v>
      </c>
      <c r="L382" s="148">
        <f t="shared" si="88"/>
        <v>3</v>
      </c>
      <c r="M382" s="149">
        <f t="shared" si="89"/>
      </c>
      <c r="N382" s="150">
        <f t="shared" si="90"/>
        <v>1</v>
      </c>
      <c r="O382" s="122"/>
      <c r="Q382" s="122"/>
      <c r="R382" s="122"/>
      <c r="S382" s="152" t="s">
        <v>129</v>
      </c>
      <c r="T382" s="144">
        <f>IF(T370&gt;"",T370,"")</f>
      </c>
      <c r="U382" s="144">
        <f>IF(X372&gt;"",X372,"")</f>
      </c>
      <c r="V382" s="153"/>
      <c r="W382" s="151"/>
      <c r="X382" s="154"/>
      <c r="Y382" s="151"/>
      <c r="Z382" s="151"/>
      <c r="AA382" s="151"/>
      <c r="AB382" s="147">
        <f t="shared" si="91"/>
      </c>
      <c r="AC382" s="148">
        <f t="shared" si="92"/>
      </c>
      <c r="AD382" s="149">
        <f t="shared" si="93"/>
      </c>
      <c r="AE382" s="150">
        <f t="shared" si="94"/>
      </c>
      <c r="AF382" s="122"/>
    </row>
    <row r="383" spans="1:32" ht="12.75">
      <c r="A383" s="122"/>
      <c r="B383" s="152" t="s">
        <v>130</v>
      </c>
      <c r="C383" s="144" t="str">
        <f>IF(C372&gt;"",C372,"")</f>
        <v>Alizadeh Hassan</v>
      </c>
      <c r="D383" s="144" t="str">
        <f>IF(G371&gt;"",G371,"")</f>
        <v>Jakonen Kasperi</v>
      </c>
      <c r="E383" s="153"/>
      <c r="F383" s="151">
        <v>9</v>
      </c>
      <c r="G383" s="154">
        <v>-9</v>
      </c>
      <c r="H383" s="151">
        <v>9</v>
      </c>
      <c r="I383" s="151">
        <v>9</v>
      </c>
      <c r="J383" s="151"/>
      <c r="K383" s="147">
        <f t="shared" si="87"/>
        <v>3</v>
      </c>
      <c r="L383" s="148">
        <f t="shared" si="88"/>
        <v>1</v>
      </c>
      <c r="M383" s="149">
        <f t="shared" si="89"/>
        <v>1</v>
      </c>
      <c r="N383" s="150">
        <f t="shared" si="90"/>
      </c>
      <c r="O383" s="122"/>
      <c r="Q383" s="122"/>
      <c r="R383" s="122"/>
      <c r="S383" s="152" t="s">
        <v>130</v>
      </c>
      <c r="T383" s="144">
        <f>IF(T372&gt;"",T372,"")</f>
      </c>
      <c r="U383" s="144">
        <f>IF(X371&gt;"",X371,"")</f>
      </c>
      <c r="V383" s="153"/>
      <c r="W383" s="151"/>
      <c r="X383" s="154"/>
      <c r="Y383" s="151"/>
      <c r="Z383" s="151"/>
      <c r="AA383" s="151"/>
      <c r="AB383" s="147">
        <f t="shared" si="91"/>
      </c>
      <c r="AC383" s="148">
        <f t="shared" si="92"/>
      </c>
      <c r="AD383" s="149">
        <f t="shared" si="93"/>
      </c>
      <c r="AE383" s="150">
        <f t="shared" si="94"/>
      </c>
      <c r="AF383" s="122"/>
    </row>
    <row r="384" spans="1:32" ht="12.75">
      <c r="A384" s="122"/>
      <c r="B384" s="152" t="s">
        <v>131</v>
      </c>
      <c r="C384" s="155">
        <f>IF(C374&gt;"",C374&amp;" / "&amp;C375,"")</f>
      </c>
      <c r="D384" s="155">
        <f>IF(G374&gt;"",G374&amp;" / "&amp;G375,"")</f>
      </c>
      <c r="E384" s="156"/>
      <c r="F384" s="157"/>
      <c r="G384" s="158"/>
      <c r="H384" s="159"/>
      <c r="I384" s="159"/>
      <c r="J384" s="159"/>
      <c r="K384" s="147">
        <f t="shared" si="87"/>
      </c>
      <c r="L384" s="148">
        <f t="shared" si="88"/>
      </c>
      <c r="M384" s="149">
        <f t="shared" si="89"/>
      </c>
      <c r="N384" s="150">
        <f t="shared" si="90"/>
      </c>
      <c r="O384" s="122"/>
      <c r="Q384" s="122"/>
      <c r="R384" s="122"/>
      <c r="S384" s="152" t="s">
        <v>131</v>
      </c>
      <c r="T384" s="155">
        <f>IF(T374&gt;"",T374&amp;" / "&amp;T375,"")</f>
      </c>
      <c r="U384" s="155">
        <f>IF(X374&gt;"",X374&amp;" / "&amp;X375,"")</f>
      </c>
      <c r="V384" s="156"/>
      <c r="W384" s="157"/>
      <c r="X384" s="158"/>
      <c r="Y384" s="159"/>
      <c r="Z384" s="159"/>
      <c r="AA384" s="159"/>
      <c r="AB384" s="147">
        <f t="shared" si="91"/>
      </c>
      <c r="AC384" s="148">
        <f t="shared" si="92"/>
      </c>
      <c r="AD384" s="149">
        <f t="shared" si="93"/>
      </c>
      <c r="AE384" s="150">
        <f t="shared" si="94"/>
      </c>
      <c r="AF384" s="122"/>
    </row>
    <row r="385" spans="1:32" ht="12.75">
      <c r="A385" s="122"/>
      <c r="B385" s="143" t="s">
        <v>132</v>
      </c>
      <c r="C385" s="144" t="str">
        <f>IF(C371&gt;"",C371,"")</f>
        <v>Karhu Toivo</v>
      </c>
      <c r="D385" s="144" t="str">
        <f>IF(G372&gt;"",G372,"")</f>
        <v>Rodriguez Jancarlo</v>
      </c>
      <c r="E385" s="160"/>
      <c r="F385" s="161">
        <v>12</v>
      </c>
      <c r="G385" s="145">
        <v>6</v>
      </c>
      <c r="H385" s="145">
        <v>-7</v>
      </c>
      <c r="I385" s="145">
        <v>5</v>
      </c>
      <c r="J385" s="146"/>
      <c r="K385" s="147">
        <f t="shared" si="87"/>
        <v>3</v>
      </c>
      <c r="L385" s="148">
        <f t="shared" si="88"/>
        <v>1</v>
      </c>
      <c r="M385" s="149">
        <f t="shared" si="89"/>
        <v>1</v>
      </c>
      <c r="N385" s="150">
        <f t="shared" si="90"/>
      </c>
      <c r="O385" s="122"/>
      <c r="Q385" s="122"/>
      <c r="R385" s="122"/>
      <c r="S385" s="143" t="s">
        <v>132</v>
      </c>
      <c r="T385" s="144">
        <f>IF(T371&gt;"",T371,"")</f>
      </c>
      <c r="U385" s="144">
        <f>IF(X372&gt;"",X372,"")</f>
      </c>
      <c r="V385" s="160"/>
      <c r="W385" s="161"/>
      <c r="X385" s="145"/>
      <c r="Y385" s="145"/>
      <c r="Z385" s="145"/>
      <c r="AA385" s="146"/>
      <c r="AB385" s="147">
        <f t="shared" si="91"/>
      </c>
      <c r="AC385" s="148">
        <f t="shared" si="92"/>
      </c>
      <c r="AD385" s="149">
        <f t="shared" si="93"/>
      </c>
      <c r="AE385" s="150">
        <f t="shared" si="94"/>
      </c>
      <c r="AF385" s="122"/>
    </row>
    <row r="386" spans="1:32" ht="12.75">
      <c r="A386" s="122"/>
      <c r="B386" s="143" t="s">
        <v>133</v>
      </c>
      <c r="C386" s="144" t="str">
        <f>IF(C372&gt;"",C372,"")</f>
        <v>Alizadeh Hassan</v>
      </c>
      <c r="D386" s="144" t="str">
        <f>IF(G370&gt;"",G370,"")</f>
        <v>Myllärinen Markus</v>
      </c>
      <c r="E386" s="160"/>
      <c r="F386" s="161">
        <v>-1</v>
      </c>
      <c r="G386" s="145">
        <v>-11</v>
      </c>
      <c r="H386" s="145">
        <v>-5</v>
      </c>
      <c r="I386" s="145"/>
      <c r="J386" s="146"/>
      <c r="K386" s="147">
        <f t="shared" si="87"/>
        <v>0</v>
      </c>
      <c r="L386" s="148">
        <f t="shared" si="88"/>
        <v>3</v>
      </c>
      <c r="M386" s="149">
        <f t="shared" si="89"/>
      </c>
      <c r="N386" s="150">
        <f t="shared" si="90"/>
        <v>1</v>
      </c>
      <c r="O386" s="122"/>
      <c r="Q386" s="122"/>
      <c r="R386" s="122"/>
      <c r="S386" s="143" t="s">
        <v>133</v>
      </c>
      <c r="T386" s="144">
        <f>IF(T372&gt;"",T372,"")</f>
      </c>
      <c r="U386" s="144">
        <f>IF(X370&gt;"",X370,"")</f>
      </c>
      <c r="V386" s="160"/>
      <c r="W386" s="161"/>
      <c r="X386" s="145"/>
      <c r="Y386" s="145"/>
      <c r="Z386" s="145"/>
      <c r="AA386" s="146"/>
      <c r="AB386" s="147">
        <f t="shared" si="91"/>
      </c>
      <c r="AC386" s="148">
        <f t="shared" si="92"/>
      </c>
      <c r="AD386" s="149">
        <f t="shared" si="93"/>
      </c>
      <c r="AE386" s="150">
        <f t="shared" si="94"/>
      </c>
      <c r="AF386" s="122"/>
    </row>
    <row r="387" spans="1:32" ht="13.5" thickBot="1">
      <c r="A387" s="122"/>
      <c r="B387" s="143" t="s">
        <v>75</v>
      </c>
      <c r="C387" s="144" t="str">
        <f>IF(C370&gt;"",C370,"")</f>
        <v>Kollanus Konsta</v>
      </c>
      <c r="D387" s="144" t="str">
        <f>IF(G371&gt;"",G371,"")</f>
        <v>Jakonen Kasperi</v>
      </c>
      <c r="E387" s="160"/>
      <c r="F387" s="146">
        <v>10</v>
      </c>
      <c r="G387" s="145">
        <v>4</v>
      </c>
      <c r="H387" s="146">
        <v>-7</v>
      </c>
      <c r="I387" s="145">
        <v>5</v>
      </c>
      <c r="J387" s="145"/>
      <c r="K387" s="147">
        <f t="shared" si="87"/>
        <v>3</v>
      </c>
      <c r="L387" s="148">
        <f t="shared" si="88"/>
        <v>1</v>
      </c>
      <c r="M387" s="149">
        <f t="shared" si="89"/>
        <v>1</v>
      </c>
      <c r="N387" s="150">
        <f t="shared" si="90"/>
      </c>
      <c r="O387" s="122"/>
      <c r="Q387" s="122"/>
      <c r="R387" s="122"/>
      <c r="S387" s="143" t="s">
        <v>75</v>
      </c>
      <c r="T387" s="144">
        <f>IF(T370&gt;"",T370,"")</f>
      </c>
      <c r="U387" s="144">
        <f>IF(X371&gt;"",X371,"")</f>
      </c>
      <c r="V387" s="160"/>
      <c r="W387" s="146"/>
      <c r="X387" s="145"/>
      <c r="Y387" s="146"/>
      <c r="Z387" s="145"/>
      <c r="AA387" s="145"/>
      <c r="AB387" s="147">
        <f t="shared" si="91"/>
      </c>
      <c r="AC387" s="148">
        <f t="shared" si="92"/>
      </c>
      <c r="AD387" s="149">
        <f t="shared" si="93"/>
      </c>
      <c r="AE387" s="150">
        <f t="shared" si="94"/>
      </c>
      <c r="AF387" s="122"/>
    </row>
    <row r="388" spans="1:32" ht="16.5" thickBot="1">
      <c r="A388" s="119"/>
      <c r="B388" s="47"/>
      <c r="C388" s="47"/>
      <c r="D388" s="47"/>
      <c r="E388" s="47"/>
      <c r="F388" s="47"/>
      <c r="G388" s="47"/>
      <c r="H388" s="47"/>
      <c r="I388" s="162" t="s">
        <v>134</v>
      </c>
      <c r="J388" s="163"/>
      <c r="K388" s="164">
        <f>IF(ISBLANK(C370),"",SUM(K378:K387))</f>
        <v>16</v>
      </c>
      <c r="L388" s="165">
        <f>IF(ISBLANK(G370),"",SUM(L378:L387))</f>
        <v>16</v>
      </c>
      <c r="M388" s="166">
        <f>IF(ISBLANK(F378),"",SUM(M378:M387))</f>
        <v>5</v>
      </c>
      <c r="N388" s="167">
        <f>IF(ISBLANK(F378),"",SUM(N378:N387))</f>
        <v>4</v>
      </c>
      <c r="O388" s="122"/>
      <c r="Q388" s="119"/>
      <c r="R388" s="48"/>
      <c r="S388" s="47"/>
      <c r="T388" s="47"/>
      <c r="U388" s="47"/>
      <c r="V388" s="47"/>
      <c r="W388" s="47"/>
      <c r="X388" s="47"/>
      <c r="Y388" s="47"/>
      <c r="Z388" s="162" t="s">
        <v>134</v>
      </c>
      <c r="AA388" s="163"/>
      <c r="AB388" s="164">
        <f>IF(ISBLANK(T370),"",SUM(AB378:AB387))</f>
      </c>
      <c r="AC388" s="165">
        <f>IF(ISBLANK(X370),"",SUM(AC378:AC387))</f>
      </c>
      <c r="AD388" s="166">
        <f>IF(ISBLANK(W378),"",SUM(AD378:AD387))</f>
      </c>
      <c r="AE388" s="167">
        <f>IF(ISBLANK(W378),"",SUM(AE378:AE387))</f>
      </c>
      <c r="AF388" s="122"/>
    </row>
    <row r="389" spans="1:32" ht="12.75">
      <c r="A389" s="119"/>
      <c r="B389" s="168" t="s">
        <v>135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123"/>
      <c r="Q389" s="119"/>
      <c r="R389" s="48"/>
      <c r="S389" s="168" t="s">
        <v>135</v>
      </c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123"/>
    </row>
    <row r="390" spans="1:32" ht="12.75">
      <c r="A390" s="119"/>
      <c r="B390" s="169" t="s">
        <v>79</v>
      </c>
      <c r="C390" s="169"/>
      <c r="D390" s="169" t="s">
        <v>80</v>
      </c>
      <c r="E390" s="170"/>
      <c r="F390" s="169"/>
      <c r="G390" s="169" t="s">
        <v>15</v>
      </c>
      <c r="H390" s="170"/>
      <c r="I390" s="169"/>
      <c r="J390" s="171" t="s">
        <v>136</v>
      </c>
      <c r="K390" s="48"/>
      <c r="L390" s="47"/>
      <c r="M390" s="47"/>
      <c r="N390" s="47"/>
      <c r="O390" s="123"/>
      <c r="Q390" s="119"/>
      <c r="R390" s="48"/>
      <c r="S390" s="169" t="s">
        <v>79</v>
      </c>
      <c r="T390" s="169"/>
      <c r="U390" s="169" t="s">
        <v>80</v>
      </c>
      <c r="V390" s="170"/>
      <c r="W390" s="169"/>
      <c r="X390" s="169" t="s">
        <v>15</v>
      </c>
      <c r="Y390" s="170"/>
      <c r="Z390" s="169"/>
      <c r="AA390" s="171" t="s">
        <v>136</v>
      </c>
      <c r="AB390" s="48"/>
      <c r="AC390" s="47"/>
      <c r="AD390" s="47"/>
      <c r="AE390" s="47"/>
      <c r="AF390" s="123"/>
    </row>
    <row r="391" spans="1:32" ht="18.75" thickBot="1">
      <c r="A391" s="119"/>
      <c r="B391" s="47"/>
      <c r="C391" s="47"/>
      <c r="D391" s="47"/>
      <c r="E391" s="47"/>
      <c r="F391" s="47"/>
      <c r="G391" s="47"/>
      <c r="H391" s="47"/>
      <c r="I391" s="47"/>
      <c r="J391" s="221" t="s">
        <v>4</v>
      </c>
      <c r="K391" s="222"/>
      <c r="L391" s="222"/>
      <c r="M391" s="222"/>
      <c r="N391" s="223"/>
      <c r="O391" s="122"/>
      <c r="Q391" s="119"/>
      <c r="R391" s="48"/>
      <c r="S391" s="47"/>
      <c r="T391" s="47"/>
      <c r="U391" s="47"/>
      <c r="V391" s="47"/>
      <c r="W391" s="47"/>
      <c r="X391" s="47"/>
      <c r="Y391" s="47"/>
      <c r="Z391" s="47"/>
      <c r="AA391" s="221">
        <f>IF(AD388=6,T369,IF(AE388=6,X369,IF(AD388=5,IF(AE388=5,"tasan",""),"")))</f>
      </c>
      <c r="AB391" s="222"/>
      <c r="AC391" s="222"/>
      <c r="AD391" s="222"/>
      <c r="AE391" s="223"/>
      <c r="AF391" s="122"/>
    </row>
    <row r="392" spans="1:32" ht="18">
      <c r="A392" s="172"/>
      <c r="B392" s="173"/>
      <c r="C392" s="173"/>
      <c r="D392" s="173"/>
      <c r="E392" s="173"/>
      <c r="F392" s="173"/>
      <c r="G392" s="173"/>
      <c r="H392" s="173"/>
      <c r="I392" s="173"/>
      <c r="J392" s="174"/>
      <c r="K392" s="174"/>
      <c r="L392" s="174"/>
      <c r="M392" s="174"/>
      <c r="N392" s="174"/>
      <c r="O392" s="108"/>
      <c r="Q392" s="172"/>
      <c r="R392" s="107"/>
      <c r="S392" s="173"/>
      <c r="T392" s="173"/>
      <c r="U392" s="173"/>
      <c r="V392" s="173"/>
      <c r="W392" s="173"/>
      <c r="X392" s="173"/>
      <c r="Y392" s="173"/>
      <c r="Z392" s="173"/>
      <c r="AA392" s="174"/>
      <c r="AB392" s="174"/>
      <c r="AC392" s="174"/>
      <c r="AD392" s="174"/>
      <c r="AE392" s="174"/>
      <c r="AF392" s="108"/>
    </row>
    <row r="393" spans="2:19" ht="12.75">
      <c r="B393" s="175" t="s">
        <v>137</v>
      </c>
      <c r="S393" s="175" t="s">
        <v>137</v>
      </c>
    </row>
    <row r="398" spans="1:32" ht="15.75">
      <c r="A398" s="114"/>
      <c r="B398" s="115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8"/>
      <c r="Q398" s="114"/>
      <c r="R398" s="116"/>
      <c r="S398" s="115"/>
      <c r="T398" s="116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8"/>
    </row>
    <row r="399" spans="1:32" ht="15.75">
      <c r="A399" s="119"/>
      <c r="B399" s="48"/>
      <c r="C399" s="120" t="s">
        <v>114</v>
      </c>
      <c r="D399" s="47"/>
      <c r="E399" s="47"/>
      <c r="F399" s="48"/>
      <c r="G399" s="121" t="s">
        <v>115</v>
      </c>
      <c r="H399" s="50"/>
      <c r="I399" s="224"/>
      <c r="J399" s="225"/>
      <c r="K399" s="225"/>
      <c r="L399" s="225"/>
      <c r="M399" s="225"/>
      <c r="N399" s="226"/>
      <c r="O399" s="122"/>
      <c r="Q399" s="119"/>
      <c r="R399" s="48"/>
      <c r="S399" s="48"/>
      <c r="T399" s="120" t="s">
        <v>114</v>
      </c>
      <c r="U399" s="47"/>
      <c r="V399" s="47"/>
      <c r="W399" s="48"/>
      <c r="X399" s="121" t="s">
        <v>115</v>
      </c>
      <c r="Y399" s="50"/>
      <c r="Z399" s="224"/>
      <c r="AA399" s="225"/>
      <c r="AB399" s="225"/>
      <c r="AC399" s="225"/>
      <c r="AD399" s="225"/>
      <c r="AE399" s="226"/>
      <c r="AF399" s="122"/>
    </row>
    <row r="400" spans="1:32" ht="20.25">
      <c r="A400" s="119"/>
      <c r="B400" s="51"/>
      <c r="C400" s="69" t="s">
        <v>116</v>
      </c>
      <c r="D400" s="47"/>
      <c r="E400" s="47"/>
      <c r="F400" s="48"/>
      <c r="G400" s="121" t="s">
        <v>117</v>
      </c>
      <c r="H400" s="50"/>
      <c r="I400" s="227"/>
      <c r="J400" s="217"/>
      <c r="K400" s="217"/>
      <c r="L400" s="217"/>
      <c r="M400" s="217"/>
      <c r="N400" s="218"/>
      <c r="O400" s="122"/>
      <c r="Q400" s="119"/>
      <c r="R400" s="48"/>
      <c r="S400" s="51"/>
      <c r="T400" s="69" t="s">
        <v>116</v>
      </c>
      <c r="U400" s="47"/>
      <c r="V400" s="47"/>
      <c r="W400" s="48"/>
      <c r="X400" s="121" t="s">
        <v>117</v>
      </c>
      <c r="Y400" s="50"/>
      <c r="Z400" s="227"/>
      <c r="AA400" s="217"/>
      <c r="AB400" s="217"/>
      <c r="AC400" s="217"/>
      <c r="AD400" s="217"/>
      <c r="AE400" s="218"/>
      <c r="AF400" s="122"/>
    </row>
    <row r="401" spans="1:32" ht="12.75">
      <c r="A401" s="119"/>
      <c r="B401" s="48"/>
      <c r="C401" s="54"/>
      <c r="D401" s="47"/>
      <c r="E401" s="47"/>
      <c r="F401" s="47"/>
      <c r="G401" s="54"/>
      <c r="H401" s="47"/>
      <c r="I401" s="47"/>
      <c r="J401" s="47"/>
      <c r="K401" s="47"/>
      <c r="L401" s="47"/>
      <c r="M401" s="47"/>
      <c r="N401" s="47"/>
      <c r="O401" s="123"/>
      <c r="Q401" s="119"/>
      <c r="R401" s="48"/>
      <c r="S401" s="48"/>
      <c r="T401" s="54"/>
      <c r="U401" s="47"/>
      <c r="V401" s="47"/>
      <c r="W401" s="47"/>
      <c r="X401" s="54"/>
      <c r="Y401" s="47"/>
      <c r="Z401" s="47"/>
      <c r="AA401" s="47"/>
      <c r="AB401" s="47"/>
      <c r="AC401" s="47"/>
      <c r="AD401" s="47"/>
      <c r="AE401" s="47"/>
      <c r="AF401" s="123"/>
    </row>
    <row r="402" spans="1:32" ht="15.75">
      <c r="A402" s="122"/>
      <c r="B402" s="124" t="s">
        <v>118</v>
      </c>
      <c r="C402" s="228"/>
      <c r="D402" s="229"/>
      <c r="E402" s="125"/>
      <c r="F402" s="124" t="s">
        <v>118</v>
      </c>
      <c r="G402" s="228"/>
      <c r="H402" s="230"/>
      <c r="I402" s="230"/>
      <c r="J402" s="230"/>
      <c r="K402" s="230"/>
      <c r="L402" s="230"/>
      <c r="M402" s="230"/>
      <c r="N402" s="231"/>
      <c r="O402" s="122"/>
      <c r="Q402" s="122"/>
      <c r="R402" s="119"/>
      <c r="S402" s="124" t="s">
        <v>118</v>
      </c>
      <c r="T402" s="228"/>
      <c r="U402" s="229"/>
      <c r="V402" s="125"/>
      <c r="W402" s="124" t="s">
        <v>118</v>
      </c>
      <c r="X402" s="228"/>
      <c r="Y402" s="230"/>
      <c r="Z402" s="230"/>
      <c r="AA402" s="230"/>
      <c r="AB402" s="230"/>
      <c r="AC402" s="230"/>
      <c r="AD402" s="230"/>
      <c r="AE402" s="231"/>
      <c r="AF402" s="122"/>
    </row>
    <row r="403" spans="1:32" ht="12.75">
      <c r="A403" s="122"/>
      <c r="B403" s="126" t="s">
        <v>62</v>
      </c>
      <c r="C403" s="214"/>
      <c r="D403" s="215"/>
      <c r="E403" s="127"/>
      <c r="F403" s="128" t="s">
        <v>5</v>
      </c>
      <c r="G403" s="214"/>
      <c r="H403" s="217"/>
      <c r="I403" s="217"/>
      <c r="J403" s="217"/>
      <c r="K403" s="217"/>
      <c r="L403" s="217"/>
      <c r="M403" s="217"/>
      <c r="N403" s="218"/>
      <c r="O403" s="122"/>
      <c r="Q403" s="122"/>
      <c r="R403" s="119"/>
      <c r="S403" s="126" t="s">
        <v>62</v>
      </c>
      <c r="T403" s="214"/>
      <c r="U403" s="215"/>
      <c r="V403" s="127"/>
      <c r="W403" s="128" t="s">
        <v>5</v>
      </c>
      <c r="X403" s="214"/>
      <c r="Y403" s="217"/>
      <c r="Z403" s="217"/>
      <c r="AA403" s="217"/>
      <c r="AB403" s="217"/>
      <c r="AC403" s="217"/>
      <c r="AD403" s="217"/>
      <c r="AE403" s="218"/>
      <c r="AF403" s="122"/>
    </row>
    <row r="404" spans="1:32" ht="12.75">
      <c r="A404" s="122"/>
      <c r="B404" s="129" t="s">
        <v>63</v>
      </c>
      <c r="C404" s="214"/>
      <c r="D404" s="215"/>
      <c r="E404" s="127"/>
      <c r="F404" s="130" t="s">
        <v>64</v>
      </c>
      <c r="G404" s="216"/>
      <c r="H404" s="217"/>
      <c r="I404" s="217"/>
      <c r="J404" s="217"/>
      <c r="K404" s="217"/>
      <c r="L404" s="217"/>
      <c r="M404" s="217"/>
      <c r="N404" s="218"/>
      <c r="O404" s="122"/>
      <c r="Q404" s="122"/>
      <c r="R404" s="119"/>
      <c r="S404" s="129" t="s">
        <v>63</v>
      </c>
      <c r="T404" s="214"/>
      <c r="U404" s="215"/>
      <c r="V404" s="127"/>
      <c r="W404" s="130" t="s">
        <v>64</v>
      </c>
      <c r="X404" s="216"/>
      <c r="Y404" s="217"/>
      <c r="Z404" s="217"/>
      <c r="AA404" s="217"/>
      <c r="AB404" s="217"/>
      <c r="AC404" s="217"/>
      <c r="AD404" s="217"/>
      <c r="AE404" s="218"/>
      <c r="AF404" s="122"/>
    </row>
    <row r="405" spans="1:32" ht="12.75">
      <c r="A405" s="119"/>
      <c r="B405" s="129" t="s">
        <v>119</v>
      </c>
      <c r="C405" s="214"/>
      <c r="D405" s="215"/>
      <c r="E405" s="127"/>
      <c r="F405" s="130" t="s">
        <v>120</v>
      </c>
      <c r="G405" s="216"/>
      <c r="H405" s="217"/>
      <c r="I405" s="217"/>
      <c r="J405" s="217"/>
      <c r="K405" s="217"/>
      <c r="L405" s="217"/>
      <c r="M405" s="217"/>
      <c r="N405" s="218"/>
      <c r="O405" s="123"/>
      <c r="Q405" s="119"/>
      <c r="R405" s="119"/>
      <c r="S405" s="129" t="s">
        <v>119</v>
      </c>
      <c r="T405" s="214"/>
      <c r="U405" s="215"/>
      <c r="V405" s="127"/>
      <c r="W405" s="130" t="s">
        <v>120</v>
      </c>
      <c r="X405" s="216"/>
      <c r="Y405" s="217"/>
      <c r="Z405" s="217"/>
      <c r="AA405" s="217"/>
      <c r="AB405" s="217"/>
      <c r="AC405" s="217"/>
      <c r="AD405" s="217"/>
      <c r="AE405" s="218"/>
      <c r="AF405" s="123"/>
    </row>
    <row r="406" spans="1:32" ht="12.75">
      <c r="A406" s="119"/>
      <c r="B406" s="131" t="s">
        <v>121</v>
      </c>
      <c r="C406" s="132"/>
      <c r="D406" s="133"/>
      <c r="E406" s="63"/>
      <c r="F406" s="131" t="s">
        <v>121</v>
      </c>
      <c r="G406" s="132"/>
      <c r="H406" s="134"/>
      <c r="I406" s="134"/>
      <c r="J406" s="134"/>
      <c r="K406" s="134"/>
      <c r="L406" s="134"/>
      <c r="M406" s="134"/>
      <c r="N406" s="134"/>
      <c r="O406" s="123"/>
      <c r="Q406" s="119"/>
      <c r="R406" s="119"/>
      <c r="S406" s="131" t="s">
        <v>121</v>
      </c>
      <c r="T406" s="132"/>
      <c r="U406" s="133"/>
      <c r="V406" s="63"/>
      <c r="W406" s="131" t="s">
        <v>121</v>
      </c>
      <c r="X406" s="132"/>
      <c r="Y406" s="134"/>
      <c r="Z406" s="134"/>
      <c r="AA406" s="134"/>
      <c r="AB406" s="134"/>
      <c r="AC406" s="134"/>
      <c r="AD406" s="134"/>
      <c r="AE406" s="134"/>
      <c r="AF406" s="123"/>
    </row>
    <row r="407" spans="1:32" ht="12.75">
      <c r="A407" s="122"/>
      <c r="B407" s="135"/>
      <c r="C407" s="214"/>
      <c r="D407" s="215"/>
      <c r="E407" s="127"/>
      <c r="F407" s="136"/>
      <c r="G407" s="216"/>
      <c r="H407" s="217"/>
      <c r="I407" s="217"/>
      <c r="J407" s="217"/>
      <c r="K407" s="217"/>
      <c r="L407" s="217"/>
      <c r="M407" s="217"/>
      <c r="N407" s="218"/>
      <c r="O407" s="122"/>
      <c r="Q407" s="122"/>
      <c r="R407" s="119"/>
      <c r="S407" s="135"/>
      <c r="T407" s="214"/>
      <c r="U407" s="215"/>
      <c r="V407" s="127"/>
      <c r="W407" s="136"/>
      <c r="X407" s="216"/>
      <c r="Y407" s="217"/>
      <c r="Z407" s="217"/>
      <c r="AA407" s="217"/>
      <c r="AB407" s="217"/>
      <c r="AC407" s="217"/>
      <c r="AD407" s="217"/>
      <c r="AE407" s="218"/>
      <c r="AF407" s="122"/>
    </row>
    <row r="408" spans="1:32" ht="12.75">
      <c r="A408" s="122"/>
      <c r="B408" s="137"/>
      <c r="C408" s="214"/>
      <c r="D408" s="215"/>
      <c r="E408" s="127"/>
      <c r="F408" s="138"/>
      <c r="G408" s="216"/>
      <c r="H408" s="217"/>
      <c r="I408" s="217"/>
      <c r="J408" s="217"/>
      <c r="K408" s="217"/>
      <c r="L408" s="217"/>
      <c r="M408" s="217"/>
      <c r="N408" s="218"/>
      <c r="O408" s="122"/>
      <c r="Q408" s="122"/>
      <c r="R408" s="119"/>
      <c r="S408" s="137"/>
      <c r="T408" s="214"/>
      <c r="U408" s="215"/>
      <c r="V408" s="127"/>
      <c r="W408" s="138"/>
      <c r="X408" s="216"/>
      <c r="Y408" s="217"/>
      <c r="Z408" s="217"/>
      <c r="AA408" s="217"/>
      <c r="AB408" s="217"/>
      <c r="AC408" s="217"/>
      <c r="AD408" s="217"/>
      <c r="AE408" s="218"/>
      <c r="AF408" s="122"/>
    </row>
    <row r="409" spans="1:32" ht="15.75">
      <c r="A409" s="119"/>
      <c r="B409" s="47"/>
      <c r="C409" s="47"/>
      <c r="D409" s="47"/>
      <c r="E409" s="47"/>
      <c r="F409" s="139" t="s">
        <v>122</v>
      </c>
      <c r="G409" s="54"/>
      <c r="H409" s="54"/>
      <c r="I409" s="54"/>
      <c r="J409" s="47"/>
      <c r="K409" s="47"/>
      <c r="L409" s="47"/>
      <c r="M409" s="68"/>
      <c r="N409" s="48"/>
      <c r="O409" s="123"/>
      <c r="Q409" s="119"/>
      <c r="R409" s="48"/>
      <c r="S409" s="47"/>
      <c r="T409" s="47"/>
      <c r="U409" s="47"/>
      <c r="V409" s="47"/>
      <c r="W409" s="139" t="s">
        <v>122</v>
      </c>
      <c r="X409" s="54"/>
      <c r="Y409" s="54"/>
      <c r="Z409" s="54"/>
      <c r="AA409" s="47"/>
      <c r="AB409" s="47"/>
      <c r="AC409" s="47"/>
      <c r="AD409" s="68"/>
      <c r="AE409" s="48"/>
      <c r="AF409" s="123"/>
    </row>
    <row r="410" spans="1:32" ht="12.75">
      <c r="A410" s="119"/>
      <c r="B410" s="140" t="s">
        <v>8</v>
      </c>
      <c r="C410" s="47"/>
      <c r="D410" s="47"/>
      <c r="E410" s="47"/>
      <c r="F410" s="141" t="s">
        <v>123</v>
      </c>
      <c r="G410" s="141" t="s">
        <v>97</v>
      </c>
      <c r="H410" s="141" t="s">
        <v>124</v>
      </c>
      <c r="I410" s="141" t="s">
        <v>125</v>
      </c>
      <c r="J410" s="141" t="s">
        <v>126</v>
      </c>
      <c r="K410" s="219" t="s">
        <v>127</v>
      </c>
      <c r="L410" s="220"/>
      <c r="M410" s="73" t="s">
        <v>70</v>
      </c>
      <c r="N410" s="142" t="s">
        <v>71</v>
      </c>
      <c r="O410" s="122"/>
      <c r="Q410" s="119"/>
      <c r="R410" s="48"/>
      <c r="S410" s="140" t="s">
        <v>8</v>
      </c>
      <c r="T410" s="47"/>
      <c r="U410" s="47"/>
      <c r="V410" s="47"/>
      <c r="W410" s="141" t="s">
        <v>123</v>
      </c>
      <c r="X410" s="141" t="s">
        <v>97</v>
      </c>
      <c r="Y410" s="141" t="s">
        <v>124</v>
      </c>
      <c r="Z410" s="141" t="s">
        <v>125</v>
      </c>
      <c r="AA410" s="141" t="s">
        <v>126</v>
      </c>
      <c r="AB410" s="219" t="s">
        <v>127</v>
      </c>
      <c r="AC410" s="220"/>
      <c r="AD410" s="73" t="s">
        <v>70</v>
      </c>
      <c r="AE410" s="142" t="s">
        <v>71</v>
      </c>
      <c r="AF410" s="122"/>
    </row>
    <row r="411" spans="1:32" ht="12.75">
      <c r="A411" s="122"/>
      <c r="B411" s="143" t="s">
        <v>72</v>
      </c>
      <c r="C411" s="144">
        <f>IF(C403&gt;"",C403,"")</f>
      </c>
      <c r="D411" s="144">
        <f>IF(G403&gt;"",G403,"")</f>
      </c>
      <c r="E411" s="144">
        <f>IF(E403&gt;"",E403&amp;" - "&amp;I403,"")</f>
      </c>
      <c r="F411" s="145"/>
      <c r="G411" s="145"/>
      <c r="H411" s="146"/>
      <c r="I411" s="145"/>
      <c r="J411" s="145"/>
      <c r="K411" s="147">
        <f>IF(ISBLANK(F411),"",COUNTIF(F411:J411,"&gt;=0"))</f>
      </c>
      <c r="L411" s="148">
        <f>IF(ISBLANK(F411),"",(IF(LEFT(F411,1)="-",1,0)+IF(LEFT(G411,1)="-",1,0)+IF(LEFT(H411,1)="-",1,0)+IF(LEFT(I411,1)="-",1,0)+IF(LEFT(J411,1)="-",1,0)))</f>
      </c>
      <c r="M411" s="149">
        <f>IF(K411=3,1,"")</f>
      </c>
      <c r="N411" s="150">
        <f>IF(L411=3,1,"")</f>
      </c>
      <c r="O411" s="122"/>
      <c r="Q411" s="122"/>
      <c r="R411" s="122"/>
      <c r="S411" s="143" t="s">
        <v>72</v>
      </c>
      <c r="T411" s="144">
        <f>IF(T403&gt;"",T403,"")</f>
      </c>
      <c r="U411" s="144">
        <f>IF(X403&gt;"",X403,"")</f>
      </c>
      <c r="V411" s="144">
        <f>IF(V403&gt;"",V403&amp;" - "&amp;Z403,"")</f>
      </c>
      <c r="W411" s="145"/>
      <c r="X411" s="145"/>
      <c r="Y411" s="146"/>
      <c r="Z411" s="145"/>
      <c r="AA411" s="145"/>
      <c r="AB411" s="147">
        <f>IF(ISBLANK(W411),"",COUNTIF(W411:AA411,"&gt;=0"))</f>
      </c>
      <c r="AC411" s="148">
        <f>IF(ISBLANK(W411),"",(IF(LEFT(W411,1)="-",1,0)+IF(LEFT(X411,1)="-",1,0)+IF(LEFT(Y411,1)="-",1,0)+IF(LEFT(Z411,1)="-",1,0)+IF(LEFT(AA411,1)="-",1,0)))</f>
      </c>
      <c r="AD411" s="149">
        <f>IF(AB411=3,1,"")</f>
      </c>
      <c r="AE411" s="150">
        <f>IF(AC411=3,1,"")</f>
      </c>
      <c r="AF411" s="122"/>
    </row>
    <row r="412" spans="1:32" ht="12.75">
      <c r="A412" s="122"/>
      <c r="B412" s="143" t="s">
        <v>73</v>
      </c>
      <c r="C412" s="144">
        <f>IF(C404&gt;"",C404,"")</f>
      </c>
      <c r="D412" s="144">
        <f>IF(G404&gt;"",G404,"")</f>
      </c>
      <c r="E412" s="144">
        <f>IF(E404&gt;"",E404&amp;" - "&amp;I404,"")</f>
      </c>
      <c r="F412" s="151"/>
      <c r="G412" s="145"/>
      <c r="H412" s="145"/>
      <c r="I412" s="145"/>
      <c r="J412" s="145"/>
      <c r="K412" s="147">
        <f>IF(ISBLANK(F412),"",COUNTIF(F412:J412,"&gt;=0"))</f>
      </c>
      <c r="L412" s="148">
        <f>IF(ISBLANK(F412),"",(IF(LEFT(F412,1)="-",1,0)+IF(LEFT(G412,1)="-",1,0)+IF(LEFT(H412,1)="-",1,0)+IF(LEFT(I412,1)="-",1,0)+IF(LEFT(J412,1)="-",1,0)))</f>
      </c>
      <c r="M412" s="149">
        <f>IF(K412=3,1,"")</f>
      </c>
      <c r="N412" s="150">
        <f>IF(L412=3,1,"")</f>
      </c>
      <c r="O412" s="122"/>
      <c r="Q412" s="122"/>
      <c r="R412" s="122"/>
      <c r="S412" s="143" t="s">
        <v>73</v>
      </c>
      <c r="T412" s="144">
        <f>IF(T404&gt;"",T404,"")</f>
      </c>
      <c r="U412" s="144">
        <f>IF(X404&gt;"",X404,"")</f>
      </c>
      <c r="V412" s="144">
        <f>IF(V404&gt;"",V404&amp;" - "&amp;Z404,"")</f>
      </c>
      <c r="W412" s="151"/>
      <c r="X412" s="145"/>
      <c r="Y412" s="145"/>
      <c r="Z412" s="145"/>
      <c r="AA412" s="145"/>
      <c r="AB412" s="147">
        <f>IF(ISBLANK(W412),"",COUNTIF(W412:AA412,"&gt;=0"))</f>
      </c>
      <c r="AC412" s="148">
        <f>IF(ISBLANK(W412),"",(IF(LEFT(W412,1)="-",1,0)+IF(LEFT(X412,1)="-",1,0)+IF(LEFT(Y412,1)="-",1,0)+IF(LEFT(Z412,1)="-",1,0)+IF(LEFT(AA412,1)="-",1,0)))</f>
      </c>
      <c r="AD412" s="149">
        <f>IF(AB412=3,1,"")</f>
      </c>
      <c r="AE412" s="150">
        <f>IF(AC412=3,1,"")</f>
      </c>
      <c r="AF412" s="122"/>
    </row>
    <row r="413" spans="1:32" ht="12.75">
      <c r="A413" s="122"/>
      <c r="B413" s="152" t="s">
        <v>128</v>
      </c>
      <c r="C413" s="144">
        <f>IF(C405&gt;"",C405,"")</f>
      </c>
      <c r="D413" s="144">
        <f>IF(G405&gt;"",G405,"")</f>
      </c>
      <c r="E413" s="153"/>
      <c r="F413" s="151"/>
      <c r="G413" s="154"/>
      <c r="H413" s="151"/>
      <c r="I413" s="151"/>
      <c r="J413" s="151"/>
      <c r="K413" s="147">
        <f aca="true" t="shared" si="95" ref="K413:K420">IF(ISBLANK(F413),"",COUNTIF(F413:J413,"&gt;=0"))</f>
      </c>
      <c r="L413" s="148">
        <f aca="true" t="shared" si="96" ref="L413:L420">IF(ISBLANK(F413),"",(IF(LEFT(F413,1)="-",1,0)+IF(LEFT(G413,1)="-",1,0)+IF(LEFT(H413,1)="-",1,0)+IF(LEFT(I413,1)="-",1,0)+IF(LEFT(J413,1)="-",1,0)))</f>
      </c>
      <c r="M413" s="149">
        <f aca="true" t="shared" si="97" ref="M413:M420">IF(K413=3,1,"")</f>
      </c>
      <c r="N413" s="150">
        <f aca="true" t="shared" si="98" ref="N413:N420">IF(L413=3,1,"")</f>
      </c>
      <c r="O413" s="122"/>
      <c r="Q413" s="122"/>
      <c r="R413" s="122"/>
      <c r="S413" s="152" t="s">
        <v>128</v>
      </c>
      <c r="T413" s="144">
        <f>IF(T405&gt;"",T405,"")</f>
      </c>
      <c r="U413" s="144">
        <f>IF(X405&gt;"",X405,"")</f>
      </c>
      <c r="V413" s="153"/>
      <c r="W413" s="151"/>
      <c r="X413" s="154"/>
      <c r="Y413" s="151"/>
      <c r="Z413" s="151"/>
      <c r="AA413" s="151"/>
      <c r="AB413" s="147">
        <f aca="true" t="shared" si="99" ref="AB413:AB420">IF(ISBLANK(W413),"",COUNTIF(W413:AA413,"&gt;=0"))</f>
      </c>
      <c r="AC413" s="148">
        <f aca="true" t="shared" si="100" ref="AC413:AC420">IF(ISBLANK(W413),"",(IF(LEFT(W413,1)="-",1,0)+IF(LEFT(X413,1)="-",1,0)+IF(LEFT(Y413,1)="-",1,0)+IF(LEFT(Z413,1)="-",1,0)+IF(LEFT(AA413,1)="-",1,0)))</f>
      </c>
      <c r="AD413" s="149">
        <f aca="true" t="shared" si="101" ref="AD413:AD420">IF(AB413=3,1,"")</f>
      </c>
      <c r="AE413" s="150">
        <f aca="true" t="shared" si="102" ref="AE413:AE420">IF(AC413=3,1,"")</f>
      </c>
      <c r="AF413" s="122"/>
    </row>
    <row r="414" spans="1:32" ht="12.75">
      <c r="A414" s="122"/>
      <c r="B414" s="152" t="s">
        <v>76</v>
      </c>
      <c r="C414" s="144">
        <f>IF(C404&gt;"",C404,"")</f>
      </c>
      <c r="D414" s="144">
        <f>IF(G403&gt;"",G403,"")</f>
      </c>
      <c r="E414" s="153"/>
      <c r="F414" s="151"/>
      <c r="G414" s="154"/>
      <c r="H414" s="151"/>
      <c r="I414" s="151"/>
      <c r="J414" s="151"/>
      <c r="K414" s="147">
        <f t="shared" si="95"/>
      </c>
      <c r="L414" s="148">
        <f t="shared" si="96"/>
      </c>
      <c r="M414" s="149">
        <f t="shared" si="97"/>
      </c>
      <c r="N414" s="150">
        <f t="shared" si="98"/>
      </c>
      <c r="O414" s="122"/>
      <c r="Q414" s="122"/>
      <c r="R414" s="122"/>
      <c r="S414" s="152" t="s">
        <v>76</v>
      </c>
      <c r="T414" s="144">
        <f>IF(T404&gt;"",T404,"")</f>
      </c>
      <c r="U414" s="144">
        <f>IF(X403&gt;"",X403,"")</f>
      </c>
      <c r="V414" s="153"/>
      <c r="W414" s="151"/>
      <c r="X414" s="154"/>
      <c r="Y414" s="151"/>
      <c r="Z414" s="151"/>
      <c r="AA414" s="151"/>
      <c r="AB414" s="147">
        <f t="shared" si="99"/>
      </c>
      <c r="AC414" s="148">
        <f t="shared" si="100"/>
      </c>
      <c r="AD414" s="149">
        <f t="shared" si="101"/>
      </c>
      <c r="AE414" s="150">
        <f t="shared" si="102"/>
      </c>
      <c r="AF414" s="122"/>
    </row>
    <row r="415" spans="1:32" ht="12.75">
      <c r="A415" s="122"/>
      <c r="B415" s="152" t="s">
        <v>129</v>
      </c>
      <c r="C415" s="144">
        <f>IF(C403&gt;"",C403,"")</f>
      </c>
      <c r="D415" s="144">
        <f>IF(G405&gt;"",G405,"")</f>
      </c>
      <c r="E415" s="153"/>
      <c r="F415" s="151"/>
      <c r="G415" s="154"/>
      <c r="H415" s="151"/>
      <c r="I415" s="151"/>
      <c r="J415" s="151"/>
      <c r="K415" s="147">
        <f t="shared" si="95"/>
      </c>
      <c r="L415" s="148">
        <f t="shared" si="96"/>
      </c>
      <c r="M415" s="149">
        <f t="shared" si="97"/>
      </c>
      <c r="N415" s="150">
        <f t="shared" si="98"/>
      </c>
      <c r="O415" s="122"/>
      <c r="Q415" s="122"/>
      <c r="R415" s="122"/>
      <c r="S415" s="152" t="s">
        <v>129</v>
      </c>
      <c r="T415" s="144">
        <f>IF(T403&gt;"",T403,"")</f>
      </c>
      <c r="U415" s="144">
        <f>IF(X405&gt;"",X405,"")</f>
      </c>
      <c r="V415" s="153"/>
      <c r="W415" s="151"/>
      <c r="X415" s="154"/>
      <c r="Y415" s="151"/>
      <c r="Z415" s="151"/>
      <c r="AA415" s="151"/>
      <c r="AB415" s="147">
        <f t="shared" si="99"/>
      </c>
      <c r="AC415" s="148">
        <f t="shared" si="100"/>
      </c>
      <c r="AD415" s="149">
        <f t="shared" si="101"/>
      </c>
      <c r="AE415" s="150">
        <f t="shared" si="102"/>
      </c>
      <c r="AF415" s="122"/>
    </row>
    <row r="416" spans="1:32" ht="12.75">
      <c r="A416" s="122"/>
      <c r="B416" s="152" t="s">
        <v>130</v>
      </c>
      <c r="C416" s="144">
        <f>IF(C405&gt;"",C405,"")</f>
      </c>
      <c r="D416" s="144">
        <f>IF(G404&gt;"",G404,"")</f>
      </c>
      <c r="E416" s="153"/>
      <c r="F416" s="151"/>
      <c r="G416" s="154"/>
      <c r="H416" s="151"/>
      <c r="I416" s="151"/>
      <c r="J416" s="151"/>
      <c r="K416" s="147">
        <f t="shared" si="95"/>
      </c>
      <c r="L416" s="148">
        <f t="shared" si="96"/>
      </c>
      <c r="M416" s="149">
        <f t="shared" si="97"/>
      </c>
      <c r="N416" s="150">
        <f t="shared" si="98"/>
      </c>
      <c r="O416" s="122"/>
      <c r="Q416" s="122"/>
      <c r="R416" s="122"/>
      <c r="S416" s="152" t="s">
        <v>130</v>
      </c>
      <c r="T416" s="144">
        <f>IF(T405&gt;"",T405,"")</f>
      </c>
      <c r="U416" s="144">
        <f>IF(X404&gt;"",X404,"")</f>
      </c>
      <c r="V416" s="153"/>
      <c r="W416" s="151"/>
      <c r="X416" s="154"/>
      <c r="Y416" s="151"/>
      <c r="Z416" s="151"/>
      <c r="AA416" s="151"/>
      <c r="AB416" s="147">
        <f t="shared" si="99"/>
      </c>
      <c r="AC416" s="148">
        <f t="shared" si="100"/>
      </c>
      <c r="AD416" s="149">
        <f t="shared" si="101"/>
      </c>
      <c r="AE416" s="150">
        <f t="shared" si="102"/>
      </c>
      <c r="AF416" s="122"/>
    </row>
    <row r="417" spans="1:32" ht="12.75">
      <c r="A417" s="122"/>
      <c r="B417" s="152" t="s">
        <v>131</v>
      </c>
      <c r="C417" s="155">
        <f>IF(C407&gt;"",C407&amp;" / "&amp;C408,"")</f>
      </c>
      <c r="D417" s="155">
        <f>IF(G407&gt;"",G407&amp;" / "&amp;G408,"")</f>
      </c>
      <c r="E417" s="156"/>
      <c r="F417" s="157"/>
      <c r="G417" s="158"/>
      <c r="H417" s="159"/>
      <c r="I417" s="159"/>
      <c r="J417" s="159"/>
      <c r="K417" s="147">
        <f t="shared" si="95"/>
      </c>
      <c r="L417" s="148">
        <f t="shared" si="96"/>
      </c>
      <c r="M417" s="149">
        <f t="shared" si="97"/>
      </c>
      <c r="N417" s="150">
        <f t="shared" si="98"/>
      </c>
      <c r="O417" s="122"/>
      <c r="Q417" s="122"/>
      <c r="R417" s="122"/>
      <c r="S417" s="152" t="s">
        <v>131</v>
      </c>
      <c r="T417" s="155">
        <f>IF(T407&gt;"",T407&amp;" / "&amp;T408,"")</f>
      </c>
      <c r="U417" s="155">
        <f>IF(X407&gt;"",X407&amp;" / "&amp;X408,"")</f>
      </c>
      <c r="V417" s="156"/>
      <c r="W417" s="157"/>
      <c r="X417" s="158"/>
      <c r="Y417" s="159"/>
      <c r="Z417" s="159"/>
      <c r="AA417" s="159"/>
      <c r="AB417" s="147">
        <f t="shared" si="99"/>
      </c>
      <c r="AC417" s="148">
        <f t="shared" si="100"/>
      </c>
      <c r="AD417" s="149">
        <f t="shared" si="101"/>
      </c>
      <c r="AE417" s="150">
        <f t="shared" si="102"/>
      </c>
      <c r="AF417" s="122"/>
    </row>
    <row r="418" spans="1:32" ht="12.75">
      <c r="A418" s="122"/>
      <c r="B418" s="143" t="s">
        <v>132</v>
      </c>
      <c r="C418" s="144">
        <f>IF(C404&gt;"",C404,"")</f>
      </c>
      <c r="D418" s="144">
        <f>IF(G405&gt;"",G405,"")</f>
      </c>
      <c r="E418" s="160"/>
      <c r="F418" s="161"/>
      <c r="G418" s="145"/>
      <c r="H418" s="145"/>
      <c r="I418" s="145"/>
      <c r="J418" s="146"/>
      <c r="K418" s="147">
        <f t="shared" si="95"/>
      </c>
      <c r="L418" s="148">
        <f t="shared" si="96"/>
      </c>
      <c r="M418" s="149">
        <f t="shared" si="97"/>
      </c>
      <c r="N418" s="150">
        <f t="shared" si="98"/>
      </c>
      <c r="O418" s="122"/>
      <c r="Q418" s="122"/>
      <c r="R418" s="122"/>
      <c r="S418" s="143" t="s">
        <v>132</v>
      </c>
      <c r="T418" s="144">
        <f>IF(T404&gt;"",T404,"")</f>
      </c>
      <c r="U418" s="144">
        <f>IF(X405&gt;"",X405,"")</f>
      </c>
      <c r="V418" s="160"/>
      <c r="W418" s="161"/>
      <c r="X418" s="145"/>
      <c r="Y418" s="145"/>
      <c r="Z418" s="145"/>
      <c r="AA418" s="146"/>
      <c r="AB418" s="147">
        <f t="shared" si="99"/>
      </c>
      <c r="AC418" s="148">
        <f t="shared" si="100"/>
      </c>
      <c r="AD418" s="149">
        <f t="shared" si="101"/>
      </c>
      <c r="AE418" s="150">
        <f t="shared" si="102"/>
      </c>
      <c r="AF418" s="122"/>
    </row>
    <row r="419" spans="1:32" ht="12.75">
      <c r="A419" s="122"/>
      <c r="B419" s="143" t="s">
        <v>133</v>
      </c>
      <c r="C419" s="144">
        <f>IF(C405&gt;"",C405,"")</f>
      </c>
      <c r="D419" s="144">
        <f>IF(G403&gt;"",G403,"")</f>
      </c>
      <c r="E419" s="160"/>
      <c r="F419" s="161"/>
      <c r="G419" s="145"/>
      <c r="H419" s="145"/>
      <c r="I419" s="145"/>
      <c r="J419" s="146"/>
      <c r="K419" s="147">
        <f t="shared" si="95"/>
      </c>
      <c r="L419" s="148">
        <f t="shared" si="96"/>
      </c>
      <c r="M419" s="149">
        <f t="shared" si="97"/>
      </c>
      <c r="N419" s="150">
        <f t="shared" si="98"/>
      </c>
      <c r="O419" s="122"/>
      <c r="Q419" s="122"/>
      <c r="R419" s="122"/>
      <c r="S419" s="143" t="s">
        <v>133</v>
      </c>
      <c r="T419" s="144">
        <f>IF(T405&gt;"",T405,"")</f>
      </c>
      <c r="U419" s="144">
        <f>IF(X403&gt;"",X403,"")</f>
      </c>
      <c r="V419" s="160"/>
      <c r="W419" s="161"/>
      <c r="X419" s="145"/>
      <c r="Y419" s="145"/>
      <c r="Z419" s="145"/>
      <c r="AA419" s="146"/>
      <c r="AB419" s="147">
        <f t="shared" si="99"/>
      </c>
      <c r="AC419" s="148">
        <f t="shared" si="100"/>
      </c>
      <c r="AD419" s="149">
        <f t="shared" si="101"/>
      </c>
      <c r="AE419" s="150">
        <f t="shared" si="102"/>
      </c>
      <c r="AF419" s="122"/>
    </row>
    <row r="420" spans="1:32" ht="13.5" thickBot="1">
      <c r="A420" s="122"/>
      <c r="B420" s="143" t="s">
        <v>75</v>
      </c>
      <c r="C420" s="144">
        <f>IF(C403&gt;"",C403,"")</f>
      </c>
      <c r="D420" s="144">
        <f>IF(G404&gt;"",G404,"")</f>
      </c>
      <c r="E420" s="160"/>
      <c r="F420" s="146"/>
      <c r="G420" s="145"/>
      <c r="H420" s="146"/>
      <c r="I420" s="145"/>
      <c r="J420" s="145"/>
      <c r="K420" s="147">
        <f t="shared" si="95"/>
      </c>
      <c r="L420" s="148">
        <f t="shared" si="96"/>
      </c>
      <c r="M420" s="149">
        <f t="shared" si="97"/>
      </c>
      <c r="N420" s="150">
        <f t="shared" si="98"/>
      </c>
      <c r="O420" s="122"/>
      <c r="Q420" s="122"/>
      <c r="R420" s="122"/>
      <c r="S420" s="143" t="s">
        <v>75</v>
      </c>
      <c r="T420" s="144">
        <f>IF(T403&gt;"",T403,"")</f>
      </c>
      <c r="U420" s="144">
        <f>IF(X404&gt;"",X404,"")</f>
      </c>
      <c r="V420" s="160"/>
      <c r="W420" s="146"/>
      <c r="X420" s="145"/>
      <c r="Y420" s="146"/>
      <c r="Z420" s="145"/>
      <c r="AA420" s="145"/>
      <c r="AB420" s="147">
        <f t="shared" si="99"/>
      </c>
      <c r="AC420" s="148">
        <f t="shared" si="100"/>
      </c>
      <c r="AD420" s="149">
        <f t="shared" si="101"/>
      </c>
      <c r="AE420" s="150">
        <f t="shared" si="102"/>
      </c>
      <c r="AF420" s="122"/>
    </row>
    <row r="421" spans="1:32" ht="16.5" thickBot="1">
      <c r="A421" s="119"/>
      <c r="B421" s="47"/>
      <c r="C421" s="47"/>
      <c r="D421" s="47"/>
      <c r="E421" s="47"/>
      <c r="F421" s="47"/>
      <c r="G421" s="47"/>
      <c r="H421" s="47"/>
      <c r="I421" s="162" t="s">
        <v>134</v>
      </c>
      <c r="J421" s="163"/>
      <c r="K421" s="164">
        <f>IF(ISBLANK(C403),"",SUM(K411:K420))</f>
      </c>
      <c r="L421" s="165">
        <f>IF(ISBLANK(G403),"",SUM(L411:L420))</f>
      </c>
      <c r="M421" s="166">
        <f>IF(ISBLANK(F411),"",SUM(M411:M420))</f>
      </c>
      <c r="N421" s="167">
        <f>IF(ISBLANK(F411),"",SUM(N411:N420))</f>
      </c>
      <c r="O421" s="122"/>
      <c r="Q421" s="119"/>
      <c r="R421" s="48"/>
      <c r="S421" s="47"/>
      <c r="T421" s="47"/>
      <c r="U421" s="47"/>
      <c r="V421" s="47"/>
      <c r="W421" s="47"/>
      <c r="X421" s="47"/>
      <c r="Y421" s="47"/>
      <c r="Z421" s="162" t="s">
        <v>134</v>
      </c>
      <c r="AA421" s="163"/>
      <c r="AB421" s="164">
        <f>IF(ISBLANK(T403),"",SUM(AB411:AB420))</f>
      </c>
      <c r="AC421" s="165">
        <f>IF(ISBLANK(X403),"",SUM(AC411:AC420))</f>
      </c>
      <c r="AD421" s="166">
        <f>IF(ISBLANK(W411),"",SUM(AD411:AD420))</f>
      </c>
      <c r="AE421" s="167">
        <f>IF(ISBLANK(W411),"",SUM(AE411:AE420))</f>
      </c>
      <c r="AF421" s="122"/>
    </row>
    <row r="422" spans="1:32" ht="12.75">
      <c r="A422" s="119"/>
      <c r="B422" s="168" t="s">
        <v>135</v>
      </c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123"/>
      <c r="Q422" s="119"/>
      <c r="R422" s="48"/>
      <c r="S422" s="168" t="s">
        <v>135</v>
      </c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123"/>
    </row>
    <row r="423" spans="1:32" ht="12.75">
      <c r="A423" s="119"/>
      <c r="B423" s="169" t="s">
        <v>79</v>
      </c>
      <c r="C423" s="169"/>
      <c r="D423" s="169" t="s">
        <v>80</v>
      </c>
      <c r="E423" s="170"/>
      <c r="F423" s="169"/>
      <c r="G423" s="169" t="s">
        <v>15</v>
      </c>
      <c r="H423" s="170"/>
      <c r="I423" s="169"/>
      <c r="J423" s="171" t="s">
        <v>136</v>
      </c>
      <c r="K423" s="48"/>
      <c r="L423" s="47"/>
      <c r="M423" s="47"/>
      <c r="N423" s="47"/>
      <c r="O423" s="123"/>
      <c r="Q423" s="119"/>
      <c r="R423" s="48"/>
      <c r="S423" s="169" t="s">
        <v>79</v>
      </c>
      <c r="T423" s="169"/>
      <c r="U423" s="169" t="s">
        <v>80</v>
      </c>
      <c r="V423" s="170"/>
      <c r="W423" s="169"/>
      <c r="X423" s="169" t="s">
        <v>15</v>
      </c>
      <c r="Y423" s="170"/>
      <c r="Z423" s="169"/>
      <c r="AA423" s="171" t="s">
        <v>136</v>
      </c>
      <c r="AB423" s="48"/>
      <c r="AC423" s="47"/>
      <c r="AD423" s="47"/>
      <c r="AE423" s="47"/>
      <c r="AF423" s="123"/>
    </row>
    <row r="424" spans="1:32" ht="18.75" thickBot="1">
      <c r="A424" s="119"/>
      <c r="B424" s="47"/>
      <c r="C424" s="47"/>
      <c r="D424" s="47"/>
      <c r="E424" s="47"/>
      <c r="F424" s="47"/>
      <c r="G424" s="47"/>
      <c r="H424" s="47"/>
      <c r="I424" s="47"/>
      <c r="J424" s="221">
        <f>IF(M421=6,C402,IF(N421=6,G402,IF(M421=5,IF(N421=5,"tasan",""),"")))</f>
      </c>
      <c r="K424" s="222"/>
      <c r="L424" s="222"/>
      <c r="M424" s="222"/>
      <c r="N424" s="223"/>
      <c r="O424" s="122"/>
      <c r="Q424" s="119"/>
      <c r="R424" s="48"/>
      <c r="S424" s="47"/>
      <c r="T424" s="47"/>
      <c r="U424" s="47"/>
      <c r="V424" s="47"/>
      <c r="W424" s="47"/>
      <c r="X424" s="47"/>
      <c r="Y424" s="47"/>
      <c r="Z424" s="47"/>
      <c r="AA424" s="221">
        <f>IF(AD421=6,T402,IF(AE421=6,X402,IF(AD421=5,IF(AE421=5,"tasan",""),"")))</f>
      </c>
      <c r="AB424" s="222"/>
      <c r="AC424" s="222"/>
      <c r="AD424" s="222"/>
      <c r="AE424" s="223"/>
      <c r="AF424" s="122"/>
    </row>
    <row r="425" spans="1:32" ht="18">
      <c r="A425" s="172"/>
      <c r="B425" s="173"/>
      <c r="C425" s="173"/>
      <c r="D425" s="173"/>
      <c r="E425" s="173"/>
      <c r="F425" s="173"/>
      <c r="G425" s="173"/>
      <c r="H425" s="173"/>
      <c r="I425" s="173"/>
      <c r="J425" s="174"/>
      <c r="K425" s="174"/>
      <c r="L425" s="174"/>
      <c r="M425" s="174"/>
      <c r="N425" s="174"/>
      <c r="O425" s="108"/>
      <c r="Q425" s="172"/>
      <c r="R425" s="107"/>
      <c r="S425" s="173"/>
      <c r="T425" s="173"/>
      <c r="U425" s="173"/>
      <c r="V425" s="173"/>
      <c r="W425" s="173"/>
      <c r="X425" s="173"/>
      <c r="Y425" s="173"/>
      <c r="Z425" s="173"/>
      <c r="AA425" s="174"/>
      <c r="AB425" s="174"/>
      <c r="AC425" s="174"/>
      <c r="AD425" s="174"/>
      <c r="AE425" s="174"/>
      <c r="AF425" s="108"/>
    </row>
    <row r="426" spans="2:19" ht="12.75">
      <c r="B426" s="175" t="s">
        <v>137</v>
      </c>
      <c r="S426" s="175" t="s">
        <v>137</v>
      </c>
    </row>
  </sheetData>
  <mergeCells count="416">
    <mergeCell ref="I2:N2"/>
    <mergeCell ref="I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  <mergeCell ref="I36:N36"/>
    <mergeCell ref="I37:N37"/>
    <mergeCell ref="C39:D39"/>
    <mergeCell ref="G39:N39"/>
    <mergeCell ref="C40:D40"/>
    <mergeCell ref="G40:N40"/>
    <mergeCell ref="C41:D41"/>
    <mergeCell ref="G41:N41"/>
    <mergeCell ref="C42:D42"/>
    <mergeCell ref="G42:N42"/>
    <mergeCell ref="C44:D44"/>
    <mergeCell ref="G44:N44"/>
    <mergeCell ref="C45:D45"/>
    <mergeCell ref="G45:N45"/>
    <mergeCell ref="K47:L47"/>
    <mergeCell ref="J61:N61"/>
    <mergeCell ref="I69:N69"/>
    <mergeCell ref="I70:N70"/>
    <mergeCell ref="C72:D72"/>
    <mergeCell ref="G72:N72"/>
    <mergeCell ref="C73:D73"/>
    <mergeCell ref="G73:N73"/>
    <mergeCell ref="C74:D74"/>
    <mergeCell ref="G74:N74"/>
    <mergeCell ref="C75:D75"/>
    <mergeCell ref="G75:N75"/>
    <mergeCell ref="C77:D77"/>
    <mergeCell ref="G77:N77"/>
    <mergeCell ref="C78:D78"/>
    <mergeCell ref="G78:N78"/>
    <mergeCell ref="K80:L80"/>
    <mergeCell ref="J94:N94"/>
    <mergeCell ref="I102:N102"/>
    <mergeCell ref="I103:N103"/>
    <mergeCell ref="C105:D105"/>
    <mergeCell ref="G105:N105"/>
    <mergeCell ref="C106:D106"/>
    <mergeCell ref="G106:N106"/>
    <mergeCell ref="C107:D107"/>
    <mergeCell ref="G107:N107"/>
    <mergeCell ref="C108:D108"/>
    <mergeCell ref="G108:N108"/>
    <mergeCell ref="C110:D110"/>
    <mergeCell ref="G110:N110"/>
    <mergeCell ref="C111:D111"/>
    <mergeCell ref="G111:N111"/>
    <mergeCell ref="K113:L113"/>
    <mergeCell ref="J127:N127"/>
    <mergeCell ref="I135:N135"/>
    <mergeCell ref="I136:N136"/>
    <mergeCell ref="C138:D138"/>
    <mergeCell ref="G138:N138"/>
    <mergeCell ref="C139:D139"/>
    <mergeCell ref="G139:N139"/>
    <mergeCell ref="C140:D140"/>
    <mergeCell ref="G140:N140"/>
    <mergeCell ref="C141:D141"/>
    <mergeCell ref="G141:N141"/>
    <mergeCell ref="C143:D143"/>
    <mergeCell ref="G143:N143"/>
    <mergeCell ref="C144:D144"/>
    <mergeCell ref="G144:N144"/>
    <mergeCell ref="K146:L146"/>
    <mergeCell ref="J160:N160"/>
    <mergeCell ref="I168:N168"/>
    <mergeCell ref="I169:N169"/>
    <mergeCell ref="C171:D171"/>
    <mergeCell ref="G171:N171"/>
    <mergeCell ref="C172:D172"/>
    <mergeCell ref="G172:N172"/>
    <mergeCell ref="C173:D173"/>
    <mergeCell ref="G173:N173"/>
    <mergeCell ref="C174:D174"/>
    <mergeCell ref="G174:N174"/>
    <mergeCell ref="C176:D176"/>
    <mergeCell ref="G176:N176"/>
    <mergeCell ref="C177:D177"/>
    <mergeCell ref="G177:N177"/>
    <mergeCell ref="K179:L179"/>
    <mergeCell ref="J193:N193"/>
    <mergeCell ref="I201:N201"/>
    <mergeCell ref="I202:N202"/>
    <mergeCell ref="C204:D204"/>
    <mergeCell ref="G204:N204"/>
    <mergeCell ref="C205:D205"/>
    <mergeCell ref="G205:N205"/>
    <mergeCell ref="C206:D206"/>
    <mergeCell ref="G206:N206"/>
    <mergeCell ref="C207:D207"/>
    <mergeCell ref="G207:N207"/>
    <mergeCell ref="C209:D209"/>
    <mergeCell ref="G209:N209"/>
    <mergeCell ref="C210:D210"/>
    <mergeCell ref="G210:N210"/>
    <mergeCell ref="K212:L212"/>
    <mergeCell ref="J226:N226"/>
    <mergeCell ref="I234:N234"/>
    <mergeCell ref="I235:N235"/>
    <mergeCell ref="C237:D237"/>
    <mergeCell ref="G237:N237"/>
    <mergeCell ref="C238:D238"/>
    <mergeCell ref="G238:N238"/>
    <mergeCell ref="C239:D239"/>
    <mergeCell ref="G239:N239"/>
    <mergeCell ref="C240:D240"/>
    <mergeCell ref="G240:N240"/>
    <mergeCell ref="C242:D242"/>
    <mergeCell ref="G242:N242"/>
    <mergeCell ref="C243:D243"/>
    <mergeCell ref="G243:N243"/>
    <mergeCell ref="K245:L245"/>
    <mergeCell ref="J259:N259"/>
    <mergeCell ref="I267:N267"/>
    <mergeCell ref="I268:N268"/>
    <mergeCell ref="C270:D270"/>
    <mergeCell ref="G270:N270"/>
    <mergeCell ref="C271:D271"/>
    <mergeCell ref="G271:N271"/>
    <mergeCell ref="C272:D272"/>
    <mergeCell ref="G272:N272"/>
    <mergeCell ref="C273:D273"/>
    <mergeCell ref="G273:N273"/>
    <mergeCell ref="C275:D275"/>
    <mergeCell ref="G275:N275"/>
    <mergeCell ref="C276:D276"/>
    <mergeCell ref="G276:N276"/>
    <mergeCell ref="K278:L278"/>
    <mergeCell ref="J292:N292"/>
    <mergeCell ref="I300:N300"/>
    <mergeCell ref="I301:N301"/>
    <mergeCell ref="C303:D303"/>
    <mergeCell ref="G303:N303"/>
    <mergeCell ref="C304:D304"/>
    <mergeCell ref="G304:N304"/>
    <mergeCell ref="C305:D305"/>
    <mergeCell ref="G305:N305"/>
    <mergeCell ref="C306:D306"/>
    <mergeCell ref="G306:N306"/>
    <mergeCell ref="C308:D308"/>
    <mergeCell ref="G308:N308"/>
    <mergeCell ref="C309:D309"/>
    <mergeCell ref="G309:N309"/>
    <mergeCell ref="K311:L311"/>
    <mergeCell ref="J325:N325"/>
    <mergeCell ref="I333:N333"/>
    <mergeCell ref="I334:N334"/>
    <mergeCell ref="C336:D336"/>
    <mergeCell ref="G336:N336"/>
    <mergeCell ref="C337:D337"/>
    <mergeCell ref="G337:N337"/>
    <mergeCell ref="C338:D338"/>
    <mergeCell ref="G338:N338"/>
    <mergeCell ref="C339:D339"/>
    <mergeCell ref="G339:N339"/>
    <mergeCell ref="C341:D341"/>
    <mergeCell ref="G341:N341"/>
    <mergeCell ref="C342:D342"/>
    <mergeCell ref="G342:N342"/>
    <mergeCell ref="K344:L344"/>
    <mergeCell ref="J358:N358"/>
    <mergeCell ref="I366:N366"/>
    <mergeCell ref="I367:N367"/>
    <mergeCell ref="C369:D369"/>
    <mergeCell ref="G369:N369"/>
    <mergeCell ref="C370:D370"/>
    <mergeCell ref="G370:N370"/>
    <mergeCell ref="C371:D371"/>
    <mergeCell ref="G371:N371"/>
    <mergeCell ref="C372:D372"/>
    <mergeCell ref="G372:N372"/>
    <mergeCell ref="C374:D374"/>
    <mergeCell ref="G374:N374"/>
    <mergeCell ref="C375:D375"/>
    <mergeCell ref="G375:N375"/>
    <mergeCell ref="K377:L377"/>
    <mergeCell ref="J391:N391"/>
    <mergeCell ref="I399:N399"/>
    <mergeCell ref="I400:N400"/>
    <mergeCell ref="C402:D402"/>
    <mergeCell ref="G402:N402"/>
    <mergeCell ref="C403:D403"/>
    <mergeCell ref="G403:N403"/>
    <mergeCell ref="C404:D404"/>
    <mergeCell ref="G404:N404"/>
    <mergeCell ref="C405:D405"/>
    <mergeCell ref="G405:N405"/>
    <mergeCell ref="C407:D407"/>
    <mergeCell ref="G407:N407"/>
    <mergeCell ref="C408:D408"/>
    <mergeCell ref="G408:N408"/>
    <mergeCell ref="K410:L410"/>
    <mergeCell ref="J424:N424"/>
    <mergeCell ref="Z2:AE2"/>
    <mergeCell ref="Z3:AE3"/>
    <mergeCell ref="T5:U5"/>
    <mergeCell ref="X5:AE5"/>
    <mergeCell ref="T6:U6"/>
    <mergeCell ref="X6:AE6"/>
    <mergeCell ref="T7:U7"/>
    <mergeCell ref="X7:AE7"/>
    <mergeCell ref="T8:U8"/>
    <mergeCell ref="X8:AE8"/>
    <mergeCell ref="T10:U10"/>
    <mergeCell ref="X10:AE10"/>
    <mergeCell ref="T11:U11"/>
    <mergeCell ref="X11:AE11"/>
    <mergeCell ref="AB13:AC13"/>
    <mergeCell ref="AA27:AE27"/>
    <mergeCell ref="Z36:AE36"/>
    <mergeCell ref="Z37:AE37"/>
    <mergeCell ref="T39:U39"/>
    <mergeCell ref="X39:AE39"/>
    <mergeCell ref="T40:U40"/>
    <mergeCell ref="X40:AE40"/>
    <mergeCell ref="T41:U41"/>
    <mergeCell ref="X41:AE41"/>
    <mergeCell ref="T42:U42"/>
    <mergeCell ref="X42:AE42"/>
    <mergeCell ref="T44:U44"/>
    <mergeCell ref="X44:AE44"/>
    <mergeCell ref="T45:U45"/>
    <mergeCell ref="X45:AE45"/>
    <mergeCell ref="AB47:AC47"/>
    <mergeCell ref="AA61:AE61"/>
    <mergeCell ref="Z69:AE69"/>
    <mergeCell ref="Z70:AE70"/>
    <mergeCell ref="T72:U72"/>
    <mergeCell ref="X72:AE72"/>
    <mergeCell ref="T73:U73"/>
    <mergeCell ref="X73:AE73"/>
    <mergeCell ref="T74:U74"/>
    <mergeCell ref="X74:AE74"/>
    <mergeCell ref="T75:U75"/>
    <mergeCell ref="X75:AE75"/>
    <mergeCell ref="T77:U77"/>
    <mergeCell ref="X77:AE77"/>
    <mergeCell ref="T78:U78"/>
    <mergeCell ref="X78:AE78"/>
    <mergeCell ref="AB80:AC80"/>
    <mergeCell ref="AA94:AE94"/>
    <mergeCell ref="Z102:AE102"/>
    <mergeCell ref="Z103:AE103"/>
    <mergeCell ref="T105:U105"/>
    <mergeCell ref="X105:AE105"/>
    <mergeCell ref="T106:U106"/>
    <mergeCell ref="X106:AE106"/>
    <mergeCell ref="T107:U107"/>
    <mergeCell ref="X107:AE107"/>
    <mergeCell ref="T108:U108"/>
    <mergeCell ref="X108:AE108"/>
    <mergeCell ref="T110:U110"/>
    <mergeCell ref="X110:AE110"/>
    <mergeCell ref="T111:U111"/>
    <mergeCell ref="X111:AE111"/>
    <mergeCell ref="AB113:AC113"/>
    <mergeCell ref="AA127:AE127"/>
    <mergeCell ref="Z135:AE135"/>
    <mergeCell ref="Z136:AE136"/>
    <mergeCell ref="T138:U138"/>
    <mergeCell ref="X138:AE138"/>
    <mergeCell ref="T139:U139"/>
    <mergeCell ref="X139:AE139"/>
    <mergeCell ref="T140:U140"/>
    <mergeCell ref="X140:AE140"/>
    <mergeCell ref="T141:U141"/>
    <mergeCell ref="X141:AE141"/>
    <mergeCell ref="T143:U143"/>
    <mergeCell ref="X143:AE143"/>
    <mergeCell ref="T144:U144"/>
    <mergeCell ref="X144:AE144"/>
    <mergeCell ref="AB146:AC146"/>
    <mergeCell ref="AA160:AE160"/>
    <mergeCell ref="Z168:AE168"/>
    <mergeCell ref="Z169:AE169"/>
    <mergeCell ref="T171:U171"/>
    <mergeCell ref="X171:AE171"/>
    <mergeCell ref="T172:U172"/>
    <mergeCell ref="X172:AE172"/>
    <mergeCell ref="T173:U173"/>
    <mergeCell ref="X173:AE173"/>
    <mergeCell ref="T174:U174"/>
    <mergeCell ref="X174:AE174"/>
    <mergeCell ref="T176:U176"/>
    <mergeCell ref="X176:AE176"/>
    <mergeCell ref="T177:U177"/>
    <mergeCell ref="X177:AE177"/>
    <mergeCell ref="AB179:AC179"/>
    <mergeCell ref="AA193:AE193"/>
    <mergeCell ref="Z201:AE201"/>
    <mergeCell ref="Z202:AE202"/>
    <mergeCell ref="T204:U204"/>
    <mergeCell ref="X204:AE204"/>
    <mergeCell ref="T205:U205"/>
    <mergeCell ref="X205:AE205"/>
    <mergeCell ref="T206:U206"/>
    <mergeCell ref="X206:AE206"/>
    <mergeCell ref="T207:U207"/>
    <mergeCell ref="X207:AE207"/>
    <mergeCell ref="T209:U209"/>
    <mergeCell ref="X209:AE209"/>
    <mergeCell ref="T210:U210"/>
    <mergeCell ref="X210:AE210"/>
    <mergeCell ref="AB212:AC212"/>
    <mergeCell ref="AA226:AE226"/>
    <mergeCell ref="Z234:AE234"/>
    <mergeCell ref="Z235:AE235"/>
    <mergeCell ref="T237:U237"/>
    <mergeCell ref="X237:AE237"/>
    <mergeCell ref="T238:U238"/>
    <mergeCell ref="X238:AE238"/>
    <mergeCell ref="T239:U239"/>
    <mergeCell ref="X239:AE239"/>
    <mergeCell ref="T240:U240"/>
    <mergeCell ref="X240:AE240"/>
    <mergeCell ref="T242:U242"/>
    <mergeCell ref="X242:AE242"/>
    <mergeCell ref="T243:U243"/>
    <mergeCell ref="X243:AE243"/>
    <mergeCell ref="AB245:AC245"/>
    <mergeCell ref="AA259:AE259"/>
    <mergeCell ref="Z267:AE267"/>
    <mergeCell ref="Z268:AE268"/>
    <mergeCell ref="T270:U270"/>
    <mergeCell ref="X270:AE270"/>
    <mergeCell ref="T271:U271"/>
    <mergeCell ref="X271:AE271"/>
    <mergeCell ref="T272:U272"/>
    <mergeCell ref="X272:AE272"/>
    <mergeCell ref="T273:U273"/>
    <mergeCell ref="X273:AE273"/>
    <mergeCell ref="T275:U275"/>
    <mergeCell ref="X275:AE275"/>
    <mergeCell ref="T276:U276"/>
    <mergeCell ref="X276:AE276"/>
    <mergeCell ref="AB278:AC278"/>
    <mergeCell ref="AA292:AE292"/>
    <mergeCell ref="Z300:AE300"/>
    <mergeCell ref="Z301:AE301"/>
    <mergeCell ref="T303:U303"/>
    <mergeCell ref="X303:AE303"/>
    <mergeCell ref="T304:U304"/>
    <mergeCell ref="X304:AE304"/>
    <mergeCell ref="T305:U305"/>
    <mergeCell ref="X305:AE305"/>
    <mergeCell ref="T306:U306"/>
    <mergeCell ref="X306:AE306"/>
    <mergeCell ref="T308:U308"/>
    <mergeCell ref="X308:AE308"/>
    <mergeCell ref="T309:U309"/>
    <mergeCell ref="X309:AE309"/>
    <mergeCell ref="AB311:AC311"/>
    <mergeCell ref="AA325:AE325"/>
    <mergeCell ref="Z333:AE333"/>
    <mergeCell ref="Z334:AE334"/>
    <mergeCell ref="T336:U336"/>
    <mergeCell ref="X336:AE336"/>
    <mergeCell ref="T337:U337"/>
    <mergeCell ref="X337:AE337"/>
    <mergeCell ref="T338:U338"/>
    <mergeCell ref="X338:AE338"/>
    <mergeCell ref="T339:U339"/>
    <mergeCell ref="X339:AE339"/>
    <mergeCell ref="T341:U341"/>
    <mergeCell ref="X341:AE341"/>
    <mergeCell ref="T342:U342"/>
    <mergeCell ref="X342:AE342"/>
    <mergeCell ref="AB344:AC344"/>
    <mergeCell ref="AA358:AE358"/>
    <mergeCell ref="Z366:AE366"/>
    <mergeCell ref="Z367:AE367"/>
    <mergeCell ref="T369:U369"/>
    <mergeCell ref="X369:AE369"/>
    <mergeCell ref="T370:U370"/>
    <mergeCell ref="X370:AE370"/>
    <mergeCell ref="T371:U371"/>
    <mergeCell ref="X371:AE371"/>
    <mergeCell ref="T372:U372"/>
    <mergeCell ref="X372:AE372"/>
    <mergeCell ref="T374:U374"/>
    <mergeCell ref="X374:AE374"/>
    <mergeCell ref="T375:U375"/>
    <mergeCell ref="X375:AE375"/>
    <mergeCell ref="AB377:AC377"/>
    <mergeCell ref="AA391:AE391"/>
    <mergeCell ref="Z399:AE399"/>
    <mergeCell ref="Z400:AE400"/>
    <mergeCell ref="T402:U402"/>
    <mergeCell ref="X402:AE402"/>
    <mergeCell ref="T403:U403"/>
    <mergeCell ref="X403:AE403"/>
    <mergeCell ref="T404:U404"/>
    <mergeCell ref="X404:AE404"/>
    <mergeCell ref="T405:U405"/>
    <mergeCell ref="X405:AE405"/>
    <mergeCell ref="T407:U407"/>
    <mergeCell ref="X407:AE407"/>
    <mergeCell ref="T408:U408"/>
    <mergeCell ref="X408:AE408"/>
    <mergeCell ref="AB410:AC410"/>
    <mergeCell ref="AA424:AE4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1">
      <selection activeCell="L2" sqref="L2"/>
    </sheetView>
  </sheetViews>
  <sheetFormatPr defaultColWidth="9.140625" defaultRowHeight="12.75"/>
  <cols>
    <col min="5" max="5" width="9.140625" style="181" customWidth="1"/>
    <col min="9" max="9" width="9.140625" style="181" customWidth="1"/>
    <col min="12" max="12" width="11.421875" style="181" bestFit="1" customWidth="1"/>
    <col min="18" max="18" width="10.7109375" style="0" bestFit="1" customWidth="1"/>
    <col min="23" max="23" width="10.140625" style="0" customWidth="1"/>
  </cols>
  <sheetData>
    <row r="1" spans="1:14" ht="15.75">
      <c r="A1" s="33">
        <v>1</v>
      </c>
      <c r="B1" s="37"/>
      <c r="C1" s="38" t="s">
        <v>92</v>
      </c>
      <c r="D1" s="38"/>
      <c r="E1" s="25"/>
      <c r="F1" s="17"/>
      <c r="G1" s="17"/>
      <c r="H1" s="17"/>
      <c r="I1" s="25"/>
      <c r="J1" s="17"/>
      <c r="K1" s="17"/>
      <c r="L1" s="182" t="s">
        <v>27</v>
      </c>
      <c r="M1" s="19"/>
      <c r="N1" s="20" t="s">
        <v>142</v>
      </c>
    </row>
    <row r="2" spans="1:14" ht="16.5" thickBot="1">
      <c r="A2" s="17"/>
      <c r="B2" s="25"/>
      <c r="C2" s="17"/>
      <c r="D2" s="39"/>
      <c r="E2" s="37"/>
      <c r="F2" s="38" t="s">
        <v>92</v>
      </c>
      <c r="G2" s="38"/>
      <c r="H2" s="17"/>
      <c r="I2" s="25"/>
      <c r="J2" s="17"/>
      <c r="K2" s="17"/>
      <c r="L2" s="183">
        <v>39522</v>
      </c>
      <c r="M2" s="23"/>
      <c r="N2" s="24" t="s">
        <v>26</v>
      </c>
    </row>
    <row r="3" spans="1:14" ht="15">
      <c r="A3" s="33">
        <v>2</v>
      </c>
      <c r="B3" s="37"/>
      <c r="C3" s="38"/>
      <c r="D3" s="40"/>
      <c r="E3" s="25"/>
      <c r="F3" s="17"/>
      <c r="G3" s="39"/>
      <c r="H3" s="17"/>
      <c r="I3" s="25"/>
      <c r="J3" s="17"/>
      <c r="K3" s="17"/>
      <c r="L3" s="25"/>
      <c r="M3" s="17"/>
      <c r="N3" s="17"/>
    </row>
    <row r="4" spans="1:24" ht="15">
      <c r="A4" s="17"/>
      <c r="B4" s="25"/>
      <c r="C4" s="17"/>
      <c r="D4" s="17"/>
      <c r="E4" s="184"/>
      <c r="F4" s="17"/>
      <c r="G4" s="39">
        <v>7</v>
      </c>
      <c r="H4" s="38"/>
      <c r="I4" s="179" t="s">
        <v>92</v>
      </c>
      <c r="J4" s="38"/>
      <c r="K4" s="17"/>
      <c r="L4" s="25"/>
      <c r="M4" s="17"/>
      <c r="N4" s="17"/>
      <c r="Q4" t="s">
        <v>81</v>
      </c>
      <c r="R4" t="s">
        <v>92</v>
      </c>
      <c r="S4" t="s">
        <v>235</v>
      </c>
      <c r="X4" t="s">
        <v>214</v>
      </c>
    </row>
    <row r="5" spans="1:24" ht="15">
      <c r="A5" s="33">
        <v>3</v>
      </c>
      <c r="B5" s="37"/>
      <c r="C5" s="38" t="s">
        <v>113</v>
      </c>
      <c r="D5" s="38"/>
      <c r="E5" s="25"/>
      <c r="F5" s="17"/>
      <c r="G5" s="39"/>
      <c r="H5" s="17"/>
      <c r="I5" s="4" t="s">
        <v>176</v>
      </c>
      <c r="J5" s="39"/>
      <c r="K5" s="17"/>
      <c r="L5" s="25"/>
      <c r="M5" s="17"/>
      <c r="N5" s="17"/>
      <c r="Q5" t="s">
        <v>197</v>
      </c>
      <c r="R5" t="s">
        <v>34</v>
      </c>
      <c r="S5" t="s">
        <v>211</v>
      </c>
      <c r="X5" t="s">
        <v>215</v>
      </c>
    </row>
    <row r="6" spans="1:24" ht="15">
      <c r="A6" s="17"/>
      <c r="B6" s="25"/>
      <c r="C6" s="17"/>
      <c r="D6" s="39">
        <v>1</v>
      </c>
      <c r="E6" s="37"/>
      <c r="F6" s="38" t="s">
        <v>111</v>
      </c>
      <c r="G6" s="40"/>
      <c r="H6" s="17"/>
      <c r="I6" s="25"/>
      <c r="J6" s="39"/>
      <c r="K6" s="17"/>
      <c r="L6" s="25"/>
      <c r="M6" s="17"/>
      <c r="N6" s="17"/>
      <c r="Q6" t="s">
        <v>198</v>
      </c>
      <c r="R6" t="s">
        <v>33</v>
      </c>
      <c r="S6" t="s">
        <v>213</v>
      </c>
      <c r="X6" t="s">
        <v>216</v>
      </c>
    </row>
    <row r="7" spans="1:24" ht="15">
      <c r="A7" s="33">
        <v>4</v>
      </c>
      <c r="B7" s="37"/>
      <c r="C7" s="38" t="s">
        <v>111</v>
      </c>
      <c r="D7" s="40"/>
      <c r="E7" s="25"/>
      <c r="F7" s="4" t="s">
        <v>163</v>
      </c>
      <c r="G7" s="17"/>
      <c r="H7" s="17"/>
      <c r="I7" s="25"/>
      <c r="J7" s="39"/>
      <c r="K7" s="17"/>
      <c r="L7" s="25"/>
      <c r="M7" s="17"/>
      <c r="N7" s="17"/>
      <c r="R7" t="s">
        <v>4</v>
      </c>
      <c r="S7" t="s">
        <v>212</v>
      </c>
      <c r="X7" t="s">
        <v>217</v>
      </c>
    </row>
    <row r="8" spans="1:14" ht="15">
      <c r="A8" s="17"/>
      <c r="B8" s="25"/>
      <c r="C8" s="17"/>
      <c r="D8" s="17"/>
      <c r="E8" s="25"/>
      <c r="F8" s="17"/>
      <c r="G8" s="17"/>
      <c r="H8" s="177"/>
      <c r="I8" s="25"/>
      <c r="J8" s="39">
        <v>13</v>
      </c>
      <c r="K8" s="41"/>
      <c r="L8" s="179" t="s">
        <v>92</v>
      </c>
      <c r="M8" s="38"/>
      <c r="N8" s="17"/>
    </row>
    <row r="9" spans="1:14" ht="15">
      <c r="A9" s="33">
        <v>5</v>
      </c>
      <c r="B9" s="37"/>
      <c r="C9" s="38" t="s">
        <v>38</v>
      </c>
      <c r="D9" s="38"/>
      <c r="E9" s="25"/>
      <c r="F9" s="17"/>
      <c r="G9" s="17"/>
      <c r="H9" s="17"/>
      <c r="I9" s="25"/>
      <c r="J9" s="39"/>
      <c r="K9" s="17"/>
      <c r="L9" s="4" t="s">
        <v>195</v>
      </c>
      <c r="M9" s="17"/>
      <c r="N9" s="42"/>
    </row>
    <row r="10" spans="1:14" ht="15">
      <c r="A10" s="17"/>
      <c r="B10" s="25"/>
      <c r="C10" s="17"/>
      <c r="D10" s="39">
        <v>2</v>
      </c>
      <c r="E10" s="37"/>
      <c r="F10" s="38" t="s">
        <v>38</v>
      </c>
      <c r="G10" s="38"/>
      <c r="H10" s="17"/>
      <c r="I10" s="25"/>
      <c r="J10" s="39"/>
      <c r="K10" s="17"/>
      <c r="L10" s="25"/>
      <c r="M10" s="17"/>
      <c r="N10" s="42"/>
    </row>
    <row r="11" spans="1:14" ht="15">
      <c r="A11" s="33">
        <v>6</v>
      </c>
      <c r="B11" s="37"/>
      <c r="C11" s="38" t="s">
        <v>144</v>
      </c>
      <c r="D11" s="40"/>
      <c r="E11" s="25"/>
      <c r="F11" s="25" t="s">
        <v>163</v>
      </c>
      <c r="G11" s="39"/>
      <c r="H11" s="17"/>
      <c r="I11" s="25"/>
      <c r="J11" s="39"/>
      <c r="K11" s="17"/>
      <c r="L11" s="25"/>
      <c r="M11" s="17"/>
      <c r="N11" s="42"/>
    </row>
    <row r="12" spans="1:14" ht="15">
      <c r="A12" s="17"/>
      <c r="B12" s="25"/>
      <c r="C12" s="17"/>
      <c r="D12" s="17"/>
      <c r="E12" s="184"/>
      <c r="F12" s="17"/>
      <c r="G12" s="39">
        <v>8</v>
      </c>
      <c r="H12" s="38"/>
      <c r="I12" s="179" t="s">
        <v>33</v>
      </c>
      <c r="J12" s="40"/>
      <c r="K12" s="17"/>
      <c r="L12" s="25"/>
      <c r="M12" s="17"/>
      <c r="N12" s="42"/>
    </row>
    <row r="13" spans="1:14" ht="15">
      <c r="A13" s="33">
        <v>7</v>
      </c>
      <c r="B13" s="37"/>
      <c r="C13" s="38"/>
      <c r="D13" s="38"/>
      <c r="E13" s="25"/>
      <c r="F13" s="17"/>
      <c r="G13" s="39"/>
      <c r="H13" s="17"/>
      <c r="I13" s="25" t="s">
        <v>163</v>
      </c>
      <c r="J13" s="17"/>
      <c r="K13" s="17"/>
      <c r="L13" s="25"/>
      <c r="M13" s="17"/>
      <c r="N13" s="42"/>
    </row>
    <row r="14" spans="1:14" ht="15">
      <c r="A14" s="17"/>
      <c r="B14" s="25"/>
      <c r="C14" s="17"/>
      <c r="D14" s="39"/>
      <c r="E14" s="37"/>
      <c r="F14" s="43" t="s">
        <v>33</v>
      </c>
      <c r="G14" s="40"/>
      <c r="H14" s="17"/>
      <c r="I14" s="25"/>
      <c r="J14" s="17"/>
      <c r="K14" s="17"/>
      <c r="L14" s="25"/>
      <c r="M14" s="17"/>
      <c r="N14" s="42"/>
    </row>
    <row r="15" spans="1:14" ht="15">
      <c r="A15" s="33">
        <v>8</v>
      </c>
      <c r="B15" s="37"/>
      <c r="C15" s="38" t="s">
        <v>33</v>
      </c>
      <c r="D15" s="40"/>
      <c r="E15" s="25"/>
      <c r="F15" s="17"/>
      <c r="G15" s="17"/>
      <c r="H15" s="17"/>
      <c r="I15" s="25"/>
      <c r="J15" s="17"/>
      <c r="K15" s="177"/>
      <c r="L15" s="184"/>
      <c r="M15" s="17"/>
      <c r="N15" s="42"/>
    </row>
    <row r="16" spans="1:14" ht="15">
      <c r="A16" s="33">
        <v>9</v>
      </c>
      <c r="B16" s="37"/>
      <c r="C16" s="38" t="s">
        <v>4</v>
      </c>
      <c r="D16" s="38"/>
      <c r="E16" s="25"/>
      <c r="F16" s="17"/>
      <c r="G16" s="17"/>
      <c r="H16" s="17"/>
      <c r="I16" s="25"/>
      <c r="J16" s="17"/>
      <c r="K16" s="38"/>
      <c r="L16" s="37" t="s">
        <v>92</v>
      </c>
      <c r="M16" s="40"/>
      <c r="N16" s="194">
        <v>17</v>
      </c>
    </row>
    <row r="17" spans="1:14" ht="15">
      <c r="A17" s="17"/>
      <c r="B17" s="25"/>
      <c r="C17" s="17"/>
      <c r="D17" s="39"/>
      <c r="E17" s="37"/>
      <c r="F17" s="38" t="s">
        <v>4</v>
      </c>
      <c r="G17" s="38"/>
      <c r="H17" s="17"/>
      <c r="I17" s="25"/>
      <c r="J17" s="17"/>
      <c r="K17" s="17"/>
      <c r="L17" s="4" t="s">
        <v>195</v>
      </c>
      <c r="M17" s="17"/>
      <c r="N17" s="42"/>
    </row>
    <row r="18" spans="1:14" ht="15">
      <c r="A18" s="33">
        <v>10</v>
      </c>
      <c r="B18" s="37"/>
      <c r="C18" s="38"/>
      <c r="D18" s="40"/>
      <c r="E18" s="25"/>
      <c r="F18" s="17"/>
      <c r="G18" s="39"/>
      <c r="H18" s="17"/>
      <c r="I18" s="25"/>
      <c r="J18" s="17"/>
      <c r="K18" s="17"/>
      <c r="L18" s="25"/>
      <c r="M18" s="17"/>
      <c r="N18" s="42"/>
    </row>
    <row r="19" spans="1:14" ht="15">
      <c r="A19" s="17"/>
      <c r="B19" s="25"/>
      <c r="C19" s="17"/>
      <c r="D19" s="17"/>
      <c r="E19" s="184"/>
      <c r="F19" s="17"/>
      <c r="G19" s="39">
        <v>9</v>
      </c>
      <c r="H19" s="38"/>
      <c r="I19" s="179" t="s">
        <v>4</v>
      </c>
      <c r="J19" s="38"/>
      <c r="K19" s="17"/>
      <c r="L19" s="25"/>
      <c r="M19" s="17"/>
      <c r="N19" s="42"/>
    </row>
    <row r="20" spans="1:14" ht="15">
      <c r="A20" s="33">
        <v>11</v>
      </c>
      <c r="B20" s="37"/>
      <c r="C20" s="38" t="s">
        <v>36</v>
      </c>
      <c r="D20" s="38"/>
      <c r="E20" s="25"/>
      <c r="F20" s="17"/>
      <c r="G20" s="39"/>
      <c r="H20" s="17"/>
      <c r="I20" s="25" t="s">
        <v>163</v>
      </c>
      <c r="J20" s="39"/>
      <c r="K20" s="17"/>
      <c r="L20" s="25"/>
      <c r="M20" s="17"/>
      <c r="N20" s="42"/>
    </row>
    <row r="21" spans="1:14" ht="15">
      <c r="A21" s="17"/>
      <c r="B21" s="25"/>
      <c r="C21" s="17"/>
      <c r="D21" s="39">
        <v>3</v>
      </c>
      <c r="E21" s="37"/>
      <c r="F21" s="38" t="s">
        <v>36</v>
      </c>
      <c r="G21" s="40"/>
      <c r="H21" s="17"/>
      <c r="I21" s="25"/>
      <c r="J21" s="39"/>
      <c r="K21" s="17"/>
      <c r="L21" s="25"/>
      <c r="M21" s="17"/>
      <c r="N21" s="42"/>
    </row>
    <row r="22" spans="1:14" ht="15">
      <c r="A22" s="33">
        <v>12</v>
      </c>
      <c r="B22" s="37"/>
      <c r="C22" s="38" t="s">
        <v>1</v>
      </c>
      <c r="D22" s="40"/>
      <c r="E22" s="25"/>
      <c r="F22" s="4" t="s">
        <v>176</v>
      </c>
      <c r="G22" s="17"/>
      <c r="H22" s="17"/>
      <c r="I22" s="25"/>
      <c r="J22" s="39"/>
      <c r="K22" s="17"/>
      <c r="L22" s="25"/>
      <c r="M22" s="17"/>
      <c r="N22" s="42"/>
    </row>
    <row r="23" spans="1:14" ht="15">
      <c r="A23" s="17"/>
      <c r="B23" s="25"/>
      <c r="C23" s="17"/>
      <c r="D23" s="17"/>
      <c r="E23" s="25"/>
      <c r="F23" s="17"/>
      <c r="G23" s="17"/>
      <c r="H23" s="177"/>
      <c r="I23" s="25"/>
      <c r="J23" s="39">
        <v>14</v>
      </c>
      <c r="K23" s="41"/>
      <c r="L23" s="179" t="s">
        <v>34</v>
      </c>
      <c r="M23" s="38"/>
      <c r="N23" s="42"/>
    </row>
    <row r="24" spans="1:14" ht="15">
      <c r="A24" s="33">
        <v>13</v>
      </c>
      <c r="B24" s="37"/>
      <c r="C24" s="38" t="s">
        <v>143</v>
      </c>
      <c r="D24" s="38"/>
      <c r="E24" s="25"/>
      <c r="F24" s="17"/>
      <c r="G24" s="17"/>
      <c r="H24" s="17"/>
      <c r="I24" s="25"/>
      <c r="J24" s="39"/>
      <c r="K24" s="17"/>
      <c r="L24" s="4" t="s">
        <v>176</v>
      </c>
      <c r="M24" s="17"/>
      <c r="N24" s="17"/>
    </row>
    <row r="25" spans="1:14" ht="15">
      <c r="A25" s="17"/>
      <c r="B25" s="25"/>
      <c r="C25" s="17"/>
      <c r="D25" s="39">
        <v>4</v>
      </c>
      <c r="E25" s="37"/>
      <c r="F25" s="38" t="s">
        <v>143</v>
      </c>
      <c r="G25" s="38"/>
      <c r="H25" s="17"/>
      <c r="I25" s="25"/>
      <c r="J25" s="39"/>
      <c r="K25" s="17"/>
      <c r="L25" s="25"/>
      <c r="M25" s="17"/>
      <c r="N25" s="17"/>
    </row>
    <row r="26" spans="1:14" ht="15">
      <c r="A26" s="33">
        <v>14</v>
      </c>
      <c r="B26" s="37"/>
      <c r="C26" s="38" t="s">
        <v>46</v>
      </c>
      <c r="D26" s="40"/>
      <c r="E26" s="25"/>
      <c r="F26" s="25" t="s">
        <v>163</v>
      </c>
      <c r="G26" s="39"/>
      <c r="H26" s="17"/>
      <c r="I26" s="25"/>
      <c r="J26" s="39"/>
      <c r="K26" s="17"/>
      <c r="L26" s="25"/>
      <c r="M26" s="17"/>
      <c r="N26" s="17"/>
    </row>
    <row r="27" spans="1:14" ht="15">
      <c r="A27" s="17"/>
      <c r="B27" s="25"/>
      <c r="C27" s="17"/>
      <c r="D27" s="17"/>
      <c r="E27" s="184"/>
      <c r="F27" s="17"/>
      <c r="G27" s="39">
        <v>10</v>
      </c>
      <c r="H27" s="38"/>
      <c r="I27" s="179" t="s">
        <v>34</v>
      </c>
      <c r="J27" s="40"/>
      <c r="K27" s="17"/>
      <c r="L27" s="25"/>
      <c r="M27" s="17"/>
      <c r="N27" s="17"/>
    </row>
    <row r="28" spans="1:14" ht="15">
      <c r="A28" s="33">
        <v>15</v>
      </c>
      <c r="B28" s="37"/>
      <c r="C28" s="38"/>
      <c r="D28" s="38"/>
      <c r="E28" s="25"/>
      <c r="F28" s="17"/>
      <c r="G28" s="39"/>
      <c r="H28" s="17"/>
      <c r="I28" s="25" t="s">
        <v>163</v>
      </c>
      <c r="J28" s="17"/>
      <c r="K28" s="17"/>
      <c r="L28" s="25"/>
      <c r="M28" s="17"/>
      <c r="N28" s="17"/>
    </row>
    <row r="29" spans="1:14" ht="15">
      <c r="A29" s="17"/>
      <c r="B29" s="25"/>
      <c r="C29" s="17"/>
      <c r="D29" s="39"/>
      <c r="E29" s="37"/>
      <c r="F29" s="43" t="s">
        <v>34</v>
      </c>
      <c r="G29" s="40"/>
      <c r="H29" s="17"/>
      <c r="I29" s="25"/>
      <c r="J29" s="17"/>
      <c r="K29" s="17"/>
      <c r="L29" s="25"/>
      <c r="M29" s="17"/>
      <c r="N29" s="17"/>
    </row>
    <row r="30" spans="1:14" ht="15">
      <c r="A30" s="110">
        <v>16</v>
      </c>
      <c r="B30" s="111"/>
      <c r="C30" s="111" t="s">
        <v>34</v>
      </c>
      <c r="D30" s="112"/>
      <c r="E30" s="180"/>
      <c r="F30" s="113"/>
      <c r="G30" s="113"/>
      <c r="H30" s="113"/>
      <c r="I30" s="180"/>
      <c r="J30" s="113"/>
      <c r="K30" s="113"/>
      <c r="L30" s="180"/>
      <c r="M30" s="113"/>
      <c r="N30" s="113"/>
    </row>
    <row r="31" ht="12.75">
      <c r="A31" t="s">
        <v>108</v>
      </c>
    </row>
    <row r="33" spans="1:7" ht="15">
      <c r="A33" s="43"/>
      <c r="B33" s="43" t="s">
        <v>111</v>
      </c>
      <c r="C33" s="43"/>
      <c r="D33" s="2"/>
      <c r="E33" s="4"/>
      <c r="F33" s="2"/>
      <c r="G33" s="2"/>
    </row>
    <row r="34" spans="1:9" ht="15">
      <c r="A34" s="2"/>
      <c r="B34" s="2"/>
      <c r="C34" s="103"/>
      <c r="D34" s="2"/>
      <c r="E34" s="4"/>
      <c r="F34" s="2"/>
      <c r="G34" s="2"/>
      <c r="H34" s="2"/>
      <c r="I34" s="4"/>
    </row>
    <row r="35" spans="1:9" ht="15">
      <c r="A35" s="2"/>
      <c r="B35" s="2"/>
      <c r="C35" s="193" t="s">
        <v>88</v>
      </c>
      <c r="D35" s="43"/>
      <c r="E35" s="102" t="s">
        <v>111</v>
      </c>
      <c r="F35" s="43"/>
      <c r="G35" s="2"/>
      <c r="H35" s="2"/>
      <c r="I35" s="4"/>
    </row>
    <row r="36" spans="1:9" ht="15">
      <c r="A36" s="2"/>
      <c r="B36" s="2"/>
      <c r="C36" s="103"/>
      <c r="D36" s="2"/>
      <c r="E36" s="4" t="s">
        <v>200</v>
      </c>
      <c r="F36" s="103"/>
      <c r="G36" s="2"/>
      <c r="H36" s="2"/>
      <c r="I36" s="4"/>
    </row>
    <row r="37" spans="1:9" ht="15">
      <c r="A37" s="43"/>
      <c r="B37" s="43" t="s">
        <v>38</v>
      </c>
      <c r="C37" s="104"/>
      <c r="D37" s="2"/>
      <c r="E37" s="4"/>
      <c r="F37" s="103"/>
      <c r="G37" s="2"/>
      <c r="H37" s="2"/>
      <c r="I37" s="4"/>
    </row>
    <row r="38" spans="1:9" ht="15">
      <c r="A38" s="2"/>
      <c r="B38" s="2"/>
      <c r="C38" s="2"/>
      <c r="D38" s="2"/>
      <c r="E38" s="4"/>
      <c r="F38" s="103"/>
      <c r="G38" s="2"/>
      <c r="H38" s="2"/>
      <c r="I38" s="4"/>
    </row>
    <row r="39" spans="1:9" ht="15">
      <c r="A39" s="2"/>
      <c r="B39" s="2"/>
      <c r="C39" s="2"/>
      <c r="D39" s="2"/>
      <c r="E39" s="4"/>
      <c r="F39" s="193" t="s">
        <v>178</v>
      </c>
      <c r="G39" s="105"/>
      <c r="H39" s="43" t="s">
        <v>111</v>
      </c>
      <c r="I39" s="102"/>
    </row>
    <row r="40" spans="1:9" ht="15">
      <c r="A40" s="2"/>
      <c r="B40" s="2"/>
      <c r="C40" s="2"/>
      <c r="D40" s="2"/>
      <c r="E40" s="4"/>
      <c r="F40" s="103"/>
      <c r="G40" s="2"/>
      <c r="H40" s="4" t="s">
        <v>195</v>
      </c>
      <c r="I40" s="4"/>
    </row>
    <row r="41" spans="1:9" ht="15">
      <c r="A41" s="43"/>
      <c r="B41" s="43" t="s">
        <v>36</v>
      </c>
      <c r="C41" s="43"/>
      <c r="D41" s="2"/>
      <c r="E41" s="4"/>
      <c r="F41" s="103"/>
      <c r="G41" s="2"/>
      <c r="H41" s="2"/>
      <c r="I41" s="4"/>
    </row>
    <row r="42" spans="1:9" ht="15">
      <c r="A42" s="2"/>
      <c r="B42" s="2"/>
      <c r="C42" s="103"/>
      <c r="D42" s="2"/>
      <c r="E42" s="4"/>
      <c r="F42" s="103"/>
      <c r="G42" s="2"/>
      <c r="H42" s="2"/>
      <c r="I42" s="4"/>
    </row>
    <row r="43" spans="1:9" ht="15">
      <c r="A43" s="2"/>
      <c r="B43" s="2"/>
      <c r="C43" s="193" t="s">
        <v>89</v>
      </c>
      <c r="D43" s="43"/>
      <c r="E43" s="102" t="s">
        <v>143</v>
      </c>
      <c r="F43" s="104"/>
      <c r="G43" s="2"/>
      <c r="H43" s="2"/>
      <c r="I43" s="4"/>
    </row>
    <row r="44" spans="1:9" ht="15">
      <c r="A44" s="2"/>
      <c r="B44" s="2"/>
      <c r="C44" s="193"/>
      <c r="D44" s="2"/>
      <c r="E44" s="4" t="s">
        <v>163</v>
      </c>
      <c r="F44" s="2"/>
      <c r="G44" s="2"/>
      <c r="H44" s="2"/>
      <c r="I44" s="4"/>
    </row>
    <row r="45" spans="1:9" ht="15">
      <c r="A45" s="43"/>
      <c r="B45" s="43" t="s">
        <v>143</v>
      </c>
      <c r="C45" s="104"/>
      <c r="D45" s="2"/>
      <c r="E45" s="4"/>
      <c r="F45" s="2"/>
      <c r="G45" s="2"/>
      <c r="H45" s="2"/>
      <c r="I45" s="4"/>
    </row>
    <row r="47" ht="12.75">
      <c r="A47" t="s">
        <v>145</v>
      </c>
    </row>
    <row r="49" spans="1:7" ht="15">
      <c r="A49" s="43"/>
      <c r="B49" s="43" t="s">
        <v>113</v>
      </c>
      <c r="C49" s="43"/>
      <c r="D49" s="2"/>
      <c r="E49" s="4"/>
      <c r="F49" s="2"/>
      <c r="G49" s="2"/>
    </row>
    <row r="50" spans="1:9" ht="15">
      <c r="A50" s="2"/>
      <c r="B50" s="2"/>
      <c r="C50" s="103"/>
      <c r="D50" s="2"/>
      <c r="E50" s="4"/>
      <c r="F50" s="2"/>
      <c r="G50" s="2"/>
      <c r="H50" s="2"/>
      <c r="I50" s="4"/>
    </row>
    <row r="51" spans="1:9" ht="15">
      <c r="A51" s="2"/>
      <c r="B51" s="2"/>
      <c r="C51" s="193" t="s">
        <v>86</v>
      </c>
      <c r="D51" s="43"/>
      <c r="E51" s="102" t="s">
        <v>193</v>
      </c>
      <c r="F51" s="43"/>
      <c r="G51" s="2"/>
      <c r="H51" s="2"/>
      <c r="I51" s="4"/>
    </row>
    <row r="52" spans="1:9" ht="15">
      <c r="A52" s="2"/>
      <c r="B52" s="2"/>
      <c r="C52" s="103"/>
      <c r="D52" s="2"/>
      <c r="E52" s="4" t="s">
        <v>176</v>
      </c>
      <c r="F52" s="103"/>
      <c r="G52" s="2"/>
      <c r="H52" s="2"/>
      <c r="I52" s="4"/>
    </row>
    <row r="53" spans="1:9" ht="15">
      <c r="A53" s="43"/>
      <c r="B53" s="43" t="s">
        <v>144</v>
      </c>
      <c r="C53" s="104"/>
      <c r="D53" s="2"/>
      <c r="E53" s="4"/>
      <c r="F53" s="103"/>
      <c r="G53" s="2"/>
      <c r="H53" s="2"/>
      <c r="I53" s="4"/>
    </row>
    <row r="54" spans="1:9" ht="15">
      <c r="A54" s="2"/>
      <c r="B54" s="2"/>
      <c r="C54" s="2"/>
      <c r="D54" s="2"/>
      <c r="E54" s="4"/>
      <c r="F54" s="103"/>
      <c r="G54" s="2"/>
      <c r="H54" s="2"/>
      <c r="I54" s="4"/>
    </row>
    <row r="55" spans="1:9" ht="15">
      <c r="A55" s="2"/>
      <c r="B55" s="2"/>
      <c r="C55" s="2"/>
      <c r="D55" s="2"/>
      <c r="E55" s="4"/>
      <c r="F55" s="193" t="s">
        <v>177</v>
      </c>
      <c r="G55" s="105"/>
      <c r="H55" s="43" t="s">
        <v>193</v>
      </c>
      <c r="I55" s="102"/>
    </row>
    <row r="56" spans="1:9" ht="15">
      <c r="A56" s="2"/>
      <c r="B56" s="2"/>
      <c r="C56" s="2"/>
      <c r="D56" s="2"/>
      <c r="E56" s="4"/>
      <c r="F56" s="103"/>
      <c r="G56" s="2"/>
      <c r="H56" s="4" t="s">
        <v>220</v>
      </c>
      <c r="I56" s="4"/>
    </row>
    <row r="57" spans="1:9" ht="15">
      <c r="A57" s="43"/>
      <c r="B57" s="43" t="s">
        <v>1</v>
      </c>
      <c r="C57" s="43"/>
      <c r="D57" s="2"/>
      <c r="E57" s="4"/>
      <c r="F57" s="103"/>
      <c r="G57" s="2"/>
      <c r="H57" s="2"/>
      <c r="I57" s="4"/>
    </row>
    <row r="58" spans="1:9" ht="15">
      <c r="A58" s="2"/>
      <c r="B58" s="2"/>
      <c r="C58" s="103"/>
      <c r="D58" s="2"/>
      <c r="E58" s="4"/>
      <c r="F58" s="103"/>
      <c r="G58" s="2"/>
      <c r="H58" s="2"/>
      <c r="I58" s="4"/>
    </row>
    <row r="59" spans="1:9" ht="15">
      <c r="A59" s="2"/>
      <c r="B59" s="2"/>
      <c r="C59" s="193" t="s">
        <v>87</v>
      </c>
      <c r="D59" s="43"/>
      <c r="E59" s="102" t="s">
        <v>46</v>
      </c>
      <c r="F59" s="104"/>
      <c r="G59" s="2"/>
      <c r="H59" s="2"/>
      <c r="I59" s="4"/>
    </row>
    <row r="60" spans="1:9" ht="15">
      <c r="A60" s="2"/>
      <c r="B60" s="2"/>
      <c r="C60" s="103"/>
      <c r="D60" s="2"/>
      <c r="E60" s="4" t="s">
        <v>195</v>
      </c>
      <c r="F60" s="2"/>
      <c r="G60" s="2"/>
      <c r="H60" s="2"/>
      <c r="I60" s="4"/>
    </row>
    <row r="61" spans="1:9" ht="15">
      <c r="A61" s="43"/>
      <c r="B61" s="43" t="s">
        <v>46</v>
      </c>
      <c r="C61" s="104"/>
      <c r="D61" s="2"/>
      <c r="E61" s="4"/>
      <c r="F61" s="2"/>
      <c r="G61" s="2"/>
      <c r="H61" s="2"/>
      <c r="I61" s="4"/>
    </row>
    <row r="131" spans="1:14" s="1" customFormat="1" ht="12.75">
      <c r="A131"/>
      <c r="B131"/>
      <c r="C131"/>
      <c r="D131"/>
      <c r="E131" s="181"/>
      <c r="F131"/>
      <c r="G131"/>
      <c r="H131"/>
      <c r="I131" s="181"/>
      <c r="J131"/>
      <c r="K131"/>
      <c r="L131" s="181"/>
      <c r="M131"/>
      <c r="N131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C51 C59 C35 F39 F55 C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8"/>
  <sheetViews>
    <sheetView workbookViewId="0" topLeftCell="A1">
      <selection activeCell="J524" sqref="J524"/>
    </sheetView>
  </sheetViews>
  <sheetFormatPr defaultColWidth="9.140625" defaultRowHeight="12.75"/>
  <sheetData>
    <row r="1" spans="1:15" ht="15.75">
      <c r="A1" s="114">
        <v>1</v>
      </c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5.75">
      <c r="A2" s="119"/>
      <c r="B2" s="48"/>
      <c r="C2" s="120" t="s">
        <v>114</v>
      </c>
      <c r="D2" s="47"/>
      <c r="E2" s="47"/>
      <c r="F2" s="48"/>
      <c r="G2" s="121" t="s">
        <v>115</v>
      </c>
      <c r="H2" s="50"/>
      <c r="I2" s="224"/>
      <c r="J2" s="225"/>
      <c r="K2" s="225"/>
      <c r="L2" s="225"/>
      <c r="M2" s="225"/>
      <c r="N2" s="226"/>
      <c r="O2" s="122"/>
    </row>
    <row r="3" spans="1:15" ht="20.25">
      <c r="A3" s="119"/>
      <c r="B3" s="51"/>
      <c r="C3" s="69" t="s">
        <v>116</v>
      </c>
      <c r="D3" s="47"/>
      <c r="E3" s="47"/>
      <c r="F3" s="48"/>
      <c r="G3" s="121" t="s">
        <v>117</v>
      </c>
      <c r="H3" s="50"/>
      <c r="I3" s="227"/>
      <c r="J3" s="217"/>
      <c r="K3" s="217"/>
      <c r="L3" s="217"/>
      <c r="M3" s="217"/>
      <c r="N3" s="218"/>
      <c r="O3" s="122"/>
    </row>
    <row r="4" spans="1:15" ht="12.75">
      <c r="A4" s="119"/>
      <c r="B4" s="48"/>
      <c r="C4" s="54"/>
      <c r="D4" s="47"/>
      <c r="E4" s="47"/>
      <c r="F4" s="47"/>
      <c r="G4" s="54"/>
      <c r="H4" s="47"/>
      <c r="I4" s="47"/>
      <c r="J4" s="47"/>
      <c r="K4" s="47"/>
      <c r="L4" s="47"/>
      <c r="M4" s="47"/>
      <c r="N4" s="47"/>
      <c r="O4" s="123"/>
    </row>
    <row r="5" spans="1:15" ht="15.75">
      <c r="A5" s="122"/>
      <c r="B5" s="124" t="s">
        <v>118</v>
      </c>
      <c r="C5" s="228" t="s">
        <v>113</v>
      </c>
      <c r="D5" s="229"/>
      <c r="E5" s="125"/>
      <c r="F5" s="124" t="s">
        <v>118</v>
      </c>
      <c r="G5" s="228" t="s">
        <v>111</v>
      </c>
      <c r="H5" s="230"/>
      <c r="I5" s="230"/>
      <c r="J5" s="230"/>
      <c r="K5" s="230"/>
      <c r="L5" s="230"/>
      <c r="M5" s="230"/>
      <c r="N5" s="231"/>
      <c r="O5" s="122"/>
    </row>
    <row r="6" spans="1:15" ht="12.75">
      <c r="A6" s="122"/>
      <c r="B6" s="126" t="s">
        <v>62</v>
      </c>
      <c r="C6" s="214" t="s">
        <v>164</v>
      </c>
      <c r="D6" s="215"/>
      <c r="E6" s="127"/>
      <c r="F6" s="128" t="s">
        <v>5</v>
      </c>
      <c r="G6" s="214" t="s">
        <v>167</v>
      </c>
      <c r="H6" s="217"/>
      <c r="I6" s="217"/>
      <c r="J6" s="217"/>
      <c r="K6" s="217"/>
      <c r="L6" s="217"/>
      <c r="M6" s="217"/>
      <c r="N6" s="218"/>
      <c r="O6" s="122"/>
    </row>
    <row r="7" spans="1:15" ht="12.75">
      <c r="A7" s="122"/>
      <c r="B7" s="129" t="s">
        <v>63</v>
      </c>
      <c r="C7" s="214" t="s">
        <v>165</v>
      </c>
      <c r="D7" s="215"/>
      <c r="E7" s="127"/>
      <c r="F7" s="130" t="s">
        <v>64</v>
      </c>
      <c r="G7" s="216" t="s">
        <v>168</v>
      </c>
      <c r="H7" s="217"/>
      <c r="I7" s="217"/>
      <c r="J7" s="217"/>
      <c r="K7" s="217"/>
      <c r="L7" s="217"/>
      <c r="M7" s="217"/>
      <c r="N7" s="218"/>
      <c r="O7" s="122"/>
    </row>
    <row r="8" spans="1:15" ht="12.75">
      <c r="A8" s="119"/>
      <c r="B8" s="129" t="s">
        <v>119</v>
      </c>
      <c r="C8" s="214" t="s">
        <v>166</v>
      </c>
      <c r="D8" s="215"/>
      <c r="E8" s="127"/>
      <c r="F8" s="130" t="s">
        <v>120</v>
      </c>
      <c r="G8" s="216" t="s">
        <v>169</v>
      </c>
      <c r="H8" s="217"/>
      <c r="I8" s="217"/>
      <c r="J8" s="217"/>
      <c r="K8" s="217"/>
      <c r="L8" s="217"/>
      <c r="M8" s="217"/>
      <c r="N8" s="218"/>
      <c r="O8" s="123"/>
    </row>
    <row r="9" spans="1:15" ht="12.75">
      <c r="A9" s="119"/>
      <c r="B9" s="131" t="s">
        <v>121</v>
      </c>
      <c r="C9" s="132"/>
      <c r="D9" s="133"/>
      <c r="E9" s="63"/>
      <c r="F9" s="131" t="s">
        <v>121</v>
      </c>
      <c r="G9" s="132"/>
      <c r="H9" s="134"/>
      <c r="I9" s="134"/>
      <c r="J9" s="134"/>
      <c r="K9" s="134"/>
      <c r="L9" s="134"/>
      <c r="M9" s="134"/>
      <c r="N9" s="134"/>
      <c r="O9" s="123"/>
    </row>
    <row r="10" spans="1:15" ht="12.75">
      <c r="A10" s="122"/>
      <c r="B10" s="135"/>
      <c r="C10" s="214"/>
      <c r="D10" s="215"/>
      <c r="E10" s="127"/>
      <c r="F10" s="136"/>
      <c r="G10" s="216"/>
      <c r="H10" s="217"/>
      <c r="I10" s="217"/>
      <c r="J10" s="217"/>
      <c r="K10" s="217"/>
      <c r="L10" s="217"/>
      <c r="M10" s="217"/>
      <c r="N10" s="218"/>
      <c r="O10" s="122"/>
    </row>
    <row r="11" spans="1:15" ht="12.75">
      <c r="A11" s="122"/>
      <c r="B11" s="137"/>
      <c r="C11" s="214"/>
      <c r="D11" s="215"/>
      <c r="E11" s="127"/>
      <c r="F11" s="138"/>
      <c r="G11" s="216"/>
      <c r="H11" s="217"/>
      <c r="I11" s="217"/>
      <c r="J11" s="217"/>
      <c r="K11" s="217"/>
      <c r="L11" s="217"/>
      <c r="M11" s="217"/>
      <c r="N11" s="218"/>
      <c r="O11" s="122"/>
    </row>
    <row r="12" spans="1:15" ht="15.75">
      <c r="A12" s="119"/>
      <c r="B12" s="47"/>
      <c r="C12" s="47"/>
      <c r="D12" s="47"/>
      <c r="E12" s="47"/>
      <c r="F12" s="139" t="s">
        <v>122</v>
      </c>
      <c r="G12" s="54"/>
      <c r="H12" s="54"/>
      <c r="I12" s="54"/>
      <c r="J12" s="47"/>
      <c r="K12" s="47"/>
      <c r="L12" s="47"/>
      <c r="M12" s="68"/>
      <c r="N12" s="48"/>
      <c r="O12" s="123"/>
    </row>
    <row r="13" spans="1:15" ht="12.75">
      <c r="A13" s="119"/>
      <c r="B13" s="140" t="s">
        <v>8</v>
      </c>
      <c r="C13" s="47"/>
      <c r="D13" s="47"/>
      <c r="E13" s="47"/>
      <c r="F13" s="141" t="s">
        <v>123</v>
      </c>
      <c r="G13" s="141" t="s">
        <v>97</v>
      </c>
      <c r="H13" s="141" t="s">
        <v>124</v>
      </c>
      <c r="I13" s="141" t="s">
        <v>125</v>
      </c>
      <c r="J13" s="141" t="s">
        <v>126</v>
      </c>
      <c r="K13" s="219" t="s">
        <v>127</v>
      </c>
      <c r="L13" s="220"/>
      <c r="M13" s="73" t="s">
        <v>70</v>
      </c>
      <c r="N13" s="142" t="s">
        <v>71</v>
      </c>
      <c r="O13" s="122"/>
    </row>
    <row r="14" spans="1:15" ht="12.75">
      <c r="A14" s="122"/>
      <c r="B14" s="143" t="s">
        <v>72</v>
      </c>
      <c r="C14" s="144" t="str">
        <f>IF(C6&gt;"",C6,"")</f>
        <v>Castren Lukas</v>
      </c>
      <c r="D14" s="144" t="str">
        <f>IF(G6&gt;"",G6,"")</f>
        <v>Toivanen Jesse</v>
      </c>
      <c r="E14" s="144">
        <f>IF(E6&gt;"",E6&amp;" - "&amp;I6,"")</f>
      </c>
      <c r="F14" s="145">
        <v>8</v>
      </c>
      <c r="G14" s="145">
        <v>-4</v>
      </c>
      <c r="H14" s="146">
        <v>-3</v>
      </c>
      <c r="I14" s="145">
        <v>-1</v>
      </c>
      <c r="J14" s="145"/>
      <c r="K14" s="147">
        <f>IF(ISBLANK(F14),"",COUNTIF(F14:J14,"&gt;=0"))</f>
        <v>1</v>
      </c>
      <c r="L14" s="148">
        <f>IF(ISBLANK(F14),"",(IF(LEFT(F14,1)="-",1,0)+IF(LEFT(G14,1)="-",1,0)+IF(LEFT(H14,1)="-",1,0)+IF(LEFT(I14,1)="-",1,0)+IF(LEFT(J14,1)="-",1,0)))</f>
        <v>3</v>
      </c>
      <c r="M14" s="149">
        <f>IF(K14=3,1,"")</f>
      </c>
      <c r="N14" s="150">
        <f>IF(L14=3,1,"")</f>
        <v>1</v>
      </c>
      <c r="O14" s="122"/>
    </row>
    <row r="15" spans="1:15" ht="12.75">
      <c r="A15" s="122"/>
      <c r="B15" s="143" t="s">
        <v>73</v>
      </c>
      <c r="C15" s="144" t="str">
        <f>IF(C7&gt;"",C7,"")</f>
        <v>Kantonistov Michail</v>
      </c>
      <c r="D15" s="144" t="str">
        <f>IF(G7&gt;"",G7,"")</f>
        <v>Punnonen Petter</v>
      </c>
      <c r="E15" s="144">
        <f>IF(E7&gt;"",E7&amp;" - "&amp;I7,"")</f>
      </c>
      <c r="F15" s="151">
        <v>-3</v>
      </c>
      <c r="G15" s="145">
        <v>-5</v>
      </c>
      <c r="H15" s="145">
        <v>-15</v>
      </c>
      <c r="I15" s="145"/>
      <c r="J15" s="145"/>
      <c r="K15" s="147">
        <f>IF(ISBLANK(F15),"",COUNTIF(F15:J15,"&gt;=0"))</f>
        <v>0</v>
      </c>
      <c r="L15" s="148">
        <f>IF(ISBLANK(F15),"",(IF(LEFT(F15,1)="-",1,0)+IF(LEFT(G15,1)="-",1,0)+IF(LEFT(H15,1)="-",1,0)+IF(LEFT(I15,1)="-",1,0)+IF(LEFT(J15,1)="-",1,0)))</f>
        <v>3</v>
      </c>
      <c r="M15" s="149">
        <f>IF(K15=3,1,"")</f>
      </c>
      <c r="N15" s="150">
        <f>IF(L15=3,1,"")</f>
        <v>1</v>
      </c>
      <c r="O15" s="122"/>
    </row>
    <row r="16" spans="1:15" ht="12.75">
      <c r="A16" s="122"/>
      <c r="B16" s="152" t="s">
        <v>128</v>
      </c>
      <c r="C16" s="144" t="str">
        <f>IF(C8&gt;"",C8,"")</f>
        <v>Nyberg Jan</v>
      </c>
      <c r="D16" s="144" t="str">
        <f>IF(G8&gt;"",G8,"")</f>
        <v>Rissanen Patrik</v>
      </c>
      <c r="E16" s="153"/>
      <c r="F16" s="151">
        <v>-8</v>
      </c>
      <c r="G16" s="154">
        <v>-3</v>
      </c>
      <c r="H16" s="151">
        <v>-7</v>
      </c>
      <c r="I16" s="151"/>
      <c r="J16" s="151"/>
      <c r="K16" s="147">
        <f aca="true" t="shared" si="0" ref="K16:K23">IF(ISBLANK(F16),"",COUNTIF(F16:J16,"&gt;=0"))</f>
        <v>0</v>
      </c>
      <c r="L16" s="148">
        <f aca="true" t="shared" si="1" ref="L16:L23">IF(ISBLANK(F16),"",(IF(LEFT(F16,1)="-",1,0)+IF(LEFT(G16,1)="-",1,0)+IF(LEFT(H16,1)="-",1,0)+IF(LEFT(I16,1)="-",1,0)+IF(LEFT(J16,1)="-",1,0)))</f>
        <v>3</v>
      </c>
      <c r="M16" s="149">
        <f aca="true" t="shared" si="2" ref="M16:N23">IF(K16=3,1,"")</f>
      </c>
      <c r="N16" s="150">
        <f t="shared" si="2"/>
        <v>1</v>
      </c>
      <c r="O16" s="122"/>
    </row>
    <row r="17" spans="1:15" ht="12.75">
      <c r="A17" s="122"/>
      <c r="B17" s="152" t="s">
        <v>76</v>
      </c>
      <c r="C17" s="144" t="str">
        <f>IF(C7&gt;"",C7,"")</f>
        <v>Kantonistov Michail</v>
      </c>
      <c r="D17" s="144" t="str">
        <f>IF(G6&gt;"",G6,"")</f>
        <v>Toivanen Jesse</v>
      </c>
      <c r="E17" s="153"/>
      <c r="F17" s="151">
        <v>-7</v>
      </c>
      <c r="G17" s="154">
        <v>-5</v>
      </c>
      <c r="H17" s="151">
        <v>-4</v>
      </c>
      <c r="I17" s="151"/>
      <c r="J17" s="151"/>
      <c r="K17" s="147">
        <f t="shared" si="0"/>
        <v>0</v>
      </c>
      <c r="L17" s="148">
        <f t="shared" si="1"/>
        <v>3</v>
      </c>
      <c r="M17" s="149">
        <f t="shared" si="2"/>
      </c>
      <c r="N17" s="150">
        <f t="shared" si="2"/>
        <v>1</v>
      </c>
      <c r="O17" s="122"/>
    </row>
    <row r="18" spans="1:15" ht="12.75">
      <c r="A18" s="122"/>
      <c r="B18" s="152" t="s">
        <v>129</v>
      </c>
      <c r="C18" s="144" t="str">
        <f>IF(C6&gt;"",C6,"")</f>
        <v>Castren Lukas</v>
      </c>
      <c r="D18" s="144" t="str">
        <f>IF(G8&gt;"",G8,"")</f>
        <v>Rissanen Patrik</v>
      </c>
      <c r="E18" s="153"/>
      <c r="F18" s="151">
        <v>-6</v>
      </c>
      <c r="G18" s="154">
        <v>-4</v>
      </c>
      <c r="H18" s="151">
        <v>-5</v>
      </c>
      <c r="I18" s="151"/>
      <c r="J18" s="151"/>
      <c r="K18" s="147">
        <f t="shared" si="0"/>
        <v>0</v>
      </c>
      <c r="L18" s="148">
        <f t="shared" si="1"/>
        <v>3</v>
      </c>
      <c r="M18" s="149">
        <f t="shared" si="2"/>
      </c>
      <c r="N18" s="150">
        <f t="shared" si="2"/>
        <v>1</v>
      </c>
      <c r="O18" s="122"/>
    </row>
    <row r="19" spans="1:15" ht="12.75">
      <c r="A19" s="122"/>
      <c r="B19" s="152" t="s">
        <v>130</v>
      </c>
      <c r="C19" s="144" t="str">
        <f>IF(C8&gt;"",C8,"")</f>
        <v>Nyberg Jan</v>
      </c>
      <c r="D19" s="144" t="str">
        <f>IF(G7&gt;"",G7,"")</f>
        <v>Punnonen Petter</v>
      </c>
      <c r="E19" s="153"/>
      <c r="F19" s="151"/>
      <c r="G19" s="154"/>
      <c r="H19" s="151"/>
      <c r="I19" s="151"/>
      <c r="J19" s="151"/>
      <c r="K19" s="147">
        <f t="shared" si="0"/>
      </c>
      <c r="L19" s="148">
        <f t="shared" si="1"/>
      </c>
      <c r="M19" s="149">
        <f t="shared" si="2"/>
      </c>
      <c r="N19" s="150">
        <f t="shared" si="2"/>
      </c>
      <c r="O19" s="122"/>
    </row>
    <row r="20" spans="1:15" ht="12.75">
      <c r="A20" s="122"/>
      <c r="B20" s="152" t="s">
        <v>131</v>
      </c>
      <c r="C20" s="155">
        <f>IF(C10&gt;"",C10&amp;" / "&amp;C11,"")</f>
      </c>
      <c r="D20" s="155">
        <f>IF(G10&gt;"",G10&amp;" / "&amp;G11,"")</f>
      </c>
      <c r="E20" s="156"/>
      <c r="F20" s="157"/>
      <c r="G20" s="158"/>
      <c r="H20" s="159"/>
      <c r="I20" s="159"/>
      <c r="J20" s="159"/>
      <c r="K20" s="147">
        <f t="shared" si="0"/>
      </c>
      <c r="L20" s="148">
        <f t="shared" si="1"/>
      </c>
      <c r="M20" s="149">
        <f t="shared" si="2"/>
      </c>
      <c r="N20" s="150">
        <f t="shared" si="2"/>
      </c>
      <c r="O20" s="122"/>
    </row>
    <row r="21" spans="1:15" ht="12.75">
      <c r="A21" s="122"/>
      <c r="B21" s="143" t="s">
        <v>132</v>
      </c>
      <c r="C21" s="144" t="str">
        <f>IF(C7&gt;"",C7,"")</f>
        <v>Kantonistov Michail</v>
      </c>
      <c r="D21" s="144" t="str">
        <f>IF(G8&gt;"",G8,"")</f>
        <v>Rissanen Patrik</v>
      </c>
      <c r="E21" s="160"/>
      <c r="F21" s="161"/>
      <c r="G21" s="145"/>
      <c r="H21" s="145"/>
      <c r="I21" s="145"/>
      <c r="J21" s="146"/>
      <c r="K21" s="147">
        <f t="shared" si="0"/>
      </c>
      <c r="L21" s="148">
        <f t="shared" si="1"/>
      </c>
      <c r="M21" s="149">
        <f t="shared" si="2"/>
      </c>
      <c r="N21" s="150">
        <f t="shared" si="2"/>
      </c>
      <c r="O21" s="122"/>
    </row>
    <row r="22" spans="1:15" ht="12.75">
      <c r="A22" s="122"/>
      <c r="B22" s="143" t="s">
        <v>133</v>
      </c>
      <c r="C22" s="144" t="str">
        <f>IF(C8&gt;"",C8,"")</f>
        <v>Nyberg Jan</v>
      </c>
      <c r="D22" s="144" t="str">
        <f>IF(G6&gt;"",G6,"")</f>
        <v>Toivanen Jesse</v>
      </c>
      <c r="E22" s="160"/>
      <c r="F22" s="161"/>
      <c r="G22" s="145"/>
      <c r="H22" s="145"/>
      <c r="I22" s="145"/>
      <c r="J22" s="146"/>
      <c r="K22" s="147">
        <f t="shared" si="0"/>
      </c>
      <c r="L22" s="148">
        <f t="shared" si="1"/>
      </c>
      <c r="M22" s="149">
        <f t="shared" si="2"/>
      </c>
      <c r="N22" s="150">
        <f t="shared" si="2"/>
      </c>
      <c r="O22" s="122"/>
    </row>
    <row r="23" spans="1:15" ht="13.5" thickBot="1">
      <c r="A23" s="122"/>
      <c r="B23" s="143" t="s">
        <v>75</v>
      </c>
      <c r="C23" s="144" t="str">
        <f>IF(C6&gt;"",C6,"")</f>
        <v>Castren Lukas</v>
      </c>
      <c r="D23" s="144" t="str">
        <f>IF(G7&gt;"",G7,"")</f>
        <v>Punnonen Petter</v>
      </c>
      <c r="E23" s="160"/>
      <c r="F23" s="146"/>
      <c r="G23" s="145"/>
      <c r="H23" s="146"/>
      <c r="I23" s="145"/>
      <c r="J23" s="145"/>
      <c r="K23" s="147">
        <f t="shared" si="0"/>
      </c>
      <c r="L23" s="148">
        <f t="shared" si="1"/>
      </c>
      <c r="M23" s="149">
        <f t="shared" si="2"/>
      </c>
      <c r="N23" s="150">
        <f t="shared" si="2"/>
      </c>
      <c r="O23" s="122"/>
    </row>
    <row r="24" spans="1:15" ht="16.5" thickBot="1">
      <c r="A24" s="119"/>
      <c r="B24" s="47"/>
      <c r="C24" s="47"/>
      <c r="D24" s="47"/>
      <c r="E24" s="47"/>
      <c r="F24" s="47"/>
      <c r="G24" s="47"/>
      <c r="H24" s="47"/>
      <c r="I24" s="162" t="s">
        <v>134</v>
      </c>
      <c r="J24" s="163"/>
      <c r="K24" s="164">
        <f>IF(ISBLANK(C6),"",SUM(K14:K23))</f>
        <v>1</v>
      </c>
      <c r="L24" s="165">
        <f>IF(ISBLANK(G6),"",SUM(L14:L23))</f>
        <v>15</v>
      </c>
      <c r="M24" s="166">
        <f>IF(ISBLANK(F14),"",SUM(M14:M23))</f>
        <v>0</v>
      </c>
      <c r="N24" s="167">
        <f>IF(ISBLANK(F14),"",SUM(N14:N23))</f>
        <v>5</v>
      </c>
      <c r="O24" s="122"/>
    </row>
    <row r="25" spans="1:15" ht="12.75">
      <c r="A25" s="119"/>
      <c r="B25" s="168" t="s">
        <v>135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23"/>
    </row>
    <row r="26" spans="1:15" ht="12.75">
      <c r="A26" s="119"/>
      <c r="B26" s="169" t="s">
        <v>79</v>
      </c>
      <c r="C26" s="169"/>
      <c r="D26" s="169" t="s">
        <v>80</v>
      </c>
      <c r="E26" s="170"/>
      <c r="F26" s="169"/>
      <c r="G26" s="169" t="s">
        <v>15</v>
      </c>
      <c r="H26" s="170"/>
      <c r="I26" s="169"/>
      <c r="J26" s="171" t="s">
        <v>136</v>
      </c>
      <c r="K26" s="48"/>
      <c r="L26" s="47"/>
      <c r="M26" s="47"/>
      <c r="N26" s="47"/>
      <c r="O26" s="123"/>
    </row>
    <row r="27" spans="1:15" ht="18.75" thickBot="1">
      <c r="A27" s="119"/>
      <c r="B27" s="47"/>
      <c r="C27" s="47"/>
      <c r="D27" s="47"/>
      <c r="E27" s="47"/>
      <c r="F27" s="47"/>
      <c r="G27" s="47"/>
      <c r="H27" s="47"/>
      <c r="I27" s="47"/>
      <c r="J27" s="221" t="s">
        <v>111</v>
      </c>
      <c r="K27" s="222"/>
      <c r="L27" s="222"/>
      <c r="M27" s="222"/>
      <c r="N27" s="223"/>
      <c r="O27" s="122"/>
    </row>
    <row r="28" spans="1:15" ht="18">
      <c r="A28" s="172"/>
      <c r="B28" s="173"/>
      <c r="C28" s="173"/>
      <c r="D28" s="173"/>
      <c r="E28" s="173"/>
      <c r="F28" s="173"/>
      <c r="G28" s="173"/>
      <c r="H28" s="173"/>
      <c r="I28" s="173"/>
      <c r="J28" s="174"/>
      <c r="K28" s="174"/>
      <c r="L28" s="174"/>
      <c r="M28" s="174"/>
      <c r="N28" s="174"/>
      <c r="O28" s="108"/>
    </row>
    <row r="29" ht="12.75">
      <c r="B29" s="175" t="s">
        <v>137</v>
      </c>
    </row>
    <row r="30" ht="12.75">
      <c r="B30" s="176" t="s">
        <v>138</v>
      </c>
    </row>
    <row r="31" spans="2:13" ht="12.75">
      <c r="B31" s="120" t="s">
        <v>139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2:13" ht="12.75">
      <c r="B32" s="120" t="s">
        <v>140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2:13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2:13" ht="12.75">
      <c r="B34" s="120" t="s">
        <v>141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5" ht="15.75">
      <c r="A35" s="114">
        <v>2</v>
      </c>
      <c r="B35" s="115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</row>
    <row r="36" spans="1:15" ht="15.75">
      <c r="A36" s="119"/>
      <c r="B36" s="48"/>
      <c r="C36" s="120" t="s">
        <v>114</v>
      </c>
      <c r="D36" s="47"/>
      <c r="E36" s="47"/>
      <c r="F36" s="48"/>
      <c r="G36" s="121" t="s">
        <v>115</v>
      </c>
      <c r="H36" s="50"/>
      <c r="I36" s="224"/>
      <c r="J36" s="225"/>
      <c r="K36" s="225"/>
      <c r="L36" s="225"/>
      <c r="M36" s="225"/>
      <c r="N36" s="226"/>
      <c r="O36" s="122"/>
    </row>
    <row r="37" spans="1:15" ht="20.25">
      <c r="A37" s="119"/>
      <c r="B37" s="51"/>
      <c r="C37" s="69" t="s">
        <v>116</v>
      </c>
      <c r="D37" s="47"/>
      <c r="E37" s="47"/>
      <c r="F37" s="48"/>
      <c r="G37" s="121" t="s">
        <v>117</v>
      </c>
      <c r="H37" s="50"/>
      <c r="I37" s="227"/>
      <c r="J37" s="217"/>
      <c r="K37" s="217"/>
      <c r="L37" s="217"/>
      <c r="M37" s="217"/>
      <c r="N37" s="218"/>
      <c r="O37" s="122"/>
    </row>
    <row r="38" spans="1:15" ht="12.75">
      <c r="A38" s="119"/>
      <c r="B38" s="48"/>
      <c r="C38" s="54"/>
      <c r="D38" s="47"/>
      <c r="E38" s="47"/>
      <c r="F38" s="47"/>
      <c r="G38" s="54"/>
      <c r="H38" s="47"/>
      <c r="I38" s="47"/>
      <c r="J38" s="47"/>
      <c r="K38" s="47"/>
      <c r="L38" s="47"/>
      <c r="M38" s="47"/>
      <c r="N38" s="47"/>
      <c r="O38" s="123"/>
    </row>
    <row r="39" spans="1:15" ht="15.75">
      <c r="A39" s="122"/>
      <c r="B39" s="124" t="s">
        <v>118</v>
      </c>
      <c r="C39" s="228" t="s">
        <v>144</v>
      </c>
      <c r="D39" s="229"/>
      <c r="E39" s="125"/>
      <c r="F39" s="124" t="s">
        <v>118</v>
      </c>
      <c r="G39" s="228" t="s">
        <v>38</v>
      </c>
      <c r="H39" s="230"/>
      <c r="I39" s="230"/>
      <c r="J39" s="230"/>
      <c r="K39" s="230"/>
      <c r="L39" s="230"/>
      <c r="M39" s="230"/>
      <c r="N39" s="231"/>
      <c r="O39" s="122"/>
    </row>
    <row r="40" spans="1:15" ht="12.75">
      <c r="A40" s="122"/>
      <c r="B40" s="126" t="s">
        <v>62</v>
      </c>
      <c r="C40" s="214" t="s">
        <v>151</v>
      </c>
      <c r="D40" s="215"/>
      <c r="E40" s="127"/>
      <c r="F40" s="128" t="s">
        <v>5</v>
      </c>
      <c r="G40" s="214" t="s">
        <v>152</v>
      </c>
      <c r="H40" s="217"/>
      <c r="I40" s="217"/>
      <c r="J40" s="217"/>
      <c r="K40" s="217"/>
      <c r="L40" s="217"/>
      <c r="M40" s="217"/>
      <c r="N40" s="218"/>
      <c r="O40" s="122"/>
    </row>
    <row r="41" spans="1:15" ht="12.75">
      <c r="A41" s="122"/>
      <c r="B41" s="129" t="s">
        <v>63</v>
      </c>
      <c r="C41" s="214" t="s">
        <v>153</v>
      </c>
      <c r="D41" s="215"/>
      <c r="E41" s="127"/>
      <c r="F41" s="130" t="s">
        <v>64</v>
      </c>
      <c r="G41" s="216" t="s">
        <v>154</v>
      </c>
      <c r="H41" s="217"/>
      <c r="I41" s="217"/>
      <c r="J41" s="217"/>
      <c r="K41" s="217"/>
      <c r="L41" s="217"/>
      <c r="M41" s="217"/>
      <c r="N41" s="218"/>
      <c r="O41" s="122"/>
    </row>
    <row r="42" spans="1:15" ht="12.75">
      <c r="A42" s="119"/>
      <c r="B42" s="129" t="s">
        <v>119</v>
      </c>
      <c r="C42" s="214"/>
      <c r="D42" s="215"/>
      <c r="E42" s="127"/>
      <c r="F42" s="130" t="s">
        <v>120</v>
      </c>
      <c r="G42" s="216" t="s">
        <v>155</v>
      </c>
      <c r="H42" s="217"/>
      <c r="I42" s="217"/>
      <c r="J42" s="217"/>
      <c r="K42" s="217"/>
      <c r="L42" s="217"/>
      <c r="M42" s="217"/>
      <c r="N42" s="218"/>
      <c r="O42" s="123"/>
    </row>
    <row r="43" spans="1:15" ht="12.75">
      <c r="A43" s="119"/>
      <c r="B43" s="131" t="s">
        <v>121</v>
      </c>
      <c r="C43" s="132"/>
      <c r="D43" s="133"/>
      <c r="E43" s="63"/>
      <c r="F43" s="131" t="s">
        <v>121</v>
      </c>
      <c r="G43" s="132"/>
      <c r="H43" s="134"/>
      <c r="I43" s="134"/>
      <c r="J43" s="134"/>
      <c r="K43" s="134"/>
      <c r="L43" s="134"/>
      <c r="M43" s="134"/>
      <c r="N43" s="134"/>
      <c r="O43" s="123"/>
    </row>
    <row r="44" spans="1:15" ht="12.75">
      <c r="A44" s="122"/>
      <c r="B44" s="135"/>
      <c r="C44" s="214"/>
      <c r="D44" s="215"/>
      <c r="E44" s="127"/>
      <c r="F44" s="136"/>
      <c r="G44" s="216"/>
      <c r="H44" s="217"/>
      <c r="I44" s="217"/>
      <c r="J44" s="217"/>
      <c r="K44" s="217"/>
      <c r="L44" s="217"/>
      <c r="M44" s="217"/>
      <c r="N44" s="218"/>
      <c r="O44" s="122"/>
    </row>
    <row r="45" spans="1:15" ht="12.75">
      <c r="A45" s="122"/>
      <c r="B45" s="137"/>
      <c r="C45" s="214"/>
      <c r="D45" s="215"/>
      <c r="E45" s="127"/>
      <c r="F45" s="138"/>
      <c r="G45" s="216"/>
      <c r="H45" s="217"/>
      <c r="I45" s="217"/>
      <c r="J45" s="217"/>
      <c r="K45" s="217"/>
      <c r="L45" s="217"/>
      <c r="M45" s="217"/>
      <c r="N45" s="218"/>
      <c r="O45" s="122"/>
    </row>
    <row r="46" spans="1:15" ht="15.75">
      <c r="A46" s="119"/>
      <c r="B46" s="47"/>
      <c r="C46" s="47"/>
      <c r="D46" s="47"/>
      <c r="E46" s="47"/>
      <c r="F46" s="139" t="s">
        <v>122</v>
      </c>
      <c r="G46" s="54"/>
      <c r="H46" s="54"/>
      <c r="I46" s="54"/>
      <c r="J46" s="47"/>
      <c r="K46" s="47"/>
      <c r="L46" s="47"/>
      <c r="M46" s="68"/>
      <c r="N46" s="48"/>
      <c r="O46" s="123"/>
    </row>
    <row r="47" spans="1:15" ht="12.75">
      <c r="A47" s="119"/>
      <c r="B47" s="140" t="s">
        <v>8</v>
      </c>
      <c r="C47" s="47"/>
      <c r="D47" s="47"/>
      <c r="E47" s="47"/>
      <c r="F47" s="141" t="s">
        <v>123</v>
      </c>
      <c r="G47" s="141" t="s">
        <v>97</v>
      </c>
      <c r="H47" s="141" t="s">
        <v>124</v>
      </c>
      <c r="I47" s="141" t="s">
        <v>125</v>
      </c>
      <c r="J47" s="141" t="s">
        <v>126</v>
      </c>
      <c r="K47" s="219" t="s">
        <v>127</v>
      </c>
      <c r="L47" s="220"/>
      <c r="M47" s="73" t="s">
        <v>70</v>
      </c>
      <c r="N47" s="142" t="s">
        <v>71</v>
      </c>
      <c r="O47" s="122"/>
    </row>
    <row r="48" spans="1:15" ht="12.75">
      <c r="A48" s="122"/>
      <c r="B48" s="143" t="s">
        <v>72</v>
      </c>
      <c r="C48" s="144" t="str">
        <f>IF(C40&gt;"",C40,"")</f>
        <v>Jakonen Kasperi</v>
      </c>
      <c r="D48" s="144" t="str">
        <f>IF(G40&gt;"",G40,"")</f>
        <v>Kuusjärvi Henri</v>
      </c>
      <c r="E48" s="144">
        <f>IF(E40&gt;"",E40&amp;" - "&amp;I40,"")</f>
      </c>
      <c r="F48" s="145">
        <v>-5</v>
      </c>
      <c r="G48" s="145">
        <v>-7</v>
      </c>
      <c r="H48" s="146">
        <v>-7</v>
      </c>
      <c r="I48" s="145"/>
      <c r="J48" s="145"/>
      <c r="K48" s="147">
        <f>IF(ISBLANK(F48),"",COUNTIF(F48:J48,"&gt;=0"))</f>
        <v>0</v>
      </c>
      <c r="L48" s="148">
        <f>IF(ISBLANK(F48),"",(IF(LEFT(F48,1)="-",1,0)+IF(LEFT(G48,1)="-",1,0)+IF(LEFT(H48,1)="-",1,0)+IF(LEFT(I48,1)="-",1,0)+IF(LEFT(J48,1)="-",1,0)))</f>
        <v>3</v>
      </c>
      <c r="M48" s="149">
        <f>IF(K48=3,1,"")</f>
      </c>
      <c r="N48" s="150">
        <f>IF(L48=3,1,"")</f>
        <v>1</v>
      </c>
      <c r="O48" s="122"/>
    </row>
    <row r="49" spans="1:15" ht="12.75">
      <c r="A49" s="122"/>
      <c r="B49" s="143" t="s">
        <v>73</v>
      </c>
      <c r="C49" s="144" t="str">
        <f>IF(C41&gt;"",C41,"")</f>
        <v>Kähtävä Konsta</v>
      </c>
      <c r="D49" s="144" t="str">
        <f>IF(G41&gt;"",G41,"")</f>
        <v>Hakonen Rasmus</v>
      </c>
      <c r="E49" s="144">
        <f>IF(E41&gt;"",E41&amp;" - "&amp;I41,"")</f>
      </c>
      <c r="F49" s="151">
        <v>-8</v>
      </c>
      <c r="G49" s="145">
        <v>-7</v>
      </c>
      <c r="H49" s="145">
        <v>4</v>
      </c>
      <c r="I49" s="145">
        <v>-8</v>
      </c>
      <c r="J49" s="145"/>
      <c r="K49" s="147">
        <f>IF(ISBLANK(F49),"",COUNTIF(F49:J49,"&gt;=0"))</f>
        <v>1</v>
      </c>
      <c r="L49" s="148">
        <f>IF(ISBLANK(F49),"",(IF(LEFT(F49,1)="-",1,0)+IF(LEFT(G49,1)="-",1,0)+IF(LEFT(H49,1)="-",1,0)+IF(LEFT(I49,1)="-",1,0)+IF(LEFT(J49,1)="-",1,0)))</f>
        <v>3</v>
      </c>
      <c r="M49" s="149">
        <f>IF(K49=3,1,"")</f>
      </c>
      <c r="N49" s="150">
        <f>IF(L49=3,1,"")</f>
        <v>1</v>
      </c>
      <c r="O49" s="122"/>
    </row>
    <row r="50" spans="1:15" ht="12.75">
      <c r="A50" s="122"/>
      <c r="B50" s="152" t="s">
        <v>128</v>
      </c>
      <c r="C50" s="144">
        <f>IF(C42&gt;"",C42,"")</f>
      </c>
      <c r="D50" s="144" t="str">
        <f>IF(G42&gt;"",G42,"")</f>
        <v>Engman Johan</v>
      </c>
      <c r="E50" s="153"/>
      <c r="F50" s="151"/>
      <c r="G50" s="154"/>
      <c r="H50" s="151"/>
      <c r="I50" s="151"/>
      <c r="J50" s="151"/>
      <c r="K50" s="147">
        <f aca="true" t="shared" si="3" ref="K50:K57">IF(ISBLANK(F50),"",COUNTIF(F50:J50,"&gt;=0"))</f>
      </c>
      <c r="L50" s="148">
        <f aca="true" t="shared" si="4" ref="L50:L57">IF(ISBLANK(F50),"",(IF(LEFT(F50,1)="-",1,0)+IF(LEFT(G50,1)="-",1,0)+IF(LEFT(H50,1)="-",1,0)+IF(LEFT(I50,1)="-",1,0)+IF(LEFT(J50,1)="-",1,0)))</f>
      </c>
      <c r="M50" s="149">
        <f aca="true" t="shared" si="5" ref="M50:N57">IF(K50=3,1,"")</f>
      </c>
      <c r="N50" s="150">
        <v>1</v>
      </c>
      <c r="O50" s="122"/>
    </row>
    <row r="51" spans="1:15" ht="12.75">
      <c r="A51" s="122"/>
      <c r="B51" s="152" t="s">
        <v>76</v>
      </c>
      <c r="C51" s="144" t="str">
        <f>IF(C41&gt;"",C41,"")</f>
        <v>Kähtävä Konsta</v>
      </c>
      <c r="D51" s="144" t="str">
        <f>IF(G40&gt;"",G40,"")</f>
        <v>Kuusjärvi Henri</v>
      </c>
      <c r="E51" s="153"/>
      <c r="F51" s="151">
        <v>-7</v>
      </c>
      <c r="G51" s="154">
        <v>10</v>
      </c>
      <c r="H51" s="151">
        <v>-6</v>
      </c>
      <c r="I51" s="151">
        <v>-9</v>
      </c>
      <c r="J51" s="151"/>
      <c r="K51" s="147">
        <f t="shared" si="3"/>
        <v>1</v>
      </c>
      <c r="L51" s="148">
        <f t="shared" si="4"/>
        <v>3</v>
      </c>
      <c r="M51" s="149">
        <f t="shared" si="5"/>
      </c>
      <c r="N51" s="150">
        <f t="shared" si="5"/>
        <v>1</v>
      </c>
      <c r="O51" s="122"/>
    </row>
    <row r="52" spans="1:15" ht="12.75">
      <c r="A52" s="122"/>
      <c r="B52" s="152" t="s">
        <v>129</v>
      </c>
      <c r="C52" s="144" t="str">
        <f>IF(C40&gt;"",C40,"")</f>
        <v>Jakonen Kasperi</v>
      </c>
      <c r="D52" s="144" t="str">
        <f>IF(G42&gt;"",G42,"")</f>
        <v>Engman Johan</v>
      </c>
      <c r="E52" s="153"/>
      <c r="F52" s="151">
        <v>-10</v>
      </c>
      <c r="G52" s="154">
        <v>-11</v>
      </c>
      <c r="H52" s="151">
        <v>9</v>
      </c>
      <c r="I52" s="151">
        <v>-8</v>
      </c>
      <c r="J52" s="151"/>
      <c r="K52" s="147">
        <f t="shared" si="3"/>
        <v>1</v>
      </c>
      <c r="L52" s="148">
        <f t="shared" si="4"/>
        <v>3</v>
      </c>
      <c r="M52" s="149">
        <f t="shared" si="5"/>
      </c>
      <c r="N52" s="150">
        <f t="shared" si="5"/>
        <v>1</v>
      </c>
      <c r="O52" s="122"/>
    </row>
    <row r="53" spans="1:15" ht="12.75">
      <c r="A53" s="122"/>
      <c r="B53" s="152" t="s">
        <v>130</v>
      </c>
      <c r="C53" s="144">
        <f>IF(C42&gt;"",C42,"")</f>
      </c>
      <c r="D53" s="144" t="str">
        <f>IF(G41&gt;"",G41,"")</f>
        <v>Hakonen Rasmus</v>
      </c>
      <c r="E53" s="153"/>
      <c r="F53" s="151"/>
      <c r="G53" s="154"/>
      <c r="H53" s="151"/>
      <c r="I53" s="151"/>
      <c r="J53" s="151"/>
      <c r="K53" s="147">
        <f t="shared" si="3"/>
      </c>
      <c r="L53" s="148">
        <f t="shared" si="4"/>
      </c>
      <c r="M53" s="149">
        <f t="shared" si="5"/>
      </c>
      <c r="N53" s="150">
        <f t="shared" si="5"/>
      </c>
      <c r="O53" s="122"/>
    </row>
    <row r="54" spans="1:15" ht="12.75">
      <c r="A54" s="122"/>
      <c r="B54" s="152" t="s">
        <v>131</v>
      </c>
      <c r="C54" s="155">
        <f>IF(C44&gt;"",C44&amp;" / "&amp;C45,"")</f>
      </c>
      <c r="D54" s="155">
        <f>IF(G44&gt;"",G44&amp;" / "&amp;G45,"")</f>
      </c>
      <c r="E54" s="156"/>
      <c r="F54" s="157"/>
      <c r="G54" s="158"/>
      <c r="H54" s="159"/>
      <c r="I54" s="159"/>
      <c r="J54" s="159"/>
      <c r="K54" s="147">
        <f t="shared" si="3"/>
      </c>
      <c r="L54" s="148">
        <f t="shared" si="4"/>
      </c>
      <c r="M54" s="149">
        <f t="shared" si="5"/>
      </c>
      <c r="N54" s="150">
        <f t="shared" si="5"/>
      </c>
      <c r="O54" s="122"/>
    </row>
    <row r="55" spans="1:15" ht="12.75">
      <c r="A55" s="122"/>
      <c r="B55" s="143" t="s">
        <v>132</v>
      </c>
      <c r="C55" s="144" t="str">
        <f>IF(C41&gt;"",C41,"")</f>
        <v>Kähtävä Konsta</v>
      </c>
      <c r="D55" s="144" t="str">
        <f>IF(G42&gt;"",G42,"")</f>
        <v>Engman Johan</v>
      </c>
      <c r="E55" s="160"/>
      <c r="F55" s="161"/>
      <c r="G55" s="145"/>
      <c r="H55" s="145"/>
      <c r="I55" s="145"/>
      <c r="J55" s="146"/>
      <c r="K55" s="147">
        <f t="shared" si="3"/>
      </c>
      <c r="L55" s="148">
        <f t="shared" si="4"/>
      </c>
      <c r="M55" s="149">
        <f t="shared" si="5"/>
      </c>
      <c r="N55" s="150">
        <f t="shared" si="5"/>
      </c>
      <c r="O55" s="122"/>
    </row>
    <row r="56" spans="1:15" ht="12.75">
      <c r="A56" s="122"/>
      <c r="B56" s="143" t="s">
        <v>133</v>
      </c>
      <c r="C56" s="144">
        <f>IF(C42&gt;"",C42,"")</f>
      </c>
      <c r="D56" s="144" t="str">
        <f>IF(G40&gt;"",G40,"")</f>
        <v>Kuusjärvi Henri</v>
      </c>
      <c r="E56" s="160"/>
      <c r="F56" s="161"/>
      <c r="G56" s="145"/>
      <c r="H56" s="145"/>
      <c r="I56" s="145"/>
      <c r="J56" s="146"/>
      <c r="K56" s="147">
        <f t="shared" si="3"/>
      </c>
      <c r="L56" s="148">
        <f t="shared" si="4"/>
      </c>
      <c r="M56" s="149">
        <f t="shared" si="5"/>
      </c>
      <c r="N56" s="150">
        <f t="shared" si="5"/>
      </c>
      <c r="O56" s="122"/>
    </row>
    <row r="57" spans="1:15" ht="13.5" thickBot="1">
      <c r="A57" s="122"/>
      <c r="B57" s="143" t="s">
        <v>75</v>
      </c>
      <c r="C57" s="144" t="str">
        <f>IF(C40&gt;"",C40,"")</f>
        <v>Jakonen Kasperi</v>
      </c>
      <c r="D57" s="144" t="str">
        <f>IF(G41&gt;"",G41,"")</f>
        <v>Hakonen Rasmus</v>
      </c>
      <c r="E57" s="160"/>
      <c r="F57" s="146"/>
      <c r="G57" s="145"/>
      <c r="H57" s="146"/>
      <c r="I57" s="145"/>
      <c r="J57" s="145"/>
      <c r="K57" s="147">
        <f t="shared" si="3"/>
      </c>
      <c r="L57" s="148">
        <f t="shared" si="4"/>
      </c>
      <c r="M57" s="149">
        <f t="shared" si="5"/>
      </c>
      <c r="N57" s="150">
        <f t="shared" si="5"/>
      </c>
      <c r="O57" s="122"/>
    </row>
    <row r="58" spans="1:15" ht="16.5" thickBot="1">
      <c r="A58" s="119"/>
      <c r="B58" s="47"/>
      <c r="C58" s="47"/>
      <c r="D58" s="47"/>
      <c r="E58" s="47"/>
      <c r="F58" s="47"/>
      <c r="G58" s="47"/>
      <c r="H58" s="47"/>
      <c r="I58" s="162" t="s">
        <v>134</v>
      </c>
      <c r="J58" s="163"/>
      <c r="K58" s="164">
        <f>IF(ISBLANK(C40),"",SUM(K48:K57))</f>
        <v>3</v>
      </c>
      <c r="L58" s="165">
        <f>IF(ISBLANK(G40),"",SUM(L48:L57))</f>
        <v>12</v>
      </c>
      <c r="M58" s="166">
        <f>IF(ISBLANK(F48),"",SUM(M48:M57))</f>
        <v>0</v>
      </c>
      <c r="N58" s="167">
        <f>IF(ISBLANK(F48),"",SUM(N48:N57))</f>
        <v>5</v>
      </c>
      <c r="O58" s="122"/>
    </row>
    <row r="59" spans="1:15" ht="12.75">
      <c r="A59" s="119"/>
      <c r="B59" s="168" t="s">
        <v>135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23"/>
    </row>
    <row r="60" spans="1:15" ht="12.75">
      <c r="A60" s="119"/>
      <c r="B60" s="169" t="s">
        <v>79</v>
      </c>
      <c r="C60" s="169"/>
      <c r="D60" s="169" t="s">
        <v>80</v>
      </c>
      <c r="E60" s="170"/>
      <c r="F60" s="169"/>
      <c r="G60" s="169" t="s">
        <v>15</v>
      </c>
      <c r="H60" s="170"/>
      <c r="I60" s="169"/>
      <c r="J60" s="171" t="s">
        <v>136</v>
      </c>
      <c r="K60" s="48"/>
      <c r="L60" s="47"/>
      <c r="M60" s="47"/>
      <c r="N60" s="47"/>
      <c r="O60" s="123"/>
    </row>
    <row r="61" spans="1:15" ht="18.75" thickBot="1">
      <c r="A61" s="119"/>
      <c r="B61" s="47"/>
      <c r="C61" s="47"/>
      <c r="D61" s="47"/>
      <c r="E61" s="47"/>
      <c r="F61" s="47"/>
      <c r="G61" s="47"/>
      <c r="H61" s="47"/>
      <c r="I61" s="47"/>
      <c r="J61" s="221" t="s">
        <v>38</v>
      </c>
      <c r="K61" s="222"/>
      <c r="L61" s="222"/>
      <c r="M61" s="222"/>
      <c r="N61" s="223"/>
      <c r="O61" s="122"/>
    </row>
    <row r="62" spans="1:15" ht="18">
      <c r="A62" s="172"/>
      <c r="B62" s="173"/>
      <c r="C62" s="173"/>
      <c r="D62" s="173"/>
      <c r="E62" s="173"/>
      <c r="F62" s="173"/>
      <c r="G62" s="173"/>
      <c r="H62" s="173"/>
      <c r="I62" s="173"/>
      <c r="J62" s="174"/>
      <c r="K62" s="174"/>
      <c r="L62" s="174"/>
      <c r="M62" s="174"/>
      <c r="N62" s="174"/>
      <c r="O62" s="108"/>
    </row>
    <row r="63" ht="12.75">
      <c r="B63" s="175" t="s">
        <v>137</v>
      </c>
    </row>
    <row r="68" spans="1:15" ht="15.75">
      <c r="A68" s="114">
        <v>3</v>
      </c>
      <c r="B68" s="115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</row>
    <row r="69" spans="1:15" ht="15.75">
      <c r="A69" s="119"/>
      <c r="B69" s="48"/>
      <c r="C69" s="120" t="s">
        <v>114</v>
      </c>
      <c r="D69" s="47"/>
      <c r="E69" s="47"/>
      <c r="F69" s="48"/>
      <c r="G69" s="121" t="s">
        <v>115</v>
      </c>
      <c r="H69" s="50"/>
      <c r="I69" s="224"/>
      <c r="J69" s="225"/>
      <c r="K69" s="225"/>
      <c r="L69" s="225"/>
      <c r="M69" s="225"/>
      <c r="N69" s="226"/>
      <c r="O69" s="122"/>
    </row>
    <row r="70" spans="1:15" ht="20.25">
      <c r="A70" s="119"/>
      <c r="B70" s="51"/>
      <c r="C70" s="69" t="s">
        <v>116</v>
      </c>
      <c r="D70" s="47"/>
      <c r="E70" s="47"/>
      <c r="F70" s="48"/>
      <c r="G70" s="121" t="s">
        <v>117</v>
      </c>
      <c r="H70" s="50"/>
      <c r="I70" s="227"/>
      <c r="J70" s="217"/>
      <c r="K70" s="217"/>
      <c r="L70" s="217"/>
      <c r="M70" s="217"/>
      <c r="N70" s="218"/>
      <c r="O70" s="122"/>
    </row>
    <row r="71" spans="1:15" ht="12.75">
      <c r="A71" s="119"/>
      <c r="B71" s="48"/>
      <c r="C71" s="54"/>
      <c r="D71" s="47"/>
      <c r="E71" s="47"/>
      <c r="F71" s="47"/>
      <c r="G71" s="54"/>
      <c r="H71" s="47"/>
      <c r="I71" s="47"/>
      <c r="J71" s="47"/>
      <c r="K71" s="47"/>
      <c r="L71" s="47"/>
      <c r="M71" s="47"/>
      <c r="N71" s="47"/>
      <c r="O71" s="123"/>
    </row>
    <row r="72" spans="1:15" ht="15.75">
      <c r="A72" s="122"/>
      <c r="B72" s="124" t="s">
        <v>118</v>
      </c>
      <c r="C72" s="228" t="s">
        <v>1</v>
      </c>
      <c r="D72" s="229"/>
      <c r="E72" s="125"/>
      <c r="F72" s="124" t="s">
        <v>118</v>
      </c>
      <c r="G72" s="228" t="s">
        <v>36</v>
      </c>
      <c r="H72" s="230"/>
      <c r="I72" s="230"/>
      <c r="J72" s="230"/>
      <c r="K72" s="230"/>
      <c r="L72" s="230"/>
      <c r="M72" s="230"/>
      <c r="N72" s="231"/>
      <c r="O72" s="122"/>
    </row>
    <row r="73" spans="1:15" ht="12.75">
      <c r="A73" s="122"/>
      <c r="B73" s="126" t="s">
        <v>62</v>
      </c>
      <c r="C73" s="214" t="s">
        <v>170</v>
      </c>
      <c r="D73" s="215"/>
      <c r="E73" s="127"/>
      <c r="F73" s="128" t="s">
        <v>5</v>
      </c>
      <c r="G73" s="214" t="s">
        <v>173</v>
      </c>
      <c r="H73" s="217"/>
      <c r="I73" s="217"/>
      <c r="J73" s="217"/>
      <c r="K73" s="217"/>
      <c r="L73" s="217"/>
      <c r="M73" s="217"/>
      <c r="N73" s="218"/>
      <c r="O73" s="122"/>
    </row>
    <row r="74" spans="1:15" ht="12.75">
      <c r="A74" s="122"/>
      <c r="B74" s="129" t="s">
        <v>63</v>
      </c>
      <c r="C74" s="214" t="s">
        <v>171</v>
      </c>
      <c r="D74" s="215"/>
      <c r="E74" s="127"/>
      <c r="F74" s="130" t="s">
        <v>64</v>
      </c>
      <c r="G74" s="216" t="s">
        <v>174</v>
      </c>
      <c r="H74" s="217"/>
      <c r="I74" s="217"/>
      <c r="J74" s="217"/>
      <c r="K74" s="217"/>
      <c r="L74" s="217"/>
      <c r="M74" s="217"/>
      <c r="N74" s="218"/>
      <c r="O74" s="122"/>
    </row>
    <row r="75" spans="1:15" ht="12.75">
      <c r="A75" s="119"/>
      <c r="B75" s="129" t="s">
        <v>119</v>
      </c>
      <c r="C75" s="214" t="s">
        <v>172</v>
      </c>
      <c r="D75" s="215"/>
      <c r="E75" s="127"/>
      <c r="F75" s="130" t="s">
        <v>120</v>
      </c>
      <c r="G75" s="216" t="s">
        <v>175</v>
      </c>
      <c r="H75" s="217"/>
      <c r="I75" s="217"/>
      <c r="J75" s="217"/>
      <c r="K75" s="217"/>
      <c r="L75" s="217"/>
      <c r="M75" s="217"/>
      <c r="N75" s="218"/>
      <c r="O75" s="123"/>
    </row>
    <row r="76" spans="1:15" ht="12.75">
      <c r="A76" s="119"/>
      <c r="B76" s="131" t="s">
        <v>121</v>
      </c>
      <c r="C76" s="132"/>
      <c r="D76" s="133"/>
      <c r="E76" s="63"/>
      <c r="F76" s="131" t="s">
        <v>121</v>
      </c>
      <c r="G76" s="132"/>
      <c r="H76" s="134"/>
      <c r="I76" s="134"/>
      <c r="J76" s="134"/>
      <c r="K76" s="134"/>
      <c r="L76" s="134"/>
      <c r="M76" s="134"/>
      <c r="N76" s="134"/>
      <c r="O76" s="123"/>
    </row>
    <row r="77" spans="1:15" ht="12.75">
      <c r="A77" s="122"/>
      <c r="B77" s="135"/>
      <c r="C77" s="214"/>
      <c r="D77" s="215"/>
      <c r="E77" s="127"/>
      <c r="F77" s="136"/>
      <c r="G77" s="216"/>
      <c r="H77" s="217"/>
      <c r="I77" s="217"/>
      <c r="J77" s="217"/>
      <c r="K77" s="217"/>
      <c r="L77" s="217"/>
      <c r="M77" s="217"/>
      <c r="N77" s="218"/>
      <c r="O77" s="122"/>
    </row>
    <row r="78" spans="1:15" ht="12.75">
      <c r="A78" s="122"/>
      <c r="B78" s="137"/>
      <c r="C78" s="214"/>
      <c r="D78" s="215"/>
      <c r="E78" s="127"/>
      <c r="F78" s="138"/>
      <c r="G78" s="216"/>
      <c r="H78" s="217"/>
      <c r="I78" s="217"/>
      <c r="J78" s="217"/>
      <c r="K78" s="217"/>
      <c r="L78" s="217"/>
      <c r="M78" s="217"/>
      <c r="N78" s="218"/>
      <c r="O78" s="122"/>
    </row>
    <row r="79" spans="1:15" ht="15.75">
      <c r="A79" s="119"/>
      <c r="B79" s="47"/>
      <c r="C79" s="47"/>
      <c r="D79" s="47"/>
      <c r="E79" s="47"/>
      <c r="F79" s="139" t="s">
        <v>122</v>
      </c>
      <c r="G79" s="54"/>
      <c r="H79" s="54"/>
      <c r="I79" s="54"/>
      <c r="J79" s="47"/>
      <c r="K79" s="47"/>
      <c r="L79" s="47"/>
      <c r="M79" s="68"/>
      <c r="N79" s="48"/>
      <c r="O79" s="123"/>
    </row>
    <row r="80" spans="1:15" ht="12.75">
      <c r="A80" s="119"/>
      <c r="B80" s="140" t="s">
        <v>8</v>
      </c>
      <c r="C80" s="47"/>
      <c r="D80" s="47"/>
      <c r="E80" s="47"/>
      <c r="F80" s="141" t="s">
        <v>123</v>
      </c>
      <c r="G80" s="141" t="s">
        <v>97</v>
      </c>
      <c r="H80" s="141" t="s">
        <v>124</v>
      </c>
      <c r="I80" s="141" t="s">
        <v>125</v>
      </c>
      <c r="J80" s="141" t="s">
        <v>126</v>
      </c>
      <c r="K80" s="219" t="s">
        <v>127</v>
      </c>
      <c r="L80" s="220"/>
      <c r="M80" s="73" t="s">
        <v>70</v>
      </c>
      <c r="N80" s="142" t="s">
        <v>71</v>
      </c>
      <c r="O80" s="122"/>
    </row>
    <row r="81" spans="1:15" ht="12.75">
      <c r="A81" s="122"/>
      <c r="B81" s="143" t="s">
        <v>72</v>
      </c>
      <c r="C81" s="144" t="str">
        <f>IF(C73&gt;"",C73,"")</f>
        <v>Heikkilä Juha</v>
      </c>
      <c r="D81" s="144" t="str">
        <f>IF(G73&gt;"",G73,"")</f>
        <v>Hyttinen Antti</v>
      </c>
      <c r="E81" s="144">
        <f>IF(E73&gt;"",E73&amp;" - "&amp;I73,"")</f>
      </c>
      <c r="F81" s="145">
        <v>-7</v>
      </c>
      <c r="G81" s="145">
        <v>-3</v>
      </c>
      <c r="H81" s="146">
        <v>-4</v>
      </c>
      <c r="I81" s="145"/>
      <c r="J81" s="145"/>
      <c r="K81" s="147">
        <f>IF(ISBLANK(F81),"",COUNTIF(F81:J81,"&gt;=0"))</f>
        <v>0</v>
      </c>
      <c r="L81" s="148">
        <f>IF(ISBLANK(F81),"",(IF(LEFT(F81,1)="-",1,0)+IF(LEFT(G81,1)="-",1,0)+IF(LEFT(H81,1)="-",1,0)+IF(LEFT(I81,1)="-",1,0)+IF(LEFT(J81,1)="-",1,0)))</f>
        <v>3</v>
      </c>
      <c r="M81" s="149">
        <f>IF(K81=3,1,"")</f>
      </c>
      <c r="N81" s="150">
        <f>IF(L81=3,1,"")</f>
        <v>1</v>
      </c>
      <c r="O81" s="122"/>
    </row>
    <row r="82" spans="1:15" ht="12.75">
      <c r="A82" s="122"/>
      <c r="B82" s="143" t="s">
        <v>73</v>
      </c>
      <c r="C82" s="144" t="str">
        <f>IF(C74&gt;"",C74,"")</f>
        <v>Kantola Roni</v>
      </c>
      <c r="D82" s="144" t="str">
        <f>IF(G74&gt;"",G74,"")</f>
        <v>Brander Elias</v>
      </c>
      <c r="E82" s="144">
        <f>IF(E74&gt;"",E74&amp;" - "&amp;I74,"")</f>
      </c>
      <c r="F82" s="151">
        <v>0</v>
      </c>
      <c r="G82" s="145">
        <v>3</v>
      </c>
      <c r="H82" s="145">
        <v>0</v>
      </c>
      <c r="I82" s="145"/>
      <c r="J82" s="145"/>
      <c r="K82" s="147">
        <f>IF(ISBLANK(F82),"",COUNTIF(F82:J82,"&gt;=0"))</f>
        <v>3</v>
      </c>
      <c r="L82" s="148">
        <f>IF(ISBLANK(F82),"",(IF(LEFT(F82,1)="-",1,0)+IF(LEFT(G82,1)="-",1,0)+IF(LEFT(H82,1)="-",1,0)+IF(LEFT(I82,1)="-",1,0)+IF(LEFT(J82,1)="-",1,0)))</f>
        <v>0</v>
      </c>
      <c r="M82" s="149">
        <f>IF(K82=3,1,"")</f>
        <v>1</v>
      </c>
      <c r="N82" s="150">
        <f>IF(L82=3,1,"")</f>
      </c>
      <c r="O82" s="122"/>
    </row>
    <row r="83" spans="1:15" ht="12.75">
      <c r="A83" s="122"/>
      <c r="B83" s="152" t="s">
        <v>128</v>
      </c>
      <c r="C83" s="144" t="str">
        <f>IF(C75&gt;"",C75,"")</f>
        <v>Lallo Matias</v>
      </c>
      <c r="D83" s="144" t="str">
        <f>IF(G75&gt;"",G75,"")</f>
        <v>Uusitalo Felix</v>
      </c>
      <c r="E83" s="153"/>
      <c r="F83" s="151">
        <v>-9</v>
      </c>
      <c r="G83" s="154">
        <v>-4</v>
      </c>
      <c r="H83" s="151">
        <v>-2</v>
      </c>
      <c r="I83" s="151"/>
      <c r="J83" s="151"/>
      <c r="K83" s="147">
        <f aca="true" t="shared" si="6" ref="K83:K90">IF(ISBLANK(F83),"",COUNTIF(F83:J83,"&gt;=0"))</f>
        <v>0</v>
      </c>
      <c r="L83" s="148">
        <f aca="true" t="shared" si="7" ref="L83:L90">IF(ISBLANK(F83),"",(IF(LEFT(F83,1)="-",1,0)+IF(LEFT(G83,1)="-",1,0)+IF(LEFT(H83,1)="-",1,0)+IF(LEFT(I83,1)="-",1,0)+IF(LEFT(J83,1)="-",1,0)))</f>
        <v>3</v>
      </c>
      <c r="M83" s="149">
        <f aca="true" t="shared" si="8" ref="M83:N90">IF(K83=3,1,"")</f>
      </c>
      <c r="N83" s="150">
        <f t="shared" si="8"/>
        <v>1</v>
      </c>
      <c r="O83" s="122"/>
    </row>
    <row r="84" spans="1:15" ht="12.75">
      <c r="A84" s="122"/>
      <c r="B84" s="152" t="s">
        <v>76</v>
      </c>
      <c r="C84" s="144" t="str">
        <f>IF(C74&gt;"",C74,"")</f>
        <v>Kantola Roni</v>
      </c>
      <c r="D84" s="144" t="str">
        <f>IF(G73&gt;"",G73,"")</f>
        <v>Hyttinen Antti</v>
      </c>
      <c r="E84" s="153"/>
      <c r="F84" s="151">
        <v>4</v>
      </c>
      <c r="G84" s="154">
        <v>1</v>
      </c>
      <c r="H84" s="151">
        <v>4</v>
      </c>
      <c r="I84" s="151"/>
      <c r="J84" s="151"/>
      <c r="K84" s="147">
        <f t="shared" si="6"/>
        <v>3</v>
      </c>
      <c r="L84" s="148">
        <f t="shared" si="7"/>
        <v>0</v>
      </c>
      <c r="M84" s="149">
        <f t="shared" si="8"/>
        <v>1</v>
      </c>
      <c r="N84" s="150">
        <f t="shared" si="8"/>
      </c>
      <c r="O84" s="122"/>
    </row>
    <row r="85" spans="1:15" ht="12.75">
      <c r="A85" s="122"/>
      <c r="B85" s="152" t="s">
        <v>129</v>
      </c>
      <c r="C85" s="144" t="str">
        <f>IF(C73&gt;"",C73,"")</f>
        <v>Heikkilä Juha</v>
      </c>
      <c r="D85" s="144" t="str">
        <f>IF(G75&gt;"",G75,"")</f>
        <v>Uusitalo Felix</v>
      </c>
      <c r="E85" s="153"/>
      <c r="F85" s="151">
        <v>-5</v>
      </c>
      <c r="G85" s="154">
        <v>-5</v>
      </c>
      <c r="H85" s="151" t="s">
        <v>162</v>
      </c>
      <c r="I85" s="151"/>
      <c r="J85" s="151"/>
      <c r="K85" s="147">
        <f t="shared" si="6"/>
        <v>0</v>
      </c>
      <c r="L85" s="148">
        <v>3</v>
      </c>
      <c r="M85" s="149">
        <f t="shared" si="8"/>
      </c>
      <c r="N85" s="150">
        <f t="shared" si="8"/>
        <v>1</v>
      </c>
      <c r="O85" s="122"/>
    </row>
    <row r="86" spans="1:15" ht="12.75">
      <c r="A86" s="122"/>
      <c r="B86" s="152" t="s">
        <v>130</v>
      </c>
      <c r="C86" s="144" t="str">
        <f>IF(C75&gt;"",C75,"")</f>
        <v>Lallo Matias</v>
      </c>
      <c r="D86" s="144" t="str">
        <f>IF(G74&gt;"",G74,"")</f>
        <v>Brander Elias</v>
      </c>
      <c r="E86" s="153"/>
      <c r="F86" s="151">
        <v>-3</v>
      </c>
      <c r="G86" s="154">
        <v>-7</v>
      </c>
      <c r="H86" s="151" t="s">
        <v>162</v>
      </c>
      <c r="I86" s="151"/>
      <c r="J86" s="151"/>
      <c r="K86" s="147">
        <f t="shared" si="6"/>
        <v>0</v>
      </c>
      <c r="L86" s="148">
        <v>3</v>
      </c>
      <c r="M86" s="149">
        <f t="shared" si="8"/>
      </c>
      <c r="N86" s="150">
        <f t="shared" si="8"/>
        <v>1</v>
      </c>
      <c r="O86" s="122"/>
    </row>
    <row r="87" spans="1:15" ht="12.75">
      <c r="A87" s="122"/>
      <c r="B87" s="152" t="s">
        <v>131</v>
      </c>
      <c r="C87" s="155">
        <f>IF(C77&gt;"",C77&amp;" / "&amp;C78,"")</f>
      </c>
      <c r="D87" s="155">
        <f>IF(G77&gt;"",G77&amp;" / "&amp;G78,"")</f>
      </c>
      <c r="E87" s="156"/>
      <c r="F87" s="157"/>
      <c r="G87" s="158"/>
      <c r="H87" s="159"/>
      <c r="I87" s="159"/>
      <c r="J87" s="159"/>
      <c r="K87" s="147">
        <f t="shared" si="6"/>
      </c>
      <c r="L87" s="148">
        <f t="shared" si="7"/>
      </c>
      <c r="M87" s="149">
        <f t="shared" si="8"/>
      </c>
      <c r="N87" s="150">
        <f t="shared" si="8"/>
      </c>
      <c r="O87" s="122"/>
    </row>
    <row r="88" spans="1:15" ht="12.75">
      <c r="A88" s="122"/>
      <c r="B88" s="143" t="s">
        <v>132</v>
      </c>
      <c r="C88" s="144" t="str">
        <f>IF(C74&gt;"",C74,"")</f>
        <v>Kantola Roni</v>
      </c>
      <c r="D88" s="144" t="str">
        <f>IF(G75&gt;"",G75,"")</f>
        <v>Uusitalo Felix</v>
      </c>
      <c r="E88" s="160"/>
      <c r="F88" s="161">
        <v>2</v>
      </c>
      <c r="G88" s="145">
        <v>3</v>
      </c>
      <c r="H88" s="145">
        <v>3</v>
      </c>
      <c r="I88" s="145"/>
      <c r="J88" s="146"/>
      <c r="K88" s="147">
        <f t="shared" si="6"/>
        <v>3</v>
      </c>
      <c r="L88" s="148">
        <f t="shared" si="7"/>
        <v>0</v>
      </c>
      <c r="M88" s="149">
        <f t="shared" si="8"/>
        <v>1</v>
      </c>
      <c r="N88" s="150">
        <f t="shared" si="8"/>
      </c>
      <c r="O88" s="122"/>
    </row>
    <row r="89" spans="1:15" ht="12.75">
      <c r="A89" s="122"/>
      <c r="B89" s="143" t="s">
        <v>133</v>
      </c>
      <c r="C89" s="144" t="str">
        <f>IF(C75&gt;"",C75,"")</f>
        <v>Lallo Matias</v>
      </c>
      <c r="D89" s="144" t="str">
        <f>IF(G73&gt;"",G73,"")</f>
        <v>Hyttinen Antti</v>
      </c>
      <c r="E89" s="160"/>
      <c r="F89" s="161">
        <v>-1</v>
      </c>
      <c r="G89" s="145">
        <v>-6</v>
      </c>
      <c r="H89" s="145">
        <v>-6</v>
      </c>
      <c r="I89" s="145"/>
      <c r="J89" s="146"/>
      <c r="K89" s="147">
        <f t="shared" si="6"/>
        <v>0</v>
      </c>
      <c r="L89" s="148">
        <f t="shared" si="7"/>
        <v>3</v>
      </c>
      <c r="M89" s="149">
        <f t="shared" si="8"/>
      </c>
      <c r="N89" s="150">
        <f t="shared" si="8"/>
        <v>1</v>
      </c>
      <c r="O89" s="122"/>
    </row>
    <row r="90" spans="1:15" ht="13.5" thickBot="1">
      <c r="A90" s="122"/>
      <c r="B90" s="143" t="s">
        <v>75</v>
      </c>
      <c r="C90" s="144" t="str">
        <f>IF(C73&gt;"",C73,"")</f>
        <v>Heikkilä Juha</v>
      </c>
      <c r="D90" s="144" t="str">
        <f>IF(G74&gt;"",G74,"")</f>
        <v>Brander Elias</v>
      </c>
      <c r="E90" s="160"/>
      <c r="F90" s="146"/>
      <c r="G90" s="145"/>
      <c r="H90" s="146"/>
      <c r="I90" s="145"/>
      <c r="J90" s="145"/>
      <c r="K90" s="147">
        <f t="shared" si="6"/>
      </c>
      <c r="L90" s="148">
        <f t="shared" si="7"/>
      </c>
      <c r="M90" s="149">
        <f t="shared" si="8"/>
      </c>
      <c r="N90" s="150">
        <f t="shared" si="8"/>
      </c>
      <c r="O90" s="122"/>
    </row>
    <row r="91" spans="1:15" ht="16.5" thickBot="1">
      <c r="A91" s="119"/>
      <c r="B91" s="47"/>
      <c r="C91" s="47"/>
      <c r="D91" s="47"/>
      <c r="E91" s="47"/>
      <c r="F91" s="47"/>
      <c r="G91" s="47"/>
      <c r="H91" s="47"/>
      <c r="I91" s="162" t="s">
        <v>134</v>
      </c>
      <c r="J91" s="163"/>
      <c r="K91" s="164">
        <f>IF(ISBLANK(C73),"",SUM(K81:K90))</f>
        <v>9</v>
      </c>
      <c r="L91" s="165">
        <f>IF(ISBLANK(G73),"",SUM(L81:L90))</f>
        <v>15</v>
      </c>
      <c r="M91" s="166">
        <f>IF(ISBLANK(F81),"",SUM(M81:M90))</f>
        <v>3</v>
      </c>
      <c r="N91" s="167">
        <f>IF(ISBLANK(F81),"",SUM(N81:N90))</f>
        <v>5</v>
      </c>
      <c r="O91" s="122"/>
    </row>
    <row r="92" spans="1:15" ht="12.75">
      <c r="A92" s="119"/>
      <c r="B92" s="168" t="s">
        <v>135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123"/>
    </row>
    <row r="93" spans="1:15" ht="12.75">
      <c r="A93" s="119"/>
      <c r="B93" s="169" t="s">
        <v>79</v>
      </c>
      <c r="C93" s="169"/>
      <c r="D93" s="169" t="s">
        <v>80</v>
      </c>
      <c r="E93" s="170"/>
      <c r="F93" s="169"/>
      <c r="G93" s="169" t="s">
        <v>15</v>
      </c>
      <c r="H93" s="170"/>
      <c r="I93" s="169"/>
      <c r="J93" s="171" t="s">
        <v>136</v>
      </c>
      <c r="K93" s="48"/>
      <c r="L93" s="47"/>
      <c r="M93" s="47"/>
      <c r="N93" s="47"/>
      <c r="O93" s="123"/>
    </row>
    <row r="94" spans="1:15" ht="18.75" thickBot="1">
      <c r="A94" s="119"/>
      <c r="B94" s="47"/>
      <c r="C94" s="47"/>
      <c r="D94" s="47"/>
      <c r="E94" s="47"/>
      <c r="F94" s="47"/>
      <c r="G94" s="47"/>
      <c r="H94" s="47"/>
      <c r="I94" s="47"/>
      <c r="J94" s="221" t="s">
        <v>36</v>
      </c>
      <c r="K94" s="222"/>
      <c r="L94" s="222"/>
      <c r="M94" s="222"/>
      <c r="N94" s="223"/>
      <c r="O94" s="122"/>
    </row>
    <row r="95" spans="1:15" ht="18">
      <c r="A95" s="172"/>
      <c r="B95" s="173"/>
      <c r="C95" s="173"/>
      <c r="D95" s="173"/>
      <c r="E95" s="173"/>
      <c r="F95" s="173"/>
      <c r="G95" s="173"/>
      <c r="H95" s="173"/>
      <c r="I95" s="173"/>
      <c r="J95" s="174"/>
      <c r="K95" s="174"/>
      <c r="L95" s="174"/>
      <c r="M95" s="174"/>
      <c r="N95" s="174"/>
      <c r="O95" s="108"/>
    </row>
    <row r="96" ht="12.75">
      <c r="B96" s="175" t="s">
        <v>137</v>
      </c>
    </row>
    <row r="101" spans="1:15" ht="15.75">
      <c r="A101" s="114">
        <v>4</v>
      </c>
      <c r="B101" s="115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8"/>
    </row>
    <row r="102" spans="1:15" ht="15.75">
      <c r="A102" s="119"/>
      <c r="B102" s="48"/>
      <c r="C102" s="120" t="s">
        <v>114</v>
      </c>
      <c r="D102" s="47"/>
      <c r="E102" s="47"/>
      <c r="F102" s="48"/>
      <c r="G102" s="121" t="s">
        <v>115</v>
      </c>
      <c r="H102" s="50"/>
      <c r="I102" s="224"/>
      <c r="J102" s="225"/>
      <c r="K102" s="225"/>
      <c r="L102" s="225"/>
      <c r="M102" s="225"/>
      <c r="N102" s="226"/>
      <c r="O102" s="122"/>
    </row>
    <row r="103" spans="1:15" ht="20.25">
      <c r="A103" s="119"/>
      <c r="B103" s="51"/>
      <c r="C103" s="69" t="s">
        <v>116</v>
      </c>
      <c r="D103" s="47"/>
      <c r="E103" s="47"/>
      <c r="F103" s="48"/>
      <c r="G103" s="121" t="s">
        <v>117</v>
      </c>
      <c r="H103" s="50"/>
      <c r="I103" s="227"/>
      <c r="J103" s="217"/>
      <c r="K103" s="217"/>
      <c r="L103" s="217"/>
      <c r="M103" s="217"/>
      <c r="N103" s="218"/>
      <c r="O103" s="122"/>
    </row>
    <row r="104" spans="1:15" ht="12.75">
      <c r="A104" s="119"/>
      <c r="B104" s="48"/>
      <c r="C104" s="54"/>
      <c r="D104" s="47"/>
      <c r="E104" s="47"/>
      <c r="F104" s="47"/>
      <c r="G104" s="54"/>
      <c r="H104" s="47"/>
      <c r="I104" s="47"/>
      <c r="J104" s="47"/>
      <c r="K104" s="47"/>
      <c r="L104" s="47"/>
      <c r="M104" s="47"/>
      <c r="N104" s="47"/>
      <c r="O104" s="123"/>
    </row>
    <row r="105" spans="1:15" ht="15.75">
      <c r="A105" s="122"/>
      <c r="B105" s="124" t="s">
        <v>118</v>
      </c>
      <c r="C105" s="228" t="s">
        <v>46</v>
      </c>
      <c r="D105" s="229"/>
      <c r="E105" s="125"/>
      <c r="F105" s="124" t="s">
        <v>118</v>
      </c>
      <c r="G105" s="228" t="s">
        <v>143</v>
      </c>
      <c r="H105" s="230"/>
      <c r="I105" s="230"/>
      <c r="J105" s="230"/>
      <c r="K105" s="230"/>
      <c r="L105" s="230"/>
      <c r="M105" s="230"/>
      <c r="N105" s="231"/>
      <c r="O105" s="122"/>
    </row>
    <row r="106" spans="1:15" ht="12.75">
      <c r="A106" s="122"/>
      <c r="B106" s="126" t="s">
        <v>62</v>
      </c>
      <c r="C106" s="214" t="s">
        <v>156</v>
      </c>
      <c r="D106" s="215"/>
      <c r="E106" s="127"/>
      <c r="F106" s="128" t="s">
        <v>5</v>
      </c>
      <c r="G106" s="214" t="s">
        <v>159</v>
      </c>
      <c r="H106" s="217"/>
      <c r="I106" s="217"/>
      <c r="J106" s="217"/>
      <c r="K106" s="217"/>
      <c r="L106" s="217"/>
      <c r="M106" s="217"/>
      <c r="N106" s="218"/>
      <c r="O106" s="122"/>
    </row>
    <row r="107" spans="1:15" ht="12.75">
      <c r="A107" s="122"/>
      <c r="B107" s="129" t="s">
        <v>63</v>
      </c>
      <c r="C107" s="214" t="s">
        <v>157</v>
      </c>
      <c r="D107" s="215"/>
      <c r="E107" s="127"/>
      <c r="F107" s="130" t="s">
        <v>64</v>
      </c>
      <c r="G107" s="216" t="s">
        <v>160</v>
      </c>
      <c r="H107" s="217"/>
      <c r="I107" s="217"/>
      <c r="J107" s="217"/>
      <c r="K107" s="217"/>
      <c r="L107" s="217"/>
      <c r="M107" s="217"/>
      <c r="N107" s="218"/>
      <c r="O107" s="122"/>
    </row>
    <row r="108" spans="1:15" ht="12.75">
      <c r="A108" s="119"/>
      <c r="B108" s="129" t="s">
        <v>119</v>
      </c>
      <c r="C108" s="214" t="s">
        <v>158</v>
      </c>
      <c r="D108" s="215"/>
      <c r="E108" s="127"/>
      <c r="F108" s="130" t="s">
        <v>120</v>
      </c>
      <c r="G108" s="216" t="s">
        <v>161</v>
      </c>
      <c r="H108" s="217"/>
      <c r="I108" s="217"/>
      <c r="J108" s="217"/>
      <c r="K108" s="217"/>
      <c r="L108" s="217"/>
      <c r="M108" s="217"/>
      <c r="N108" s="218"/>
      <c r="O108" s="123"/>
    </row>
    <row r="109" spans="1:15" ht="12.75">
      <c r="A109" s="119"/>
      <c r="B109" s="131" t="s">
        <v>121</v>
      </c>
      <c r="C109" s="132"/>
      <c r="D109" s="133"/>
      <c r="E109" s="63"/>
      <c r="F109" s="131" t="s">
        <v>121</v>
      </c>
      <c r="G109" s="132"/>
      <c r="H109" s="134"/>
      <c r="I109" s="134"/>
      <c r="J109" s="134"/>
      <c r="K109" s="134"/>
      <c r="L109" s="134"/>
      <c r="M109" s="134"/>
      <c r="N109" s="134"/>
      <c r="O109" s="123"/>
    </row>
    <row r="110" spans="1:15" ht="12.75">
      <c r="A110" s="122"/>
      <c r="B110" s="135"/>
      <c r="C110" s="214"/>
      <c r="D110" s="215"/>
      <c r="E110" s="127"/>
      <c r="F110" s="136"/>
      <c r="G110" s="216"/>
      <c r="H110" s="217"/>
      <c r="I110" s="217"/>
      <c r="J110" s="217"/>
      <c r="K110" s="217"/>
      <c r="L110" s="217"/>
      <c r="M110" s="217"/>
      <c r="N110" s="218"/>
      <c r="O110" s="122"/>
    </row>
    <row r="111" spans="1:15" ht="12.75">
      <c r="A111" s="122"/>
      <c r="B111" s="137"/>
      <c r="C111" s="214"/>
      <c r="D111" s="215"/>
      <c r="E111" s="127"/>
      <c r="F111" s="138"/>
      <c r="G111" s="216"/>
      <c r="H111" s="217"/>
      <c r="I111" s="217"/>
      <c r="J111" s="217"/>
      <c r="K111" s="217"/>
      <c r="L111" s="217"/>
      <c r="M111" s="217"/>
      <c r="N111" s="218"/>
      <c r="O111" s="122"/>
    </row>
    <row r="112" spans="1:15" ht="15.75">
      <c r="A112" s="119"/>
      <c r="B112" s="47"/>
      <c r="C112" s="47"/>
      <c r="D112" s="47"/>
      <c r="E112" s="47"/>
      <c r="F112" s="139" t="s">
        <v>122</v>
      </c>
      <c r="G112" s="54"/>
      <c r="H112" s="54"/>
      <c r="I112" s="54"/>
      <c r="J112" s="47"/>
      <c r="K112" s="47"/>
      <c r="L112" s="47"/>
      <c r="M112" s="68"/>
      <c r="N112" s="48"/>
      <c r="O112" s="123"/>
    </row>
    <row r="113" spans="1:15" ht="12.75">
      <c r="A113" s="119"/>
      <c r="B113" s="140" t="s">
        <v>8</v>
      </c>
      <c r="C113" s="47"/>
      <c r="D113" s="47"/>
      <c r="E113" s="47"/>
      <c r="F113" s="141" t="s">
        <v>123</v>
      </c>
      <c r="G113" s="141" t="s">
        <v>97</v>
      </c>
      <c r="H113" s="141" t="s">
        <v>124</v>
      </c>
      <c r="I113" s="141" t="s">
        <v>125</v>
      </c>
      <c r="J113" s="141" t="s">
        <v>126</v>
      </c>
      <c r="K113" s="219" t="s">
        <v>127</v>
      </c>
      <c r="L113" s="220"/>
      <c r="M113" s="73" t="s">
        <v>70</v>
      </c>
      <c r="N113" s="142" t="s">
        <v>71</v>
      </c>
      <c r="O113" s="122"/>
    </row>
    <row r="114" spans="1:15" ht="12.75">
      <c r="A114" s="122"/>
      <c r="B114" s="143" t="s">
        <v>72</v>
      </c>
      <c r="C114" s="144" t="str">
        <f>IF(C106&gt;"",C106,"")</f>
        <v>Törnroos Väinö</v>
      </c>
      <c r="D114" s="144" t="str">
        <f>IF(G106&gt;"",G106,"")</f>
        <v>Rodriguez Andre</v>
      </c>
      <c r="E114" s="144">
        <f>IF(E106&gt;"",E106&amp;" - "&amp;I106,"")</f>
      </c>
      <c r="F114" s="145">
        <v>-3</v>
      </c>
      <c r="G114" s="145" t="s">
        <v>162</v>
      </c>
      <c r="H114" s="146">
        <v>-4</v>
      </c>
      <c r="I114" s="145"/>
      <c r="J114" s="145"/>
      <c r="K114" s="147">
        <f>IF(ISBLANK(F114),"",COUNTIF(F114:J114,"&gt;=0"))</f>
        <v>0</v>
      </c>
      <c r="L114" s="148">
        <v>3</v>
      </c>
      <c r="M114" s="149">
        <f>IF(K114=3,1,"")</f>
      </c>
      <c r="N114" s="150">
        <f>IF(L114=3,1,"")</f>
        <v>1</v>
      </c>
      <c r="O114" s="122"/>
    </row>
    <row r="115" spans="1:15" ht="12.75">
      <c r="A115" s="122"/>
      <c r="B115" s="143" t="s">
        <v>73</v>
      </c>
      <c r="C115" s="144" t="str">
        <f>IF(C107&gt;"",C107,"")</f>
        <v>Mustonen Alexi</v>
      </c>
      <c r="D115" s="144" t="str">
        <f>IF(G107&gt;"",G107,"")</f>
        <v>Myllärinen Markus</v>
      </c>
      <c r="E115" s="144">
        <f>IF(E107&gt;"",E107&amp;" - "&amp;I107,"")</f>
      </c>
      <c r="F115" s="151">
        <v>-6</v>
      </c>
      <c r="G115" s="145">
        <v>-7</v>
      </c>
      <c r="H115" s="145">
        <v>13</v>
      </c>
      <c r="I115" s="145">
        <v>-4</v>
      </c>
      <c r="J115" s="145"/>
      <c r="K115" s="147">
        <f>IF(ISBLANK(F115),"",COUNTIF(F115:J115,"&gt;=0"))</f>
        <v>1</v>
      </c>
      <c r="L115" s="148">
        <f>IF(ISBLANK(F115),"",(IF(LEFT(F115,1)="-",1,0)+IF(LEFT(G115,1)="-",1,0)+IF(LEFT(H115,1)="-",1,0)+IF(LEFT(I115,1)="-",1,0)+IF(LEFT(J115,1)="-",1,0)))</f>
        <v>3</v>
      </c>
      <c r="M115" s="149">
        <f>IF(K115=3,1,"")</f>
      </c>
      <c r="N115" s="150">
        <f>IF(L115=3,1,"")</f>
        <v>1</v>
      </c>
      <c r="O115" s="122"/>
    </row>
    <row r="116" spans="1:15" ht="12.75">
      <c r="A116" s="122"/>
      <c r="B116" s="152" t="s">
        <v>128</v>
      </c>
      <c r="C116" s="144" t="str">
        <f>IF(C108&gt;"",C108,"")</f>
        <v>Mäkelä Jussi</v>
      </c>
      <c r="D116" s="144" t="str">
        <f>IF(G108&gt;"",G108,"")</f>
        <v>Rodriguez Jancarlo</v>
      </c>
      <c r="E116" s="153"/>
      <c r="F116" s="151">
        <v>-14</v>
      </c>
      <c r="G116" s="154">
        <v>-5</v>
      </c>
      <c r="H116" s="151">
        <v>-9</v>
      </c>
      <c r="I116" s="151"/>
      <c r="J116" s="151"/>
      <c r="K116" s="147">
        <f aca="true" t="shared" si="9" ref="K116:K123">IF(ISBLANK(F116),"",COUNTIF(F116:J116,"&gt;=0"))</f>
        <v>0</v>
      </c>
      <c r="L116" s="148">
        <f aca="true" t="shared" si="10" ref="L116:L123">IF(ISBLANK(F116),"",(IF(LEFT(F116,1)="-",1,0)+IF(LEFT(G116,1)="-",1,0)+IF(LEFT(H116,1)="-",1,0)+IF(LEFT(I116,1)="-",1,0)+IF(LEFT(J116,1)="-",1,0)))</f>
        <v>3</v>
      </c>
      <c r="M116" s="149">
        <f aca="true" t="shared" si="11" ref="M116:N123">IF(K116=3,1,"")</f>
      </c>
      <c r="N116" s="150">
        <f t="shared" si="11"/>
        <v>1</v>
      </c>
      <c r="O116" s="122"/>
    </row>
    <row r="117" spans="1:15" ht="12.75">
      <c r="A117" s="122"/>
      <c r="B117" s="152" t="s">
        <v>76</v>
      </c>
      <c r="C117" s="144" t="str">
        <f>IF(C107&gt;"",C107,"")</f>
        <v>Mustonen Alexi</v>
      </c>
      <c r="D117" s="144" t="str">
        <f>IF(G106&gt;"",G106,"")</f>
        <v>Rodriguez Andre</v>
      </c>
      <c r="E117" s="153"/>
      <c r="F117" s="151">
        <v>8</v>
      </c>
      <c r="G117" s="154">
        <v>-7</v>
      </c>
      <c r="H117" s="151">
        <v>-7</v>
      </c>
      <c r="I117" s="151">
        <v>-2</v>
      </c>
      <c r="J117" s="151"/>
      <c r="K117" s="147">
        <f t="shared" si="9"/>
        <v>1</v>
      </c>
      <c r="L117" s="148">
        <f t="shared" si="10"/>
        <v>3</v>
      </c>
      <c r="M117" s="149">
        <f t="shared" si="11"/>
      </c>
      <c r="N117" s="150">
        <f t="shared" si="11"/>
        <v>1</v>
      </c>
      <c r="O117" s="122"/>
    </row>
    <row r="118" spans="1:15" ht="12.75">
      <c r="A118" s="122"/>
      <c r="B118" s="152" t="s">
        <v>129</v>
      </c>
      <c r="C118" s="144" t="str">
        <f>IF(C106&gt;"",C106,"")</f>
        <v>Törnroos Väinö</v>
      </c>
      <c r="D118" s="144" t="str">
        <f>IF(G108&gt;"",G108,"")</f>
        <v>Rodriguez Jancarlo</v>
      </c>
      <c r="E118" s="153"/>
      <c r="F118" s="151">
        <v>-1</v>
      </c>
      <c r="G118" s="154">
        <v>-2</v>
      </c>
      <c r="H118" s="151">
        <v>-7</v>
      </c>
      <c r="I118" s="151"/>
      <c r="J118" s="151"/>
      <c r="K118" s="147">
        <f t="shared" si="9"/>
        <v>0</v>
      </c>
      <c r="L118" s="148">
        <f t="shared" si="10"/>
        <v>3</v>
      </c>
      <c r="M118" s="149">
        <f t="shared" si="11"/>
      </c>
      <c r="N118" s="150">
        <f t="shared" si="11"/>
        <v>1</v>
      </c>
      <c r="O118" s="122"/>
    </row>
    <row r="119" spans="1:15" ht="12.75">
      <c r="A119" s="122"/>
      <c r="B119" s="152" t="s">
        <v>130</v>
      </c>
      <c r="C119" s="144" t="str">
        <f>IF(C108&gt;"",C108,"")</f>
        <v>Mäkelä Jussi</v>
      </c>
      <c r="D119" s="144" t="str">
        <f>IF(G107&gt;"",G107,"")</f>
        <v>Myllärinen Markus</v>
      </c>
      <c r="E119" s="153"/>
      <c r="F119" s="151"/>
      <c r="G119" s="154"/>
      <c r="H119" s="151"/>
      <c r="I119" s="151"/>
      <c r="J119" s="151"/>
      <c r="K119" s="147">
        <f t="shared" si="9"/>
      </c>
      <c r="L119" s="148">
        <f t="shared" si="10"/>
      </c>
      <c r="M119" s="149">
        <f t="shared" si="11"/>
      </c>
      <c r="N119" s="150">
        <f t="shared" si="11"/>
      </c>
      <c r="O119" s="122"/>
    </row>
    <row r="120" spans="1:15" ht="12.75">
      <c r="A120" s="122"/>
      <c r="B120" s="152" t="s">
        <v>131</v>
      </c>
      <c r="C120" s="155">
        <f>IF(C110&gt;"",C110&amp;" / "&amp;C111,"")</f>
      </c>
      <c r="D120" s="155">
        <f>IF(G110&gt;"",G110&amp;" / "&amp;G111,"")</f>
      </c>
      <c r="E120" s="156"/>
      <c r="F120" s="157"/>
      <c r="G120" s="158"/>
      <c r="H120" s="159"/>
      <c r="I120" s="159"/>
      <c r="J120" s="159"/>
      <c r="K120" s="147">
        <f t="shared" si="9"/>
      </c>
      <c r="L120" s="148">
        <f t="shared" si="10"/>
      </c>
      <c r="M120" s="149">
        <f t="shared" si="11"/>
      </c>
      <c r="N120" s="150">
        <f t="shared" si="11"/>
      </c>
      <c r="O120" s="122"/>
    </row>
    <row r="121" spans="1:15" ht="12.75">
      <c r="A121" s="122"/>
      <c r="B121" s="143" t="s">
        <v>132</v>
      </c>
      <c r="C121" s="144" t="str">
        <f>IF(C107&gt;"",C107,"")</f>
        <v>Mustonen Alexi</v>
      </c>
      <c r="D121" s="144" t="str">
        <f>IF(G108&gt;"",G108,"")</f>
        <v>Rodriguez Jancarlo</v>
      </c>
      <c r="E121" s="160"/>
      <c r="F121" s="161"/>
      <c r="G121" s="145"/>
      <c r="H121" s="145"/>
      <c r="I121" s="145"/>
      <c r="J121" s="146"/>
      <c r="K121" s="147">
        <f t="shared" si="9"/>
      </c>
      <c r="L121" s="148">
        <f t="shared" si="10"/>
      </c>
      <c r="M121" s="149">
        <f t="shared" si="11"/>
      </c>
      <c r="N121" s="150">
        <f t="shared" si="11"/>
      </c>
      <c r="O121" s="122"/>
    </row>
    <row r="122" spans="1:15" ht="12.75">
      <c r="A122" s="122"/>
      <c r="B122" s="143" t="s">
        <v>133</v>
      </c>
      <c r="C122" s="144" t="str">
        <f>IF(C108&gt;"",C108,"")</f>
        <v>Mäkelä Jussi</v>
      </c>
      <c r="D122" s="144" t="str">
        <f>IF(G106&gt;"",G106,"")</f>
        <v>Rodriguez Andre</v>
      </c>
      <c r="E122" s="160"/>
      <c r="F122" s="161"/>
      <c r="G122" s="145"/>
      <c r="H122" s="145"/>
      <c r="I122" s="145"/>
      <c r="J122" s="146"/>
      <c r="K122" s="147">
        <f t="shared" si="9"/>
      </c>
      <c r="L122" s="148">
        <f t="shared" si="10"/>
      </c>
      <c r="M122" s="149">
        <f t="shared" si="11"/>
      </c>
      <c r="N122" s="150">
        <f t="shared" si="11"/>
      </c>
      <c r="O122" s="122"/>
    </row>
    <row r="123" spans="1:15" ht="13.5" thickBot="1">
      <c r="A123" s="122"/>
      <c r="B123" s="143" t="s">
        <v>75</v>
      </c>
      <c r="C123" s="144" t="str">
        <f>IF(C106&gt;"",C106,"")</f>
        <v>Törnroos Väinö</v>
      </c>
      <c r="D123" s="144" t="str">
        <f>IF(G107&gt;"",G107,"")</f>
        <v>Myllärinen Markus</v>
      </c>
      <c r="E123" s="160"/>
      <c r="F123" s="146"/>
      <c r="G123" s="145"/>
      <c r="H123" s="146"/>
      <c r="I123" s="145"/>
      <c r="J123" s="145"/>
      <c r="K123" s="147">
        <f t="shared" si="9"/>
      </c>
      <c r="L123" s="148">
        <f t="shared" si="10"/>
      </c>
      <c r="M123" s="149">
        <f t="shared" si="11"/>
      </c>
      <c r="N123" s="150">
        <f t="shared" si="11"/>
      </c>
      <c r="O123" s="122"/>
    </row>
    <row r="124" spans="1:15" ht="16.5" thickBot="1">
      <c r="A124" s="119"/>
      <c r="B124" s="47"/>
      <c r="C124" s="47"/>
      <c r="D124" s="47"/>
      <c r="E124" s="47"/>
      <c r="F124" s="47"/>
      <c r="G124" s="47"/>
      <c r="H124" s="47"/>
      <c r="I124" s="162" t="s">
        <v>134</v>
      </c>
      <c r="J124" s="163"/>
      <c r="K124" s="164">
        <f>IF(ISBLANK(C106),"",SUM(K114:K123))</f>
        <v>2</v>
      </c>
      <c r="L124" s="165">
        <f>IF(ISBLANK(G106),"",SUM(L114:L123))</f>
        <v>15</v>
      </c>
      <c r="M124" s="166">
        <f>IF(ISBLANK(F114),"",SUM(M114:M123))</f>
        <v>0</v>
      </c>
      <c r="N124" s="167">
        <f>IF(ISBLANK(F114),"",SUM(N114:N123))</f>
        <v>5</v>
      </c>
      <c r="O124" s="122"/>
    </row>
    <row r="125" spans="1:15" ht="12.75">
      <c r="A125" s="119"/>
      <c r="B125" s="168" t="s">
        <v>135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123"/>
    </row>
    <row r="126" spans="1:15" ht="12.75">
      <c r="A126" s="119"/>
      <c r="B126" s="169" t="s">
        <v>79</v>
      </c>
      <c r="C126" s="169"/>
      <c r="D126" s="169" t="s">
        <v>80</v>
      </c>
      <c r="E126" s="170"/>
      <c r="F126" s="169"/>
      <c r="G126" s="169" t="s">
        <v>15</v>
      </c>
      <c r="H126" s="170"/>
      <c r="I126" s="169"/>
      <c r="J126" s="171" t="s">
        <v>136</v>
      </c>
      <c r="K126" s="48"/>
      <c r="L126" s="47"/>
      <c r="M126" s="47"/>
      <c r="N126" s="47"/>
      <c r="O126" s="123"/>
    </row>
    <row r="127" spans="1:15" ht="18.75" thickBot="1">
      <c r="A127" s="119"/>
      <c r="B127" s="47"/>
      <c r="C127" s="47"/>
      <c r="D127" s="47"/>
      <c r="E127" s="47"/>
      <c r="F127" s="47"/>
      <c r="G127" s="47"/>
      <c r="H127" s="47"/>
      <c r="I127" s="47"/>
      <c r="J127" s="221" t="s">
        <v>143</v>
      </c>
      <c r="K127" s="222"/>
      <c r="L127" s="222"/>
      <c r="M127" s="222"/>
      <c r="N127" s="223"/>
      <c r="O127" s="122"/>
    </row>
    <row r="128" spans="1:15" ht="18">
      <c r="A128" s="172"/>
      <c r="B128" s="173"/>
      <c r="C128" s="173"/>
      <c r="D128" s="173"/>
      <c r="E128" s="173"/>
      <c r="F128" s="173"/>
      <c r="G128" s="173"/>
      <c r="H128" s="173"/>
      <c r="I128" s="173"/>
      <c r="J128" s="174"/>
      <c r="K128" s="174"/>
      <c r="L128" s="174"/>
      <c r="M128" s="174"/>
      <c r="N128" s="174"/>
      <c r="O128" s="108"/>
    </row>
    <row r="129" ht="12.75">
      <c r="B129" s="175" t="s">
        <v>137</v>
      </c>
    </row>
    <row r="134" spans="1:15" ht="15.75">
      <c r="A134" s="114">
        <v>5</v>
      </c>
      <c r="B134" s="115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8"/>
    </row>
    <row r="135" spans="1:15" ht="15.75">
      <c r="A135" s="119"/>
      <c r="B135" s="48"/>
      <c r="C135" s="120" t="s">
        <v>114</v>
      </c>
      <c r="D135" s="47"/>
      <c r="E135" s="47"/>
      <c r="F135" s="48"/>
      <c r="G135" s="121" t="s">
        <v>115</v>
      </c>
      <c r="H135" s="50"/>
      <c r="I135" s="224"/>
      <c r="J135" s="225"/>
      <c r="K135" s="225"/>
      <c r="L135" s="225"/>
      <c r="M135" s="225"/>
      <c r="N135" s="226"/>
      <c r="O135" s="122"/>
    </row>
    <row r="136" spans="1:15" ht="20.25">
      <c r="A136" s="119"/>
      <c r="B136" s="51"/>
      <c r="C136" s="69" t="s">
        <v>116</v>
      </c>
      <c r="D136" s="47"/>
      <c r="E136" s="47"/>
      <c r="F136" s="48"/>
      <c r="G136" s="121" t="s">
        <v>117</v>
      </c>
      <c r="H136" s="50"/>
      <c r="I136" s="227"/>
      <c r="J136" s="217"/>
      <c r="K136" s="217"/>
      <c r="L136" s="217"/>
      <c r="M136" s="217"/>
      <c r="N136" s="218"/>
      <c r="O136" s="122"/>
    </row>
    <row r="137" spans="1:15" ht="12.75">
      <c r="A137" s="119"/>
      <c r="B137" s="48"/>
      <c r="C137" s="54"/>
      <c r="D137" s="47"/>
      <c r="E137" s="47"/>
      <c r="F137" s="47"/>
      <c r="G137" s="54"/>
      <c r="H137" s="47"/>
      <c r="I137" s="47"/>
      <c r="J137" s="47"/>
      <c r="K137" s="47"/>
      <c r="L137" s="47"/>
      <c r="M137" s="47"/>
      <c r="N137" s="47"/>
      <c r="O137" s="123"/>
    </row>
    <row r="138" spans="1:15" ht="15.75">
      <c r="A138" s="122"/>
      <c r="B138" s="124" t="s">
        <v>118</v>
      </c>
      <c r="C138" s="228" t="s">
        <v>193</v>
      </c>
      <c r="D138" s="229"/>
      <c r="E138" s="125"/>
      <c r="F138" s="124" t="s">
        <v>118</v>
      </c>
      <c r="G138" s="228" t="s">
        <v>144</v>
      </c>
      <c r="H138" s="230"/>
      <c r="I138" s="230"/>
      <c r="J138" s="230"/>
      <c r="K138" s="230"/>
      <c r="L138" s="230"/>
      <c r="M138" s="230"/>
      <c r="N138" s="231"/>
      <c r="O138" s="122"/>
    </row>
    <row r="139" spans="1:15" ht="12.75">
      <c r="A139" s="122"/>
      <c r="B139" s="126" t="s">
        <v>62</v>
      </c>
      <c r="C139" s="214" t="s">
        <v>194</v>
      </c>
      <c r="D139" s="215"/>
      <c r="E139" s="127"/>
      <c r="F139" s="128" t="s">
        <v>5</v>
      </c>
      <c r="G139" s="214" t="s">
        <v>153</v>
      </c>
      <c r="H139" s="217"/>
      <c r="I139" s="217"/>
      <c r="J139" s="217"/>
      <c r="K139" s="217"/>
      <c r="L139" s="217"/>
      <c r="M139" s="217"/>
      <c r="N139" s="218"/>
      <c r="O139" s="122"/>
    </row>
    <row r="140" spans="1:15" ht="12.75">
      <c r="A140" s="122"/>
      <c r="B140" s="129" t="s">
        <v>63</v>
      </c>
      <c r="C140" s="214" t="s">
        <v>166</v>
      </c>
      <c r="D140" s="215"/>
      <c r="E140" s="127"/>
      <c r="F140" s="130" t="s">
        <v>64</v>
      </c>
      <c r="G140" s="216" t="s">
        <v>151</v>
      </c>
      <c r="H140" s="217"/>
      <c r="I140" s="217"/>
      <c r="J140" s="217"/>
      <c r="K140" s="217"/>
      <c r="L140" s="217"/>
      <c r="M140" s="217"/>
      <c r="N140" s="218"/>
      <c r="O140" s="122"/>
    </row>
    <row r="141" spans="1:15" ht="12.75">
      <c r="A141" s="119"/>
      <c r="B141" s="129" t="s">
        <v>119</v>
      </c>
      <c r="C141" s="214" t="s">
        <v>164</v>
      </c>
      <c r="D141" s="215"/>
      <c r="E141" s="127"/>
      <c r="F141" s="130" t="s">
        <v>120</v>
      </c>
      <c r="G141" s="216"/>
      <c r="H141" s="217"/>
      <c r="I141" s="217"/>
      <c r="J141" s="217"/>
      <c r="K141" s="217"/>
      <c r="L141" s="217"/>
      <c r="M141" s="217"/>
      <c r="N141" s="218"/>
      <c r="O141" s="123"/>
    </row>
    <row r="142" spans="1:15" ht="12.75">
      <c r="A142" s="119"/>
      <c r="B142" s="131" t="s">
        <v>121</v>
      </c>
      <c r="C142" s="132"/>
      <c r="D142" s="133"/>
      <c r="E142" s="63"/>
      <c r="F142" s="131" t="s">
        <v>121</v>
      </c>
      <c r="G142" s="132"/>
      <c r="H142" s="134"/>
      <c r="I142" s="134"/>
      <c r="J142" s="134"/>
      <c r="K142" s="134"/>
      <c r="L142" s="134"/>
      <c r="M142" s="134"/>
      <c r="N142" s="134"/>
      <c r="O142" s="123"/>
    </row>
    <row r="143" spans="1:15" ht="12.75">
      <c r="A143" s="122"/>
      <c r="B143" s="135"/>
      <c r="C143" s="214"/>
      <c r="D143" s="215"/>
      <c r="E143" s="127"/>
      <c r="F143" s="136"/>
      <c r="G143" s="216"/>
      <c r="H143" s="217"/>
      <c r="I143" s="217"/>
      <c r="J143" s="217"/>
      <c r="K143" s="217"/>
      <c r="L143" s="217"/>
      <c r="M143" s="217"/>
      <c r="N143" s="218"/>
      <c r="O143" s="122"/>
    </row>
    <row r="144" spans="1:15" ht="12.75">
      <c r="A144" s="122"/>
      <c r="B144" s="137"/>
      <c r="C144" s="214"/>
      <c r="D144" s="215"/>
      <c r="E144" s="127"/>
      <c r="F144" s="138"/>
      <c r="G144" s="216"/>
      <c r="H144" s="217"/>
      <c r="I144" s="217"/>
      <c r="J144" s="217"/>
      <c r="K144" s="217"/>
      <c r="L144" s="217"/>
      <c r="M144" s="217"/>
      <c r="N144" s="218"/>
      <c r="O144" s="122"/>
    </row>
    <row r="145" spans="1:15" ht="15.75">
      <c r="A145" s="119"/>
      <c r="B145" s="47"/>
      <c r="C145" s="47"/>
      <c r="D145" s="47"/>
      <c r="E145" s="47"/>
      <c r="F145" s="139" t="s">
        <v>122</v>
      </c>
      <c r="G145" s="54"/>
      <c r="H145" s="54"/>
      <c r="I145" s="54"/>
      <c r="J145" s="47"/>
      <c r="K145" s="47"/>
      <c r="L145" s="47"/>
      <c r="M145" s="68"/>
      <c r="N145" s="48"/>
      <c r="O145" s="123"/>
    </row>
    <row r="146" spans="1:15" ht="12.75">
      <c r="A146" s="119"/>
      <c r="B146" s="140" t="s">
        <v>8</v>
      </c>
      <c r="C146" s="47"/>
      <c r="D146" s="47"/>
      <c r="E146" s="47"/>
      <c r="F146" s="141" t="s">
        <v>123</v>
      </c>
      <c r="G146" s="141" t="s">
        <v>97</v>
      </c>
      <c r="H146" s="141" t="s">
        <v>124</v>
      </c>
      <c r="I146" s="141" t="s">
        <v>125</v>
      </c>
      <c r="J146" s="141" t="s">
        <v>126</v>
      </c>
      <c r="K146" s="219" t="s">
        <v>127</v>
      </c>
      <c r="L146" s="220"/>
      <c r="M146" s="73" t="s">
        <v>70</v>
      </c>
      <c r="N146" s="142" t="s">
        <v>71</v>
      </c>
      <c r="O146" s="122"/>
    </row>
    <row r="147" spans="1:15" ht="12.75">
      <c r="A147" s="122"/>
      <c r="B147" s="143" t="s">
        <v>72</v>
      </c>
      <c r="C147" s="144" t="str">
        <f>IF(C139&gt;"",C139,"")</f>
        <v>Kantonistov Mikhail</v>
      </c>
      <c r="D147" s="144" t="str">
        <f>IF(G139&gt;"",G139,"")</f>
        <v>Kähtävä Konsta</v>
      </c>
      <c r="E147" s="144">
        <f>IF(E139&gt;"",E139&amp;" - "&amp;I139,"")</f>
      </c>
      <c r="F147" s="145">
        <v>-9</v>
      </c>
      <c r="G147" s="145">
        <v>9</v>
      </c>
      <c r="H147" s="146">
        <v>9</v>
      </c>
      <c r="I147" s="145">
        <v>5</v>
      </c>
      <c r="J147" s="145"/>
      <c r="K147" s="147">
        <f>IF(ISBLANK(F147),"",COUNTIF(F147:J147,"&gt;=0"))</f>
        <v>3</v>
      </c>
      <c r="L147" s="148">
        <f>IF(ISBLANK(F147),"",(IF(LEFT(F147,1)="-",1,0)+IF(LEFT(G147,1)="-",1,0)+IF(LEFT(H147,1)="-",1,0)+IF(LEFT(I147,1)="-",1,0)+IF(LEFT(J147,1)="-",1,0)))</f>
        <v>1</v>
      </c>
      <c r="M147" s="149">
        <f>IF(K147=3,1,"")</f>
        <v>1</v>
      </c>
      <c r="N147" s="150">
        <f>IF(L147=3,1,"")</f>
      </c>
      <c r="O147" s="122"/>
    </row>
    <row r="148" spans="1:15" ht="12.75">
      <c r="A148" s="122"/>
      <c r="B148" s="143" t="s">
        <v>73</v>
      </c>
      <c r="C148" s="144" t="str">
        <f>IF(C140&gt;"",C140,"")</f>
        <v>Nyberg Jan</v>
      </c>
      <c r="D148" s="144" t="str">
        <f>IF(G140&gt;"",G140,"")</f>
        <v>Jakonen Kasperi</v>
      </c>
      <c r="E148" s="144">
        <f>IF(E140&gt;"",E140&amp;" - "&amp;I140,"")</f>
      </c>
      <c r="F148" s="151">
        <v>-9</v>
      </c>
      <c r="G148" s="145">
        <v>-8</v>
      </c>
      <c r="H148" s="145">
        <v>10</v>
      </c>
      <c r="I148" s="145">
        <v>10</v>
      </c>
      <c r="J148" s="145">
        <v>-9</v>
      </c>
      <c r="K148" s="147">
        <f>IF(ISBLANK(F148),"",COUNTIF(F148:J148,"&gt;=0"))</f>
        <v>2</v>
      </c>
      <c r="L148" s="148">
        <f>IF(ISBLANK(F148),"",(IF(LEFT(F148,1)="-",1,0)+IF(LEFT(G148,1)="-",1,0)+IF(LEFT(H148,1)="-",1,0)+IF(LEFT(I148,1)="-",1,0)+IF(LEFT(J148,1)="-",1,0)))</f>
        <v>3</v>
      </c>
      <c r="M148" s="149">
        <f>IF(K148=3,1,"")</f>
      </c>
      <c r="N148" s="150">
        <f>IF(L148=3,1,"")</f>
        <v>1</v>
      </c>
      <c r="O148" s="122"/>
    </row>
    <row r="149" spans="1:15" ht="12.75">
      <c r="A149" s="122"/>
      <c r="B149" s="152" t="s">
        <v>128</v>
      </c>
      <c r="C149" s="144" t="str">
        <f>IF(C141&gt;"",C141,"")</f>
        <v>Castren Lukas</v>
      </c>
      <c r="D149" s="144">
        <f>IF(G141&gt;"",G141,"")</f>
      </c>
      <c r="E149" s="153"/>
      <c r="F149" s="151"/>
      <c r="G149" s="154"/>
      <c r="H149" s="151"/>
      <c r="I149" s="151"/>
      <c r="J149" s="151"/>
      <c r="K149" s="147">
        <f aca="true" t="shared" si="12" ref="K149:K156">IF(ISBLANK(F149),"",COUNTIF(F149:J149,"&gt;=0"))</f>
      </c>
      <c r="L149" s="148">
        <f aca="true" t="shared" si="13" ref="L149:L156">IF(ISBLANK(F149),"",(IF(LEFT(F149,1)="-",1,0)+IF(LEFT(G149,1)="-",1,0)+IF(LEFT(H149,1)="-",1,0)+IF(LEFT(I149,1)="-",1,0)+IF(LEFT(J149,1)="-",1,0)))</f>
      </c>
      <c r="M149" s="149">
        <v>1</v>
      </c>
      <c r="N149" s="150">
        <f aca="true" t="shared" si="14" ref="M149:N156">IF(L149=3,1,"")</f>
      </c>
      <c r="O149" s="122"/>
    </row>
    <row r="150" spans="1:15" ht="12.75">
      <c r="A150" s="122"/>
      <c r="B150" s="152" t="s">
        <v>76</v>
      </c>
      <c r="C150" s="144" t="str">
        <f>IF(C140&gt;"",C140,"")</f>
        <v>Nyberg Jan</v>
      </c>
      <c r="D150" s="144" t="str">
        <f>IF(G139&gt;"",G139,"")</f>
        <v>Kähtävä Konsta</v>
      </c>
      <c r="E150" s="153"/>
      <c r="F150" s="151">
        <v>-8</v>
      </c>
      <c r="G150" s="154">
        <v>-11</v>
      </c>
      <c r="H150" s="151">
        <v>9</v>
      </c>
      <c r="I150" s="151">
        <v>-11</v>
      </c>
      <c r="J150" s="151"/>
      <c r="K150" s="147">
        <f t="shared" si="12"/>
        <v>1</v>
      </c>
      <c r="L150" s="148">
        <f t="shared" si="13"/>
        <v>3</v>
      </c>
      <c r="M150" s="149">
        <f t="shared" si="14"/>
      </c>
      <c r="N150" s="150">
        <f t="shared" si="14"/>
        <v>1</v>
      </c>
      <c r="O150" s="122"/>
    </row>
    <row r="151" spans="1:15" ht="12.75">
      <c r="A151" s="122"/>
      <c r="B151" s="152" t="s">
        <v>129</v>
      </c>
      <c r="C151" s="144" t="str">
        <f>IF(C139&gt;"",C139,"")</f>
        <v>Kantonistov Mikhail</v>
      </c>
      <c r="D151" s="144">
        <f>IF(G141&gt;"",G141,"")</f>
      </c>
      <c r="E151" s="153"/>
      <c r="F151" s="151"/>
      <c r="G151" s="154"/>
      <c r="H151" s="151"/>
      <c r="I151" s="151"/>
      <c r="J151" s="151"/>
      <c r="K151" s="147">
        <f t="shared" si="12"/>
      </c>
      <c r="L151" s="148">
        <f t="shared" si="13"/>
      </c>
      <c r="M151" s="149">
        <v>1</v>
      </c>
      <c r="N151" s="150">
        <f t="shared" si="14"/>
      </c>
      <c r="O151" s="122"/>
    </row>
    <row r="152" spans="1:15" ht="12.75">
      <c r="A152" s="122"/>
      <c r="B152" s="152" t="s">
        <v>130</v>
      </c>
      <c r="C152" s="144" t="str">
        <f>IF(C141&gt;"",C141,"")</f>
        <v>Castren Lukas</v>
      </c>
      <c r="D152" s="144" t="str">
        <f>IF(G140&gt;"",G140,"")</f>
        <v>Jakonen Kasperi</v>
      </c>
      <c r="E152" s="153"/>
      <c r="F152" s="151">
        <v>-1</v>
      </c>
      <c r="G152" s="154">
        <v>-5</v>
      </c>
      <c r="H152" s="151">
        <v>-8</v>
      </c>
      <c r="I152" s="151"/>
      <c r="J152" s="151"/>
      <c r="K152" s="147">
        <f t="shared" si="12"/>
        <v>0</v>
      </c>
      <c r="L152" s="148">
        <f t="shared" si="13"/>
        <v>3</v>
      </c>
      <c r="M152" s="149">
        <f t="shared" si="14"/>
      </c>
      <c r="N152" s="150">
        <f t="shared" si="14"/>
        <v>1</v>
      </c>
      <c r="O152" s="122"/>
    </row>
    <row r="153" spans="1:15" ht="12.75">
      <c r="A153" s="122"/>
      <c r="B153" s="152" t="s">
        <v>131</v>
      </c>
      <c r="C153" s="155">
        <f>IF(C143&gt;"",C143&amp;" / "&amp;C144,"")</f>
      </c>
      <c r="D153" s="155">
        <f>IF(G143&gt;"",G143&amp;" / "&amp;G144,"")</f>
      </c>
      <c r="E153" s="156"/>
      <c r="F153" s="157"/>
      <c r="G153" s="158"/>
      <c r="H153" s="159"/>
      <c r="I153" s="159"/>
      <c r="J153" s="159"/>
      <c r="K153" s="147">
        <f t="shared" si="12"/>
      </c>
      <c r="L153" s="148">
        <f t="shared" si="13"/>
      </c>
      <c r="M153" s="149">
        <f t="shared" si="14"/>
      </c>
      <c r="N153" s="150">
        <f t="shared" si="14"/>
      </c>
      <c r="O153" s="122"/>
    </row>
    <row r="154" spans="1:15" ht="12.75">
      <c r="A154" s="122"/>
      <c r="B154" s="143" t="s">
        <v>132</v>
      </c>
      <c r="C154" s="144" t="str">
        <f>IF(C140&gt;"",C140,"")</f>
        <v>Nyberg Jan</v>
      </c>
      <c r="D154" s="144">
        <f>IF(G141&gt;"",G141,"")</f>
      </c>
      <c r="E154" s="160"/>
      <c r="F154" s="161"/>
      <c r="G154" s="145"/>
      <c r="H154" s="145"/>
      <c r="I154" s="145"/>
      <c r="J154" s="146"/>
      <c r="K154" s="147">
        <f t="shared" si="12"/>
      </c>
      <c r="L154" s="148">
        <f t="shared" si="13"/>
      </c>
      <c r="M154" s="149">
        <v>1</v>
      </c>
      <c r="N154" s="150">
        <f t="shared" si="14"/>
      </c>
      <c r="O154" s="122"/>
    </row>
    <row r="155" spans="1:15" ht="12.75">
      <c r="A155" s="122"/>
      <c r="B155" s="143" t="s">
        <v>133</v>
      </c>
      <c r="C155" s="144" t="str">
        <f>IF(C141&gt;"",C141,"")</f>
        <v>Castren Lukas</v>
      </c>
      <c r="D155" s="144" t="str">
        <f>IF(G139&gt;"",G139,"")</f>
        <v>Kähtävä Konsta</v>
      </c>
      <c r="E155" s="160"/>
      <c r="F155" s="161">
        <v>10</v>
      </c>
      <c r="G155" s="145">
        <v>-6</v>
      </c>
      <c r="H155" s="145">
        <v>6</v>
      </c>
      <c r="I155" s="145">
        <v>6</v>
      </c>
      <c r="J155" s="146"/>
      <c r="K155" s="147">
        <f t="shared" si="12"/>
        <v>3</v>
      </c>
      <c r="L155" s="148">
        <f t="shared" si="13"/>
        <v>1</v>
      </c>
      <c r="M155" s="149">
        <f t="shared" si="14"/>
        <v>1</v>
      </c>
      <c r="N155" s="150">
        <f t="shared" si="14"/>
      </c>
      <c r="O155" s="122"/>
    </row>
    <row r="156" spans="1:15" ht="13.5" thickBot="1">
      <c r="A156" s="122"/>
      <c r="B156" s="143" t="s">
        <v>75</v>
      </c>
      <c r="C156" s="144" t="str">
        <f>IF(C139&gt;"",C139,"")</f>
        <v>Kantonistov Mikhail</v>
      </c>
      <c r="D156" s="144" t="str">
        <f>IF(G140&gt;"",G140,"")</f>
        <v>Jakonen Kasperi</v>
      </c>
      <c r="E156" s="160"/>
      <c r="F156" s="146"/>
      <c r="G156" s="145"/>
      <c r="H156" s="146"/>
      <c r="I156" s="145"/>
      <c r="J156" s="145"/>
      <c r="K156" s="147">
        <f t="shared" si="12"/>
      </c>
      <c r="L156" s="148">
        <f t="shared" si="13"/>
      </c>
      <c r="M156" s="149">
        <f t="shared" si="14"/>
      </c>
      <c r="N156" s="150">
        <f t="shared" si="14"/>
      </c>
      <c r="O156" s="122"/>
    </row>
    <row r="157" spans="1:15" ht="16.5" thickBot="1">
      <c r="A157" s="119"/>
      <c r="B157" s="47"/>
      <c r="C157" s="47"/>
      <c r="D157" s="47"/>
      <c r="E157" s="47"/>
      <c r="F157" s="47"/>
      <c r="G157" s="47"/>
      <c r="H157" s="47"/>
      <c r="I157" s="162" t="s">
        <v>134</v>
      </c>
      <c r="J157" s="163"/>
      <c r="K157" s="164">
        <f>IF(ISBLANK(C139),"",SUM(K147:K156))</f>
        <v>9</v>
      </c>
      <c r="L157" s="165">
        <f>IF(ISBLANK(G139),"",SUM(L147:L156))</f>
        <v>11</v>
      </c>
      <c r="M157" s="166">
        <f>IF(ISBLANK(F147),"",SUM(M147:M156))</f>
        <v>5</v>
      </c>
      <c r="N157" s="167">
        <f>IF(ISBLANK(F147),"",SUM(N147:N156))</f>
        <v>3</v>
      </c>
      <c r="O157" s="122"/>
    </row>
    <row r="158" spans="1:15" ht="12.75">
      <c r="A158" s="119"/>
      <c r="B158" s="168" t="s">
        <v>135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123"/>
    </row>
    <row r="159" spans="1:15" ht="12.75">
      <c r="A159" s="119"/>
      <c r="B159" s="169" t="s">
        <v>79</v>
      </c>
      <c r="C159" s="169"/>
      <c r="D159" s="169" t="s">
        <v>80</v>
      </c>
      <c r="E159" s="170"/>
      <c r="F159" s="169"/>
      <c r="G159" s="169" t="s">
        <v>15</v>
      </c>
      <c r="H159" s="170"/>
      <c r="I159" s="169"/>
      <c r="J159" s="171" t="s">
        <v>136</v>
      </c>
      <c r="K159" s="48"/>
      <c r="L159" s="47"/>
      <c r="M159" s="47"/>
      <c r="N159" s="47"/>
      <c r="O159" s="123"/>
    </row>
    <row r="160" spans="1:15" ht="18.75" thickBot="1">
      <c r="A160" s="119"/>
      <c r="B160" s="47"/>
      <c r="C160" s="47"/>
      <c r="D160" s="47"/>
      <c r="E160" s="47"/>
      <c r="F160" s="47"/>
      <c r="G160" s="47"/>
      <c r="H160" s="47"/>
      <c r="I160" s="47"/>
      <c r="J160" s="221" t="s">
        <v>3</v>
      </c>
      <c r="K160" s="222"/>
      <c r="L160" s="222"/>
      <c r="M160" s="222"/>
      <c r="N160" s="223"/>
      <c r="O160" s="122"/>
    </row>
    <row r="161" spans="1:15" ht="18">
      <c r="A161" s="172"/>
      <c r="B161" s="173"/>
      <c r="C161" s="173"/>
      <c r="D161" s="173"/>
      <c r="E161" s="173"/>
      <c r="F161" s="173"/>
      <c r="G161" s="173"/>
      <c r="H161" s="173"/>
      <c r="I161" s="173"/>
      <c r="J161" s="174"/>
      <c r="K161" s="174"/>
      <c r="L161" s="174"/>
      <c r="M161" s="174"/>
      <c r="N161" s="174"/>
      <c r="O161" s="108"/>
    </row>
    <row r="162" ht="12.75">
      <c r="B162" s="175" t="s">
        <v>137</v>
      </c>
    </row>
    <row r="167" spans="1:15" ht="15.75">
      <c r="A167" s="114">
        <v>6</v>
      </c>
      <c r="B167" s="115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8"/>
    </row>
    <row r="168" spans="1:15" ht="15.75">
      <c r="A168" s="119"/>
      <c r="B168" s="48"/>
      <c r="C168" s="120" t="s">
        <v>114</v>
      </c>
      <c r="D168" s="47"/>
      <c r="E168" s="47"/>
      <c r="F168" s="48"/>
      <c r="G168" s="121" t="s">
        <v>115</v>
      </c>
      <c r="H168" s="50"/>
      <c r="I168" s="224"/>
      <c r="J168" s="225"/>
      <c r="K168" s="225"/>
      <c r="L168" s="225"/>
      <c r="M168" s="225"/>
      <c r="N168" s="226"/>
      <c r="O168" s="122"/>
    </row>
    <row r="169" spans="1:15" ht="20.25">
      <c r="A169" s="119"/>
      <c r="B169" s="51"/>
      <c r="C169" s="69" t="s">
        <v>116</v>
      </c>
      <c r="D169" s="47"/>
      <c r="E169" s="47"/>
      <c r="F169" s="48"/>
      <c r="G169" s="121" t="s">
        <v>117</v>
      </c>
      <c r="H169" s="50"/>
      <c r="I169" s="227"/>
      <c r="J169" s="217"/>
      <c r="K169" s="217"/>
      <c r="L169" s="217"/>
      <c r="M169" s="217"/>
      <c r="N169" s="218"/>
      <c r="O169" s="122"/>
    </row>
    <row r="170" spans="1:15" ht="12.75">
      <c r="A170" s="119"/>
      <c r="B170" s="48"/>
      <c r="C170" s="54"/>
      <c r="D170" s="47"/>
      <c r="E170" s="47"/>
      <c r="F170" s="47"/>
      <c r="G170" s="54"/>
      <c r="H170" s="47"/>
      <c r="I170" s="47"/>
      <c r="J170" s="47"/>
      <c r="K170" s="47"/>
      <c r="L170" s="47"/>
      <c r="M170" s="47"/>
      <c r="N170" s="47"/>
      <c r="O170" s="123"/>
    </row>
    <row r="171" spans="1:15" ht="15.75">
      <c r="A171" s="122"/>
      <c r="B171" s="124" t="s">
        <v>118</v>
      </c>
      <c r="C171" s="228" t="s">
        <v>46</v>
      </c>
      <c r="D171" s="229"/>
      <c r="E171" s="125"/>
      <c r="F171" s="124" t="s">
        <v>118</v>
      </c>
      <c r="G171" s="228" t="s">
        <v>1</v>
      </c>
      <c r="H171" s="230"/>
      <c r="I171" s="230"/>
      <c r="J171" s="230"/>
      <c r="K171" s="230"/>
      <c r="L171" s="230"/>
      <c r="M171" s="230"/>
      <c r="N171" s="231"/>
      <c r="O171" s="122"/>
    </row>
    <row r="172" spans="1:15" ht="12.75">
      <c r="A172" s="122"/>
      <c r="B172" s="126" t="s">
        <v>62</v>
      </c>
      <c r="C172" s="214" t="s">
        <v>156</v>
      </c>
      <c r="D172" s="215"/>
      <c r="E172" s="127"/>
      <c r="F172" s="128" t="s">
        <v>5</v>
      </c>
      <c r="G172" s="214" t="s">
        <v>171</v>
      </c>
      <c r="H172" s="217"/>
      <c r="I172" s="217"/>
      <c r="J172" s="217"/>
      <c r="K172" s="217"/>
      <c r="L172" s="217"/>
      <c r="M172" s="217"/>
      <c r="N172" s="218"/>
      <c r="O172" s="122"/>
    </row>
    <row r="173" spans="1:15" ht="12.75">
      <c r="A173" s="122"/>
      <c r="B173" s="129" t="s">
        <v>63</v>
      </c>
      <c r="C173" s="214" t="s">
        <v>196</v>
      </c>
      <c r="D173" s="215"/>
      <c r="E173" s="127"/>
      <c r="F173" s="130" t="s">
        <v>64</v>
      </c>
      <c r="G173" s="216" t="s">
        <v>170</v>
      </c>
      <c r="H173" s="217"/>
      <c r="I173" s="217"/>
      <c r="J173" s="217"/>
      <c r="K173" s="217"/>
      <c r="L173" s="217"/>
      <c r="M173" s="217"/>
      <c r="N173" s="218"/>
      <c r="O173" s="122"/>
    </row>
    <row r="174" spans="1:15" ht="12.75">
      <c r="A174" s="119"/>
      <c r="B174" s="129" t="s">
        <v>119</v>
      </c>
      <c r="C174" s="214" t="s">
        <v>158</v>
      </c>
      <c r="D174" s="215"/>
      <c r="E174" s="127"/>
      <c r="F174" s="130" t="s">
        <v>120</v>
      </c>
      <c r="G174" s="216" t="s">
        <v>172</v>
      </c>
      <c r="H174" s="217"/>
      <c r="I174" s="217"/>
      <c r="J174" s="217"/>
      <c r="K174" s="217"/>
      <c r="L174" s="217"/>
      <c r="M174" s="217"/>
      <c r="N174" s="218"/>
      <c r="O174" s="123"/>
    </row>
    <row r="175" spans="1:15" ht="12.75">
      <c r="A175" s="119"/>
      <c r="B175" s="131" t="s">
        <v>121</v>
      </c>
      <c r="C175" s="132"/>
      <c r="D175" s="133"/>
      <c r="E175" s="63"/>
      <c r="F175" s="131" t="s">
        <v>121</v>
      </c>
      <c r="G175" s="132"/>
      <c r="H175" s="134"/>
      <c r="I175" s="134"/>
      <c r="J175" s="134"/>
      <c r="K175" s="134"/>
      <c r="L175" s="134"/>
      <c r="M175" s="134"/>
      <c r="N175" s="134"/>
      <c r="O175" s="123"/>
    </row>
    <row r="176" spans="1:15" ht="12.75">
      <c r="A176" s="122"/>
      <c r="B176" s="135"/>
      <c r="C176" s="214"/>
      <c r="D176" s="215"/>
      <c r="E176" s="127"/>
      <c r="F176" s="136"/>
      <c r="G176" s="216"/>
      <c r="H176" s="217"/>
      <c r="I176" s="217"/>
      <c r="J176" s="217"/>
      <c r="K176" s="217"/>
      <c r="L176" s="217"/>
      <c r="M176" s="217"/>
      <c r="N176" s="218"/>
      <c r="O176" s="122"/>
    </row>
    <row r="177" spans="1:15" ht="12.75">
      <c r="A177" s="122"/>
      <c r="B177" s="137"/>
      <c r="C177" s="214"/>
      <c r="D177" s="215"/>
      <c r="E177" s="127"/>
      <c r="F177" s="138"/>
      <c r="G177" s="216"/>
      <c r="H177" s="217"/>
      <c r="I177" s="217"/>
      <c r="J177" s="217"/>
      <c r="K177" s="217"/>
      <c r="L177" s="217"/>
      <c r="M177" s="217"/>
      <c r="N177" s="218"/>
      <c r="O177" s="122"/>
    </row>
    <row r="178" spans="1:15" ht="15.75">
      <c r="A178" s="119"/>
      <c r="B178" s="47"/>
      <c r="C178" s="47"/>
      <c r="D178" s="47"/>
      <c r="E178" s="47"/>
      <c r="F178" s="139" t="s">
        <v>122</v>
      </c>
      <c r="G178" s="54"/>
      <c r="H178" s="54"/>
      <c r="I178" s="54"/>
      <c r="J178" s="47"/>
      <c r="K178" s="47"/>
      <c r="L178" s="47"/>
      <c r="M178" s="68"/>
      <c r="N178" s="48"/>
      <c r="O178" s="123"/>
    </row>
    <row r="179" spans="1:15" ht="12.75">
      <c r="A179" s="119"/>
      <c r="B179" s="140" t="s">
        <v>8</v>
      </c>
      <c r="C179" s="47"/>
      <c r="D179" s="47"/>
      <c r="E179" s="47"/>
      <c r="F179" s="141" t="s">
        <v>123</v>
      </c>
      <c r="G179" s="141" t="s">
        <v>97</v>
      </c>
      <c r="H179" s="141" t="s">
        <v>124</v>
      </c>
      <c r="I179" s="141" t="s">
        <v>125</v>
      </c>
      <c r="J179" s="141" t="s">
        <v>126</v>
      </c>
      <c r="K179" s="219" t="s">
        <v>127</v>
      </c>
      <c r="L179" s="220"/>
      <c r="M179" s="73" t="s">
        <v>70</v>
      </c>
      <c r="N179" s="142" t="s">
        <v>71</v>
      </c>
      <c r="O179" s="122"/>
    </row>
    <row r="180" spans="1:15" ht="12.75">
      <c r="A180" s="122"/>
      <c r="B180" s="143" t="s">
        <v>72</v>
      </c>
      <c r="C180" s="144" t="str">
        <f>IF(C172&gt;"",C172,"")</f>
        <v>Törnroos Väinö</v>
      </c>
      <c r="D180" s="144" t="str">
        <f>IF(G172&gt;"",G172,"")</f>
        <v>Kantola Roni</v>
      </c>
      <c r="E180" s="144">
        <f>IF(E172&gt;"",E172&amp;" - "&amp;I172,"")</f>
      </c>
      <c r="F180" s="145">
        <v>-5</v>
      </c>
      <c r="G180" s="145">
        <v>-7</v>
      </c>
      <c r="H180" s="146">
        <v>-3</v>
      </c>
      <c r="I180" s="145"/>
      <c r="J180" s="145"/>
      <c r="K180" s="147">
        <f>IF(ISBLANK(F180),"",COUNTIF(F180:J180,"&gt;=0"))</f>
        <v>0</v>
      </c>
      <c r="L180" s="148">
        <f>IF(ISBLANK(F180),"",(IF(LEFT(F180,1)="-",1,0)+IF(LEFT(G180,1)="-",1,0)+IF(LEFT(H180,1)="-",1,0)+IF(LEFT(I180,1)="-",1,0)+IF(LEFT(J180,1)="-",1,0)))</f>
        <v>3</v>
      </c>
      <c r="M180" s="149">
        <f>IF(K180=3,1,"")</f>
      </c>
      <c r="N180" s="150">
        <f>IF(L180=3,1,"")</f>
        <v>1</v>
      </c>
      <c r="O180" s="122"/>
    </row>
    <row r="181" spans="1:15" ht="12.75">
      <c r="A181" s="122"/>
      <c r="B181" s="143" t="s">
        <v>73</v>
      </c>
      <c r="C181" s="144" t="str">
        <f>IF(C173&gt;"",C173,"")</f>
        <v>Mustonen Aleksi</v>
      </c>
      <c r="D181" s="144" t="str">
        <f>IF(G173&gt;"",G173,"")</f>
        <v>Heikkilä Juha</v>
      </c>
      <c r="E181" s="144">
        <f>IF(E173&gt;"",E173&amp;" - "&amp;I173,"")</f>
      </c>
      <c r="F181" s="151">
        <v>6</v>
      </c>
      <c r="G181" s="145">
        <v>3</v>
      </c>
      <c r="H181" s="145">
        <v>5</v>
      </c>
      <c r="I181" s="145"/>
      <c r="J181" s="145"/>
      <c r="K181" s="147">
        <f>IF(ISBLANK(F181),"",COUNTIF(F181:J181,"&gt;=0"))</f>
        <v>3</v>
      </c>
      <c r="L181" s="148">
        <f>IF(ISBLANK(F181),"",(IF(LEFT(F181,1)="-",1,0)+IF(LEFT(G181,1)="-",1,0)+IF(LEFT(H181,1)="-",1,0)+IF(LEFT(I181,1)="-",1,0)+IF(LEFT(J181,1)="-",1,0)))</f>
        <v>0</v>
      </c>
      <c r="M181" s="149">
        <f>IF(K181=3,1,"")</f>
        <v>1</v>
      </c>
      <c r="N181" s="150">
        <f>IF(L181=3,1,"")</f>
      </c>
      <c r="O181" s="122"/>
    </row>
    <row r="182" spans="1:15" ht="12.75">
      <c r="A182" s="122"/>
      <c r="B182" s="152" t="s">
        <v>128</v>
      </c>
      <c r="C182" s="144" t="str">
        <f>IF(C174&gt;"",C174,"")</f>
        <v>Mäkelä Jussi</v>
      </c>
      <c r="D182" s="144" t="str">
        <f>IF(G174&gt;"",G174,"")</f>
        <v>Lallo Matias</v>
      </c>
      <c r="E182" s="153"/>
      <c r="F182" s="151">
        <v>5</v>
      </c>
      <c r="G182" s="154">
        <v>2</v>
      </c>
      <c r="H182" s="151">
        <v>0</v>
      </c>
      <c r="I182" s="151"/>
      <c r="J182" s="151"/>
      <c r="K182" s="147">
        <f aca="true" t="shared" si="15" ref="K182:K189">IF(ISBLANK(F182),"",COUNTIF(F182:J182,"&gt;=0"))</f>
        <v>3</v>
      </c>
      <c r="L182" s="148">
        <f aca="true" t="shared" si="16" ref="L182:L189">IF(ISBLANK(F182),"",(IF(LEFT(F182,1)="-",1,0)+IF(LEFT(G182,1)="-",1,0)+IF(LEFT(H182,1)="-",1,0)+IF(LEFT(I182,1)="-",1,0)+IF(LEFT(J182,1)="-",1,0)))</f>
        <v>0</v>
      </c>
      <c r="M182" s="149">
        <f aca="true" t="shared" si="17" ref="M182:N189">IF(K182=3,1,"")</f>
        <v>1</v>
      </c>
      <c r="N182" s="150">
        <f t="shared" si="17"/>
      </c>
      <c r="O182" s="122"/>
    </row>
    <row r="183" spans="1:15" ht="12.75">
      <c r="A183" s="122"/>
      <c r="B183" s="152" t="s">
        <v>76</v>
      </c>
      <c r="C183" s="144" t="str">
        <f>IF(C173&gt;"",C173,"")</f>
        <v>Mustonen Aleksi</v>
      </c>
      <c r="D183" s="144" t="str">
        <f>IF(G172&gt;"",G172,"")</f>
        <v>Kantola Roni</v>
      </c>
      <c r="E183" s="153"/>
      <c r="F183" s="151">
        <v>-9</v>
      </c>
      <c r="G183" s="154">
        <v>-6</v>
      </c>
      <c r="H183" s="151">
        <v>-3</v>
      </c>
      <c r="I183" s="151"/>
      <c r="J183" s="151"/>
      <c r="K183" s="147">
        <f t="shared" si="15"/>
        <v>0</v>
      </c>
      <c r="L183" s="148">
        <f t="shared" si="16"/>
        <v>3</v>
      </c>
      <c r="M183" s="149">
        <f t="shared" si="17"/>
      </c>
      <c r="N183" s="150">
        <f t="shared" si="17"/>
        <v>1</v>
      </c>
      <c r="O183" s="122"/>
    </row>
    <row r="184" spans="1:15" ht="12.75">
      <c r="A184" s="122"/>
      <c r="B184" s="152" t="s">
        <v>129</v>
      </c>
      <c r="C184" s="144" t="str">
        <f>IF(C172&gt;"",C172,"")</f>
        <v>Törnroos Väinö</v>
      </c>
      <c r="D184" s="144" t="str">
        <f>IF(G174&gt;"",G174,"")</f>
        <v>Lallo Matias</v>
      </c>
      <c r="E184" s="153"/>
      <c r="F184" s="151">
        <v>3</v>
      </c>
      <c r="G184" s="154">
        <v>5</v>
      </c>
      <c r="H184" s="151">
        <v>4</v>
      </c>
      <c r="I184" s="151"/>
      <c r="J184" s="151"/>
      <c r="K184" s="147">
        <f t="shared" si="15"/>
        <v>3</v>
      </c>
      <c r="L184" s="148">
        <f t="shared" si="16"/>
        <v>0</v>
      </c>
      <c r="M184" s="149">
        <f t="shared" si="17"/>
        <v>1</v>
      </c>
      <c r="N184" s="150">
        <f t="shared" si="17"/>
      </c>
      <c r="O184" s="122"/>
    </row>
    <row r="185" spans="1:15" ht="12.75">
      <c r="A185" s="122"/>
      <c r="B185" s="152" t="s">
        <v>130</v>
      </c>
      <c r="C185" s="144" t="str">
        <f>IF(C174&gt;"",C174,"")</f>
        <v>Mäkelä Jussi</v>
      </c>
      <c r="D185" s="144" t="str">
        <f>IF(G173&gt;"",G173,"")</f>
        <v>Heikkilä Juha</v>
      </c>
      <c r="E185" s="153"/>
      <c r="F185" s="151">
        <v>4</v>
      </c>
      <c r="G185" s="154">
        <v>7</v>
      </c>
      <c r="H185" s="151">
        <v>0</v>
      </c>
      <c r="I185" s="151"/>
      <c r="J185" s="151"/>
      <c r="K185" s="147">
        <f t="shared" si="15"/>
        <v>3</v>
      </c>
      <c r="L185" s="148">
        <f t="shared" si="16"/>
        <v>0</v>
      </c>
      <c r="M185" s="149">
        <f t="shared" si="17"/>
        <v>1</v>
      </c>
      <c r="N185" s="150">
        <f t="shared" si="17"/>
      </c>
      <c r="O185" s="122"/>
    </row>
    <row r="186" spans="1:15" ht="12.75">
      <c r="A186" s="122"/>
      <c r="B186" s="152" t="s">
        <v>131</v>
      </c>
      <c r="C186" s="155">
        <f>IF(C176&gt;"",C176&amp;" / "&amp;C177,"")</f>
      </c>
      <c r="D186" s="155">
        <f>IF(G176&gt;"",G176&amp;" / "&amp;G177,"")</f>
      </c>
      <c r="E186" s="156"/>
      <c r="F186" s="157"/>
      <c r="G186" s="158"/>
      <c r="H186" s="159"/>
      <c r="I186" s="159"/>
      <c r="J186" s="159"/>
      <c r="K186" s="147">
        <f t="shared" si="15"/>
      </c>
      <c r="L186" s="148">
        <f t="shared" si="16"/>
      </c>
      <c r="M186" s="149">
        <f t="shared" si="17"/>
      </c>
      <c r="N186" s="150">
        <f t="shared" si="17"/>
      </c>
      <c r="O186" s="122"/>
    </row>
    <row r="187" spans="1:15" ht="12.75">
      <c r="A187" s="122"/>
      <c r="B187" s="143" t="s">
        <v>132</v>
      </c>
      <c r="C187" s="144" t="str">
        <f>IF(C173&gt;"",C173,"")</f>
        <v>Mustonen Aleksi</v>
      </c>
      <c r="D187" s="144" t="str">
        <f>IF(G174&gt;"",G174,"")</f>
        <v>Lallo Matias</v>
      </c>
      <c r="E187" s="160"/>
      <c r="F187" s="161">
        <v>2</v>
      </c>
      <c r="G187" s="145">
        <v>3</v>
      </c>
      <c r="H187" s="145">
        <v>1</v>
      </c>
      <c r="I187" s="145"/>
      <c r="J187" s="146"/>
      <c r="K187" s="147">
        <f t="shared" si="15"/>
        <v>3</v>
      </c>
      <c r="L187" s="148">
        <f t="shared" si="16"/>
        <v>0</v>
      </c>
      <c r="M187" s="149">
        <f t="shared" si="17"/>
        <v>1</v>
      </c>
      <c r="N187" s="150">
        <f t="shared" si="17"/>
      </c>
      <c r="O187" s="122"/>
    </row>
    <row r="188" spans="1:15" ht="12.75">
      <c r="A188" s="122"/>
      <c r="B188" s="143" t="s">
        <v>133</v>
      </c>
      <c r="C188" s="144" t="str">
        <f>IF(C174&gt;"",C174,"")</f>
        <v>Mäkelä Jussi</v>
      </c>
      <c r="D188" s="144" t="str">
        <f>IF(G172&gt;"",G172,"")</f>
        <v>Kantola Roni</v>
      </c>
      <c r="E188" s="160"/>
      <c r="F188" s="161"/>
      <c r="G188" s="145"/>
      <c r="H188" s="145"/>
      <c r="I188" s="145"/>
      <c r="J188" s="146"/>
      <c r="K188" s="147">
        <f t="shared" si="15"/>
      </c>
      <c r="L188" s="148">
        <f t="shared" si="16"/>
      </c>
      <c r="M188" s="149">
        <f t="shared" si="17"/>
      </c>
      <c r="N188" s="150">
        <f t="shared" si="17"/>
      </c>
      <c r="O188" s="122"/>
    </row>
    <row r="189" spans="1:15" ht="13.5" thickBot="1">
      <c r="A189" s="122"/>
      <c r="B189" s="143" t="s">
        <v>75</v>
      </c>
      <c r="C189" s="144" t="str">
        <f>IF(C172&gt;"",C172,"")</f>
        <v>Törnroos Väinö</v>
      </c>
      <c r="D189" s="144" t="str">
        <f>IF(G173&gt;"",G173,"")</f>
        <v>Heikkilä Juha</v>
      </c>
      <c r="E189" s="160"/>
      <c r="F189" s="146"/>
      <c r="G189" s="145"/>
      <c r="H189" s="146"/>
      <c r="I189" s="145"/>
      <c r="J189" s="145"/>
      <c r="K189" s="147">
        <f t="shared" si="15"/>
      </c>
      <c r="L189" s="148">
        <f t="shared" si="16"/>
      </c>
      <c r="M189" s="149">
        <f t="shared" si="17"/>
      </c>
      <c r="N189" s="150">
        <f t="shared" si="17"/>
      </c>
      <c r="O189" s="122"/>
    </row>
    <row r="190" spans="1:15" ht="16.5" thickBot="1">
      <c r="A190" s="119"/>
      <c r="B190" s="47"/>
      <c r="C190" s="47"/>
      <c r="D190" s="47"/>
      <c r="E190" s="47"/>
      <c r="F190" s="47"/>
      <c r="G190" s="47"/>
      <c r="H190" s="47"/>
      <c r="I190" s="162" t="s">
        <v>134</v>
      </c>
      <c r="J190" s="163"/>
      <c r="K190" s="164">
        <f>IF(ISBLANK(C172),"",SUM(K180:K189))</f>
        <v>15</v>
      </c>
      <c r="L190" s="165">
        <f>IF(ISBLANK(G172),"",SUM(L180:L189))</f>
        <v>6</v>
      </c>
      <c r="M190" s="166">
        <f>IF(ISBLANK(F180),"",SUM(M180:M189))</f>
        <v>5</v>
      </c>
      <c r="N190" s="167">
        <f>IF(ISBLANK(F180),"",SUM(N180:N189))</f>
        <v>2</v>
      </c>
      <c r="O190" s="122"/>
    </row>
    <row r="191" spans="1:15" ht="12.75">
      <c r="A191" s="119"/>
      <c r="B191" s="168" t="s">
        <v>135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123"/>
    </row>
    <row r="192" spans="1:15" ht="12.75">
      <c r="A192" s="119"/>
      <c r="B192" s="169" t="s">
        <v>79</v>
      </c>
      <c r="C192" s="169"/>
      <c r="D192" s="169" t="s">
        <v>80</v>
      </c>
      <c r="E192" s="170"/>
      <c r="F192" s="169"/>
      <c r="G192" s="169" t="s">
        <v>15</v>
      </c>
      <c r="H192" s="170"/>
      <c r="I192" s="169"/>
      <c r="J192" s="171" t="s">
        <v>136</v>
      </c>
      <c r="K192" s="48"/>
      <c r="L192" s="47"/>
      <c r="M192" s="47"/>
      <c r="N192" s="47"/>
      <c r="O192" s="123"/>
    </row>
    <row r="193" spans="1:15" ht="18.75" thickBot="1">
      <c r="A193" s="119"/>
      <c r="B193" s="47"/>
      <c r="C193" s="47"/>
      <c r="D193" s="47"/>
      <c r="E193" s="47"/>
      <c r="F193" s="47"/>
      <c r="G193" s="47"/>
      <c r="H193" s="47"/>
      <c r="I193" s="47"/>
      <c r="J193" s="221" t="s">
        <v>46</v>
      </c>
      <c r="K193" s="222"/>
      <c r="L193" s="222"/>
      <c r="M193" s="222"/>
      <c r="N193" s="223"/>
      <c r="O193" s="122"/>
    </row>
    <row r="194" spans="1:15" ht="18">
      <c r="A194" s="172"/>
      <c r="B194" s="173"/>
      <c r="C194" s="173"/>
      <c r="D194" s="173"/>
      <c r="E194" s="173"/>
      <c r="F194" s="173"/>
      <c r="G194" s="173"/>
      <c r="H194" s="173"/>
      <c r="I194" s="173"/>
      <c r="J194" s="174"/>
      <c r="K194" s="174"/>
      <c r="L194" s="174"/>
      <c r="M194" s="174"/>
      <c r="N194" s="174"/>
      <c r="O194" s="108"/>
    </row>
    <row r="195" ht="12.75">
      <c r="B195" s="175" t="s">
        <v>137</v>
      </c>
    </row>
    <row r="200" spans="1:15" ht="15.75">
      <c r="A200" s="114">
        <v>7</v>
      </c>
      <c r="B200" s="115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8"/>
    </row>
    <row r="201" spans="1:15" ht="15.75">
      <c r="A201" s="119"/>
      <c r="B201" s="48"/>
      <c r="C201" s="120" t="s">
        <v>114</v>
      </c>
      <c r="D201" s="47"/>
      <c r="E201" s="47"/>
      <c r="F201" s="48"/>
      <c r="G201" s="121" t="s">
        <v>115</v>
      </c>
      <c r="H201" s="50"/>
      <c r="I201" s="224"/>
      <c r="J201" s="225"/>
      <c r="K201" s="225"/>
      <c r="L201" s="225"/>
      <c r="M201" s="225"/>
      <c r="N201" s="226"/>
      <c r="O201" s="122"/>
    </row>
    <row r="202" spans="1:15" ht="20.25">
      <c r="A202" s="119"/>
      <c r="B202" s="51"/>
      <c r="C202" s="69" t="s">
        <v>116</v>
      </c>
      <c r="D202" s="47"/>
      <c r="E202" s="47"/>
      <c r="F202" s="48"/>
      <c r="G202" s="121" t="s">
        <v>117</v>
      </c>
      <c r="H202" s="50"/>
      <c r="I202" s="227"/>
      <c r="J202" s="217"/>
      <c r="K202" s="217"/>
      <c r="L202" s="217"/>
      <c r="M202" s="217"/>
      <c r="N202" s="218"/>
      <c r="O202" s="122"/>
    </row>
    <row r="203" spans="1:15" ht="12.75">
      <c r="A203" s="119"/>
      <c r="B203" s="48"/>
      <c r="C203" s="54"/>
      <c r="D203" s="47"/>
      <c r="E203" s="47"/>
      <c r="F203" s="47"/>
      <c r="G203" s="54"/>
      <c r="H203" s="47"/>
      <c r="I203" s="47"/>
      <c r="J203" s="47"/>
      <c r="K203" s="47"/>
      <c r="L203" s="47"/>
      <c r="M203" s="47"/>
      <c r="N203" s="47"/>
      <c r="O203" s="123"/>
    </row>
    <row r="204" spans="1:15" ht="15.75">
      <c r="A204" s="122"/>
      <c r="B204" s="124" t="s">
        <v>118</v>
      </c>
      <c r="C204" s="228" t="s">
        <v>92</v>
      </c>
      <c r="D204" s="229"/>
      <c r="E204" s="125"/>
      <c r="F204" s="124" t="s">
        <v>118</v>
      </c>
      <c r="G204" s="228" t="s">
        <v>111</v>
      </c>
      <c r="H204" s="230"/>
      <c r="I204" s="230"/>
      <c r="J204" s="230"/>
      <c r="K204" s="230"/>
      <c r="L204" s="230"/>
      <c r="M204" s="230"/>
      <c r="N204" s="231"/>
      <c r="O204" s="122"/>
    </row>
    <row r="205" spans="1:15" ht="12.75">
      <c r="A205" s="122"/>
      <c r="B205" s="126" t="s">
        <v>62</v>
      </c>
      <c r="C205" s="214" t="s">
        <v>189</v>
      </c>
      <c r="D205" s="215"/>
      <c r="E205" s="127"/>
      <c r="F205" s="128" t="s">
        <v>5</v>
      </c>
      <c r="G205" s="214" t="s">
        <v>168</v>
      </c>
      <c r="H205" s="217"/>
      <c r="I205" s="217"/>
      <c r="J205" s="217"/>
      <c r="K205" s="217"/>
      <c r="L205" s="217"/>
      <c r="M205" s="217"/>
      <c r="N205" s="218"/>
      <c r="O205" s="122"/>
    </row>
    <row r="206" spans="1:15" ht="12.75">
      <c r="A206" s="122"/>
      <c r="B206" s="129" t="s">
        <v>63</v>
      </c>
      <c r="C206" s="214" t="s">
        <v>190</v>
      </c>
      <c r="D206" s="215"/>
      <c r="E206" s="127"/>
      <c r="F206" s="130" t="s">
        <v>64</v>
      </c>
      <c r="G206" s="216" t="s">
        <v>169</v>
      </c>
      <c r="H206" s="217"/>
      <c r="I206" s="217"/>
      <c r="J206" s="217"/>
      <c r="K206" s="217"/>
      <c r="L206" s="217"/>
      <c r="M206" s="217"/>
      <c r="N206" s="218"/>
      <c r="O206" s="122"/>
    </row>
    <row r="207" spans="1:15" ht="12.75">
      <c r="A207" s="119"/>
      <c r="B207" s="129" t="s">
        <v>119</v>
      </c>
      <c r="C207" s="214" t="s">
        <v>191</v>
      </c>
      <c r="D207" s="215"/>
      <c r="E207" s="127"/>
      <c r="F207" s="130" t="s">
        <v>120</v>
      </c>
      <c r="G207" s="216" t="s">
        <v>192</v>
      </c>
      <c r="H207" s="217"/>
      <c r="I207" s="217"/>
      <c r="J207" s="217"/>
      <c r="K207" s="217"/>
      <c r="L207" s="217"/>
      <c r="M207" s="217"/>
      <c r="N207" s="218"/>
      <c r="O207" s="123"/>
    </row>
    <row r="208" spans="1:15" ht="12.75">
      <c r="A208" s="119"/>
      <c r="B208" s="131" t="s">
        <v>121</v>
      </c>
      <c r="C208" s="132"/>
      <c r="D208" s="133"/>
      <c r="E208" s="63"/>
      <c r="F208" s="131" t="s">
        <v>121</v>
      </c>
      <c r="G208" s="132"/>
      <c r="H208" s="134"/>
      <c r="I208" s="134"/>
      <c r="J208" s="134"/>
      <c r="K208" s="134"/>
      <c r="L208" s="134"/>
      <c r="M208" s="134"/>
      <c r="N208" s="134"/>
      <c r="O208" s="123"/>
    </row>
    <row r="209" spans="1:15" ht="12.75">
      <c r="A209" s="122"/>
      <c r="B209" s="135"/>
      <c r="C209" s="214"/>
      <c r="D209" s="215"/>
      <c r="E209" s="127"/>
      <c r="F209" s="136"/>
      <c r="G209" s="216"/>
      <c r="H209" s="217"/>
      <c r="I209" s="217"/>
      <c r="J209" s="217"/>
      <c r="K209" s="217"/>
      <c r="L209" s="217"/>
      <c r="M209" s="217"/>
      <c r="N209" s="218"/>
      <c r="O209" s="122"/>
    </row>
    <row r="210" spans="1:15" ht="12.75">
      <c r="A210" s="122"/>
      <c r="B210" s="137"/>
      <c r="C210" s="214"/>
      <c r="D210" s="215"/>
      <c r="E210" s="127"/>
      <c r="F210" s="138"/>
      <c r="G210" s="216"/>
      <c r="H210" s="217"/>
      <c r="I210" s="217"/>
      <c r="J210" s="217"/>
      <c r="K210" s="217"/>
      <c r="L210" s="217"/>
      <c r="M210" s="217"/>
      <c r="N210" s="218"/>
      <c r="O210" s="122"/>
    </row>
    <row r="211" spans="1:15" ht="15.75">
      <c r="A211" s="119"/>
      <c r="B211" s="47"/>
      <c r="C211" s="47"/>
      <c r="D211" s="47"/>
      <c r="E211" s="47"/>
      <c r="F211" s="139" t="s">
        <v>122</v>
      </c>
      <c r="G211" s="54"/>
      <c r="H211" s="54"/>
      <c r="I211" s="54"/>
      <c r="J211" s="47"/>
      <c r="K211" s="47"/>
      <c r="L211" s="47"/>
      <c r="M211" s="68"/>
      <c r="N211" s="48"/>
      <c r="O211" s="123"/>
    </row>
    <row r="212" spans="1:15" ht="12.75">
      <c r="A212" s="119"/>
      <c r="B212" s="140" t="s">
        <v>8</v>
      </c>
      <c r="C212" s="47"/>
      <c r="D212" s="47"/>
      <c r="E212" s="47"/>
      <c r="F212" s="141" t="s">
        <v>123</v>
      </c>
      <c r="G212" s="141" t="s">
        <v>97</v>
      </c>
      <c r="H212" s="141" t="s">
        <v>124</v>
      </c>
      <c r="I212" s="141" t="s">
        <v>125</v>
      </c>
      <c r="J212" s="141" t="s">
        <v>126</v>
      </c>
      <c r="K212" s="219" t="s">
        <v>127</v>
      </c>
      <c r="L212" s="220"/>
      <c r="M212" s="73" t="s">
        <v>70</v>
      </c>
      <c r="N212" s="142" t="s">
        <v>71</v>
      </c>
      <c r="O212" s="122"/>
    </row>
    <row r="213" spans="1:15" ht="12.75">
      <c r="A213" s="122"/>
      <c r="B213" s="143" t="s">
        <v>72</v>
      </c>
      <c r="C213" s="144" t="str">
        <f>IF(C205&gt;"",C205,"")</f>
        <v>Vyskubov Dmitry</v>
      </c>
      <c r="D213" s="144" t="str">
        <f>IF(G205&gt;"",G205,"")</f>
        <v>Punnonen Petter</v>
      </c>
      <c r="E213" s="144">
        <f>IF(E205&gt;"",E205&amp;" - "&amp;I205,"")</f>
      </c>
      <c r="F213" s="145">
        <v>3</v>
      </c>
      <c r="G213" s="145">
        <v>5</v>
      </c>
      <c r="H213" s="146">
        <v>0</v>
      </c>
      <c r="I213" s="145"/>
      <c r="J213" s="145"/>
      <c r="K213" s="147">
        <f>IF(ISBLANK(F213),"",COUNTIF(F213:J213,"&gt;=0"))</f>
        <v>3</v>
      </c>
      <c r="L213" s="148">
        <f>IF(ISBLANK(F213),"",(IF(LEFT(F213,1)="-",1,0)+IF(LEFT(G213,1)="-",1,0)+IF(LEFT(H213,1)="-",1,0)+IF(LEFT(I213,1)="-",1,0)+IF(LEFT(J213,1)="-",1,0)))</f>
        <v>0</v>
      </c>
      <c r="M213" s="149">
        <f>IF(K213=3,1,"")</f>
        <v>1</v>
      </c>
      <c r="N213" s="150">
        <f>IF(L213=3,1,"")</f>
      </c>
      <c r="O213" s="122"/>
    </row>
    <row r="214" spans="1:15" ht="12.75">
      <c r="A214" s="122"/>
      <c r="B214" s="143" t="s">
        <v>73</v>
      </c>
      <c r="C214" s="144" t="str">
        <f>IF(C206&gt;"",C206,"")</f>
        <v>Zhuang Siyan</v>
      </c>
      <c r="D214" s="144" t="str">
        <f>IF(G206&gt;"",G206,"")</f>
        <v>Rissanen Patrik</v>
      </c>
      <c r="E214" s="144">
        <f>IF(E206&gt;"",E206&amp;" - "&amp;I206,"")</f>
      </c>
      <c r="F214" s="151">
        <v>-3</v>
      </c>
      <c r="G214" s="145">
        <v>-8</v>
      </c>
      <c r="H214" s="145">
        <v>-10</v>
      </c>
      <c r="I214" s="145"/>
      <c r="J214" s="145"/>
      <c r="K214" s="147">
        <f>IF(ISBLANK(F214),"",COUNTIF(F214:J214,"&gt;=0"))</f>
        <v>0</v>
      </c>
      <c r="L214" s="148">
        <f>IF(ISBLANK(F214),"",(IF(LEFT(F214,1)="-",1,0)+IF(LEFT(G214,1)="-",1,0)+IF(LEFT(H214,1)="-",1,0)+IF(LEFT(I214,1)="-",1,0)+IF(LEFT(J214,1)="-",1,0)))</f>
        <v>3</v>
      </c>
      <c r="M214" s="149">
        <f>IF(K214=3,1,"")</f>
      </c>
      <c r="N214" s="150">
        <f>IF(L214=3,1,"")</f>
        <v>1</v>
      </c>
      <c r="O214" s="122"/>
    </row>
    <row r="215" spans="1:15" ht="12.75">
      <c r="A215" s="122"/>
      <c r="B215" s="152" t="s">
        <v>128</v>
      </c>
      <c r="C215" s="144" t="str">
        <f>IF(C207&gt;"",C207,"")</f>
        <v>Hietikko Pauli</v>
      </c>
      <c r="D215" s="144" t="str">
        <f>IF(G207&gt;"",G207,"")</f>
        <v>Toivonen Jesse</v>
      </c>
      <c r="E215" s="153"/>
      <c r="F215" s="151">
        <v>4</v>
      </c>
      <c r="G215" s="154">
        <v>5</v>
      </c>
      <c r="H215" s="151">
        <v>2</v>
      </c>
      <c r="I215" s="151"/>
      <c r="J215" s="151"/>
      <c r="K215" s="147">
        <f aca="true" t="shared" si="18" ref="K215:K222">IF(ISBLANK(F215),"",COUNTIF(F215:J215,"&gt;=0"))</f>
        <v>3</v>
      </c>
      <c r="L215" s="148">
        <f aca="true" t="shared" si="19" ref="L215:L222">IF(ISBLANK(F215),"",(IF(LEFT(F215,1)="-",1,0)+IF(LEFT(G215,1)="-",1,0)+IF(LEFT(H215,1)="-",1,0)+IF(LEFT(I215,1)="-",1,0)+IF(LEFT(J215,1)="-",1,0)))</f>
        <v>0</v>
      </c>
      <c r="M215" s="149">
        <f aca="true" t="shared" si="20" ref="M215:N222">IF(K215=3,1,"")</f>
        <v>1</v>
      </c>
      <c r="N215" s="150">
        <f t="shared" si="20"/>
      </c>
      <c r="O215" s="122"/>
    </row>
    <row r="216" spans="1:15" ht="12.75">
      <c r="A216" s="122"/>
      <c r="B216" s="152" t="s">
        <v>76</v>
      </c>
      <c r="C216" s="144" t="str">
        <f>IF(C206&gt;"",C206,"")</f>
        <v>Zhuang Siyan</v>
      </c>
      <c r="D216" s="144" t="str">
        <f>IF(G205&gt;"",G205,"")</f>
        <v>Punnonen Petter</v>
      </c>
      <c r="E216" s="153"/>
      <c r="F216" s="151">
        <v>8</v>
      </c>
      <c r="G216" s="154">
        <v>7</v>
      </c>
      <c r="H216" s="151">
        <v>-5</v>
      </c>
      <c r="I216" s="151">
        <v>-3</v>
      </c>
      <c r="J216" s="151">
        <v>-7</v>
      </c>
      <c r="K216" s="147">
        <f t="shared" si="18"/>
        <v>2</v>
      </c>
      <c r="L216" s="148">
        <f t="shared" si="19"/>
        <v>3</v>
      </c>
      <c r="M216" s="149">
        <f t="shared" si="20"/>
      </c>
      <c r="N216" s="150">
        <f t="shared" si="20"/>
        <v>1</v>
      </c>
      <c r="O216" s="122"/>
    </row>
    <row r="217" spans="1:15" ht="12.75">
      <c r="A217" s="122"/>
      <c r="B217" s="152" t="s">
        <v>129</v>
      </c>
      <c r="C217" s="144" t="str">
        <f>IF(C205&gt;"",C205,"")</f>
        <v>Vyskubov Dmitry</v>
      </c>
      <c r="D217" s="144" t="str">
        <f>IF(G207&gt;"",G207,"")</f>
        <v>Toivonen Jesse</v>
      </c>
      <c r="E217" s="153"/>
      <c r="F217" s="151">
        <v>6</v>
      </c>
      <c r="G217" s="154">
        <v>-8</v>
      </c>
      <c r="H217" s="151">
        <v>10</v>
      </c>
      <c r="I217" s="151">
        <v>-7</v>
      </c>
      <c r="J217" s="151">
        <v>8</v>
      </c>
      <c r="K217" s="147">
        <f t="shared" si="18"/>
        <v>3</v>
      </c>
      <c r="L217" s="148">
        <f t="shared" si="19"/>
        <v>2</v>
      </c>
      <c r="M217" s="149">
        <f t="shared" si="20"/>
        <v>1</v>
      </c>
      <c r="N217" s="150">
        <f t="shared" si="20"/>
      </c>
      <c r="O217" s="122"/>
    </row>
    <row r="218" spans="1:15" ht="12.75">
      <c r="A218" s="122"/>
      <c r="B218" s="152" t="s">
        <v>130</v>
      </c>
      <c r="C218" s="144" t="str">
        <f>IF(C207&gt;"",C207,"")</f>
        <v>Hietikko Pauli</v>
      </c>
      <c r="D218" s="144" t="str">
        <f>IF(G206&gt;"",G206,"")</f>
        <v>Rissanen Patrik</v>
      </c>
      <c r="E218" s="153"/>
      <c r="F218" s="151">
        <v>5</v>
      </c>
      <c r="G218" s="154">
        <v>1</v>
      </c>
      <c r="H218" s="151">
        <v>8</v>
      </c>
      <c r="I218" s="151"/>
      <c r="J218" s="151"/>
      <c r="K218" s="147">
        <f t="shared" si="18"/>
        <v>3</v>
      </c>
      <c r="L218" s="148">
        <f t="shared" si="19"/>
        <v>0</v>
      </c>
      <c r="M218" s="149">
        <f t="shared" si="20"/>
        <v>1</v>
      </c>
      <c r="N218" s="150">
        <f t="shared" si="20"/>
      </c>
      <c r="O218" s="122"/>
    </row>
    <row r="219" spans="1:15" ht="12.75">
      <c r="A219" s="122"/>
      <c r="B219" s="152" t="s">
        <v>131</v>
      </c>
      <c r="C219" s="155">
        <f>IF(C209&gt;"",C209&amp;" / "&amp;C210,"")</f>
      </c>
      <c r="D219" s="155">
        <f>IF(G209&gt;"",G209&amp;" / "&amp;G210,"")</f>
      </c>
      <c r="E219" s="156"/>
      <c r="F219" s="157"/>
      <c r="G219" s="158"/>
      <c r="H219" s="159"/>
      <c r="I219" s="159"/>
      <c r="J219" s="159"/>
      <c r="K219" s="147">
        <f t="shared" si="18"/>
      </c>
      <c r="L219" s="148">
        <f t="shared" si="19"/>
      </c>
      <c r="M219" s="149">
        <f t="shared" si="20"/>
      </c>
      <c r="N219" s="150">
        <f t="shared" si="20"/>
      </c>
      <c r="O219" s="122"/>
    </row>
    <row r="220" spans="1:15" ht="12.75">
      <c r="A220" s="122"/>
      <c r="B220" s="143" t="s">
        <v>132</v>
      </c>
      <c r="C220" s="144" t="str">
        <f>IF(C206&gt;"",C206,"")</f>
        <v>Zhuang Siyan</v>
      </c>
      <c r="D220" s="144" t="str">
        <f>IF(G207&gt;"",G207,"")</f>
        <v>Toivonen Jesse</v>
      </c>
      <c r="E220" s="160"/>
      <c r="F220" s="161">
        <v>-6</v>
      </c>
      <c r="G220" s="145">
        <v>-7</v>
      </c>
      <c r="H220" s="145">
        <v>-9</v>
      </c>
      <c r="I220" s="145"/>
      <c r="J220" s="146"/>
      <c r="K220" s="147">
        <f t="shared" si="18"/>
        <v>0</v>
      </c>
      <c r="L220" s="148">
        <f t="shared" si="19"/>
        <v>3</v>
      </c>
      <c r="M220" s="149">
        <f t="shared" si="20"/>
      </c>
      <c r="N220" s="150">
        <f t="shared" si="20"/>
        <v>1</v>
      </c>
      <c r="O220" s="122"/>
    </row>
    <row r="221" spans="1:15" ht="12.75">
      <c r="A221" s="122"/>
      <c r="B221" s="143" t="s">
        <v>133</v>
      </c>
      <c r="C221" s="144" t="str">
        <f>IF(C207&gt;"",C207,"")</f>
        <v>Hietikko Pauli</v>
      </c>
      <c r="D221" s="144" t="str">
        <f>IF(G205&gt;"",G205,"")</f>
        <v>Punnonen Petter</v>
      </c>
      <c r="E221" s="160"/>
      <c r="F221" s="161">
        <v>2</v>
      </c>
      <c r="G221" s="145">
        <v>1</v>
      </c>
      <c r="H221" s="145">
        <v>5</v>
      </c>
      <c r="I221" s="145"/>
      <c r="J221" s="146"/>
      <c r="K221" s="147">
        <f t="shared" si="18"/>
        <v>3</v>
      </c>
      <c r="L221" s="148">
        <f t="shared" si="19"/>
        <v>0</v>
      </c>
      <c r="M221" s="149">
        <f t="shared" si="20"/>
        <v>1</v>
      </c>
      <c r="N221" s="150">
        <f t="shared" si="20"/>
      </c>
      <c r="O221" s="122"/>
    </row>
    <row r="222" spans="1:15" ht="13.5" thickBot="1">
      <c r="A222" s="122"/>
      <c r="B222" s="143" t="s">
        <v>75</v>
      </c>
      <c r="C222" s="144" t="str">
        <f>IF(C205&gt;"",C205,"")</f>
        <v>Vyskubov Dmitry</v>
      </c>
      <c r="D222" s="144" t="str">
        <f>IF(G206&gt;"",G206,"")</f>
        <v>Rissanen Patrik</v>
      </c>
      <c r="E222" s="160"/>
      <c r="F222" s="146"/>
      <c r="G222" s="145"/>
      <c r="H222" s="146"/>
      <c r="I222" s="145"/>
      <c r="J222" s="145"/>
      <c r="K222" s="147">
        <f t="shared" si="18"/>
      </c>
      <c r="L222" s="148">
        <f t="shared" si="19"/>
      </c>
      <c r="M222" s="149">
        <f t="shared" si="20"/>
      </c>
      <c r="N222" s="150">
        <f t="shared" si="20"/>
      </c>
      <c r="O222" s="122"/>
    </row>
    <row r="223" spans="1:15" ht="16.5" thickBot="1">
      <c r="A223" s="119"/>
      <c r="B223" s="47"/>
      <c r="C223" s="47"/>
      <c r="D223" s="47"/>
      <c r="E223" s="47"/>
      <c r="F223" s="47"/>
      <c r="G223" s="47"/>
      <c r="H223" s="47"/>
      <c r="I223" s="162" t="s">
        <v>134</v>
      </c>
      <c r="J223" s="163"/>
      <c r="K223" s="164">
        <f>IF(ISBLANK(C205),"",SUM(K213:K222))</f>
        <v>17</v>
      </c>
      <c r="L223" s="165">
        <f>IF(ISBLANK(G205),"",SUM(L213:L222))</f>
        <v>11</v>
      </c>
      <c r="M223" s="166">
        <f>IF(ISBLANK(F213),"",SUM(M213:M222))</f>
        <v>5</v>
      </c>
      <c r="N223" s="167">
        <f>IF(ISBLANK(F213),"",SUM(N213:N222))</f>
        <v>3</v>
      </c>
      <c r="O223" s="122"/>
    </row>
    <row r="224" spans="1:15" ht="12.75">
      <c r="A224" s="119"/>
      <c r="B224" s="168" t="s">
        <v>135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123"/>
    </row>
    <row r="225" spans="1:15" ht="12.75">
      <c r="A225" s="119"/>
      <c r="B225" s="169" t="s">
        <v>79</v>
      </c>
      <c r="C225" s="169"/>
      <c r="D225" s="169" t="s">
        <v>80</v>
      </c>
      <c r="E225" s="170"/>
      <c r="F225" s="169"/>
      <c r="G225" s="169" t="s">
        <v>15</v>
      </c>
      <c r="H225" s="170"/>
      <c r="I225" s="169"/>
      <c r="J225" s="171" t="s">
        <v>136</v>
      </c>
      <c r="K225" s="48"/>
      <c r="L225" s="47"/>
      <c r="M225" s="47"/>
      <c r="N225" s="47"/>
      <c r="O225" s="123"/>
    </row>
    <row r="226" spans="1:15" ht="18.75" thickBot="1">
      <c r="A226" s="119"/>
      <c r="B226" s="47"/>
      <c r="C226" s="47"/>
      <c r="D226" s="47"/>
      <c r="E226" s="47"/>
      <c r="F226" s="47"/>
      <c r="G226" s="47"/>
      <c r="H226" s="47"/>
      <c r="I226" s="47"/>
      <c r="J226" s="221" t="s">
        <v>92</v>
      </c>
      <c r="K226" s="222"/>
      <c r="L226" s="222"/>
      <c r="M226" s="222"/>
      <c r="N226" s="223"/>
      <c r="O226" s="122"/>
    </row>
    <row r="227" spans="1:15" ht="18">
      <c r="A227" s="172"/>
      <c r="B227" s="173"/>
      <c r="C227" s="173"/>
      <c r="D227" s="173"/>
      <c r="E227" s="173"/>
      <c r="F227" s="173"/>
      <c r="G227" s="173"/>
      <c r="H227" s="173"/>
      <c r="I227" s="173"/>
      <c r="J227" s="174"/>
      <c r="K227" s="174"/>
      <c r="L227" s="174"/>
      <c r="M227" s="174"/>
      <c r="N227" s="174"/>
      <c r="O227" s="108"/>
    </row>
    <row r="228" ht="12.75">
      <c r="B228" s="175" t="s">
        <v>137</v>
      </c>
    </row>
    <row r="233" spans="1:15" ht="15.75">
      <c r="A233" s="114">
        <v>8</v>
      </c>
      <c r="B233" s="115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8"/>
    </row>
    <row r="234" spans="1:15" ht="15.75">
      <c r="A234" s="119"/>
      <c r="B234" s="48"/>
      <c r="C234" s="120" t="s">
        <v>114</v>
      </c>
      <c r="D234" s="47"/>
      <c r="E234" s="47"/>
      <c r="F234" s="48"/>
      <c r="G234" s="121" t="s">
        <v>115</v>
      </c>
      <c r="H234" s="50"/>
      <c r="I234" s="224"/>
      <c r="J234" s="225"/>
      <c r="K234" s="225"/>
      <c r="L234" s="225"/>
      <c r="M234" s="225"/>
      <c r="N234" s="226"/>
      <c r="O234" s="122"/>
    </row>
    <row r="235" spans="1:15" ht="20.25">
      <c r="A235" s="119"/>
      <c r="B235" s="51"/>
      <c r="C235" s="69" t="s">
        <v>116</v>
      </c>
      <c r="D235" s="47"/>
      <c r="E235" s="47"/>
      <c r="F235" s="48"/>
      <c r="G235" s="121" t="s">
        <v>117</v>
      </c>
      <c r="H235" s="50"/>
      <c r="I235" s="227"/>
      <c r="J235" s="217"/>
      <c r="K235" s="217"/>
      <c r="L235" s="217"/>
      <c r="M235" s="217"/>
      <c r="N235" s="218"/>
      <c r="O235" s="122"/>
    </row>
    <row r="236" spans="1:15" ht="12.75">
      <c r="A236" s="119"/>
      <c r="B236" s="48"/>
      <c r="C236" s="54"/>
      <c r="D236" s="47"/>
      <c r="E236" s="47"/>
      <c r="F236" s="47"/>
      <c r="G236" s="54"/>
      <c r="H236" s="47"/>
      <c r="I236" s="47"/>
      <c r="J236" s="47"/>
      <c r="K236" s="47"/>
      <c r="L236" s="47"/>
      <c r="M236" s="47"/>
      <c r="N236" s="47"/>
      <c r="O236" s="123"/>
    </row>
    <row r="237" spans="1:15" ht="15.75">
      <c r="A237" s="122"/>
      <c r="B237" s="124" t="s">
        <v>118</v>
      </c>
      <c r="C237" s="228" t="s">
        <v>38</v>
      </c>
      <c r="D237" s="229"/>
      <c r="E237" s="125"/>
      <c r="F237" s="124" t="s">
        <v>118</v>
      </c>
      <c r="G237" s="228" t="s">
        <v>33</v>
      </c>
      <c r="H237" s="230"/>
      <c r="I237" s="230"/>
      <c r="J237" s="230"/>
      <c r="K237" s="230"/>
      <c r="L237" s="230"/>
      <c r="M237" s="230"/>
      <c r="N237" s="231"/>
      <c r="O237" s="122"/>
    </row>
    <row r="238" spans="1:15" ht="12.75">
      <c r="A238" s="122"/>
      <c r="B238" s="126" t="s">
        <v>62</v>
      </c>
      <c r="C238" s="214" t="s">
        <v>154</v>
      </c>
      <c r="D238" s="215"/>
      <c r="E238" s="127"/>
      <c r="F238" s="128" t="s">
        <v>5</v>
      </c>
      <c r="G238" s="214" t="s">
        <v>186</v>
      </c>
      <c r="H238" s="217"/>
      <c r="I238" s="217"/>
      <c r="J238" s="217"/>
      <c r="K238" s="217"/>
      <c r="L238" s="217"/>
      <c r="M238" s="217"/>
      <c r="N238" s="218"/>
      <c r="O238" s="122"/>
    </row>
    <row r="239" spans="1:15" ht="12.75">
      <c r="A239" s="122"/>
      <c r="B239" s="129" t="s">
        <v>63</v>
      </c>
      <c r="C239" s="214" t="s">
        <v>155</v>
      </c>
      <c r="D239" s="215"/>
      <c r="E239" s="127"/>
      <c r="F239" s="130" t="s">
        <v>64</v>
      </c>
      <c r="G239" s="216" t="s">
        <v>187</v>
      </c>
      <c r="H239" s="217"/>
      <c r="I239" s="217"/>
      <c r="J239" s="217"/>
      <c r="K239" s="217"/>
      <c r="L239" s="217"/>
      <c r="M239" s="217"/>
      <c r="N239" s="218"/>
      <c r="O239" s="122"/>
    </row>
    <row r="240" spans="1:15" ht="12.75">
      <c r="A240" s="119"/>
      <c r="B240" s="129" t="s">
        <v>119</v>
      </c>
      <c r="C240" s="214" t="s">
        <v>152</v>
      </c>
      <c r="D240" s="215"/>
      <c r="E240" s="127"/>
      <c r="F240" s="130" t="s">
        <v>120</v>
      </c>
      <c r="G240" s="216" t="s">
        <v>188</v>
      </c>
      <c r="H240" s="217"/>
      <c r="I240" s="217"/>
      <c r="J240" s="217"/>
      <c r="K240" s="217"/>
      <c r="L240" s="217"/>
      <c r="M240" s="217"/>
      <c r="N240" s="218"/>
      <c r="O240" s="123"/>
    </row>
    <row r="241" spans="1:15" ht="12.75">
      <c r="A241" s="119"/>
      <c r="B241" s="131" t="s">
        <v>121</v>
      </c>
      <c r="C241" s="132"/>
      <c r="D241" s="133"/>
      <c r="E241" s="63"/>
      <c r="F241" s="131" t="s">
        <v>121</v>
      </c>
      <c r="G241" s="132"/>
      <c r="H241" s="134"/>
      <c r="I241" s="134"/>
      <c r="J241" s="134"/>
      <c r="K241" s="134"/>
      <c r="L241" s="134"/>
      <c r="M241" s="134"/>
      <c r="N241" s="134"/>
      <c r="O241" s="123"/>
    </row>
    <row r="242" spans="1:15" ht="12.75">
      <c r="A242" s="122"/>
      <c r="B242" s="135"/>
      <c r="C242" s="214"/>
      <c r="D242" s="215"/>
      <c r="E242" s="127"/>
      <c r="F242" s="136"/>
      <c r="G242" s="216"/>
      <c r="H242" s="217"/>
      <c r="I242" s="217"/>
      <c r="J242" s="217"/>
      <c r="K242" s="217"/>
      <c r="L242" s="217"/>
      <c r="M242" s="217"/>
      <c r="N242" s="218"/>
      <c r="O242" s="122"/>
    </row>
    <row r="243" spans="1:15" ht="12.75">
      <c r="A243" s="122"/>
      <c r="B243" s="137"/>
      <c r="C243" s="214"/>
      <c r="D243" s="215"/>
      <c r="E243" s="127"/>
      <c r="F243" s="138"/>
      <c r="G243" s="216"/>
      <c r="H243" s="217"/>
      <c r="I243" s="217"/>
      <c r="J243" s="217"/>
      <c r="K243" s="217"/>
      <c r="L243" s="217"/>
      <c r="M243" s="217"/>
      <c r="N243" s="218"/>
      <c r="O243" s="122"/>
    </row>
    <row r="244" spans="1:15" ht="15.75">
      <c r="A244" s="119"/>
      <c r="B244" s="47"/>
      <c r="C244" s="47"/>
      <c r="D244" s="47"/>
      <c r="E244" s="47"/>
      <c r="F244" s="139" t="s">
        <v>122</v>
      </c>
      <c r="G244" s="54"/>
      <c r="H244" s="54"/>
      <c r="I244" s="54"/>
      <c r="J244" s="47"/>
      <c r="K244" s="47"/>
      <c r="L244" s="47"/>
      <c r="M244" s="68"/>
      <c r="N244" s="48"/>
      <c r="O244" s="123"/>
    </row>
    <row r="245" spans="1:15" ht="12.75">
      <c r="A245" s="119"/>
      <c r="B245" s="140" t="s">
        <v>8</v>
      </c>
      <c r="C245" s="47"/>
      <c r="D245" s="47"/>
      <c r="E245" s="47"/>
      <c r="F245" s="141" t="s">
        <v>123</v>
      </c>
      <c r="G245" s="141" t="s">
        <v>97</v>
      </c>
      <c r="H245" s="141" t="s">
        <v>124</v>
      </c>
      <c r="I245" s="141" t="s">
        <v>125</v>
      </c>
      <c r="J245" s="141" t="s">
        <v>126</v>
      </c>
      <c r="K245" s="219" t="s">
        <v>127</v>
      </c>
      <c r="L245" s="220"/>
      <c r="M245" s="73" t="s">
        <v>70</v>
      </c>
      <c r="N245" s="142" t="s">
        <v>71</v>
      </c>
      <c r="O245" s="122"/>
    </row>
    <row r="246" spans="1:15" ht="12.75">
      <c r="A246" s="122"/>
      <c r="B246" s="143" t="s">
        <v>72</v>
      </c>
      <c r="C246" s="144" t="str">
        <f>IF(C238&gt;"",C238,"")</f>
        <v>Hakonen Rasmus</v>
      </c>
      <c r="D246" s="144" t="str">
        <f>IF(G238&gt;"",G238,"")</f>
        <v>Autio Riku</v>
      </c>
      <c r="E246" s="144">
        <f>IF(E238&gt;"",E238&amp;" - "&amp;I238,"")</f>
      </c>
      <c r="F246" s="145">
        <v>-2</v>
      </c>
      <c r="G246" s="145">
        <v>-1</v>
      </c>
      <c r="H246" s="146">
        <v>-5</v>
      </c>
      <c r="I246" s="145"/>
      <c r="J246" s="145"/>
      <c r="K246" s="147">
        <f>IF(ISBLANK(F246),"",COUNTIF(F246:J246,"&gt;=0"))</f>
        <v>0</v>
      </c>
      <c r="L246" s="148">
        <f>IF(ISBLANK(F246),"",(IF(LEFT(F246,1)="-",1,0)+IF(LEFT(G246,1)="-",1,0)+IF(LEFT(H246,1)="-",1,0)+IF(LEFT(I246,1)="-",1,0)+IF(LEFT(J246,1)="-",1,0)))</f>
        <v>3</v>
      </c>
      <c r="M246" s="149">
        <f>IF(K246=3,1,"")</f>
      </c>
      <c r="N246" s="150">
        <f>IF(L246=3,1,"")</f>
        <v>1</v>
      </c>
      <c r="O246" s="122"/>
    </row>
    <row r="247" spans="1:15" ht="12.75">
      <c r="A247" s="122"/>
      <c r="B247" s="143" t="s">
        <v>73</v>
      </c>
      <c r="C247" s="144" t="str">
        <f>IF(C239&gt;"",C239,"")</f>
        <v>Engman Johan</v>
      </c>
      <c r="D247" s="144" t="str">
        <f>IF(G239&gt;"",G239,"")</f>
        <v>Ruohonen Sani</v>
      </c>
      <c r="E247" s="144">
        <f>IF(E239&gt;"",E239&amp;" - "&amp;I239,"")</f>
      </c>
      <c r="F247" s="151">
        <v>-6</v>
      </c>
      <c r="G247" s="145">
        <v>-7</v>
      </c>
      <c r="H247" s="145">
        <v>-5</v>
      </c>
      <c r="I247" s="145"/>
      <c r="J247" s="145"/>
      <c r="K247" s="147">
        <f>IF(ISBLANK(F247),"",COUNTIF(F247:J247,"&gt;=0"))</f>
        <v>0</v>
      </c>
      <c r="L247" s="148">
        <f>IF(ISBLANK(F247),"",(IF(LEFT(F247,1)="-",1,0)+IF(LEFT(G247,1)="-",1,0)+IF(LEFT(H247,1)="-",1,0)+IF(LEFT(I247,1)="-",1,0)+IF(LEFT(J247,1)="-",1,0)))</f>
        <v>3</v>
      </c>
      <c r="M247" s="149">
        <f>IF(K247=3,1,"")</f>
      </c>
      <c r="N247" s="150">
        <f>IF(L247=3,1,"")</f>
        <v>1</v>
      </c>
      <c r="O247" s="122"/>
    </row>
    <row r="248" spans="1:15" ht="12.75">
      <c r="A248" s="122"/>
      <c r="B248" s="152" t="s">
        <v>128</v>
      </c>
      <c r="C248" s="144" t="str">
        <f>IF(C240&gt;"",C240,"")</f>
        <v>Kuusjärvi Henri</v>
      </c>
      <c r="D248" s="144" t="str">
        <f>IF(G240&gt;"",G240,"")</f>
        <v>Relander Janne</v>
      </c>
      <c r="E248" s="153"/>
      <c r="F248" s="151">
        <v>-7</v>
      </c>
      <c r="G248" s="154">
        <v>-10</v>
      </c>
      <c r="H248" s="151">
        <v>-4</v>
      </c>
      <c r="I248" s="151"/>
      <c r="J248" s="151"/>
      <c r="K248" s="147">
        <f aca="true" t="shared" si="21" ref="K248:K255">IF(ISBLANK(F248),"",COUNTIF(F248:J248,"&gt;=0"))</f>
        <v>0</v>
      </c>
      <c r="L248" s="148">
        <f aca="true" t="shared" si="22" ref="L248:L255">IF(ISBLANK(F248),"",(IF(LEFT(F248,1)="-",1,0)+IF(LEFT(G248,1)="-",1,0)+IF(LEFT(H248,1)="-",1,0)+IF(LEFT(I248,1)="-",1,0)+IF(LEFT(J248,1)="-",1,0)))</f>
        <v>3</v>
      </c>
      <c r="M248" s="149">
        <f aca="true" t="shared" si="23" ref="M248:N255">IF(K248=3,1,"")</f>
      </c>
      <c r="N248" s="150">
        <f t="shared" si="23"/>
        <v>1</v>
      </c>
      <c r="O248" s="122"/>
    </row>
    <row r="249" spans="1:15" ht="12.75">
      <c r="A249" s="122"/>
      <c r="B249" s="152" t="s">
        <v>76</v>
      </c>
      <c r="C249" s="144" t="str">
        <f>IF(C239&gt;"",C239,"")</f>
        <v>Engman Johan</v>
      </c>
      <c r="D249" s="144" t="str">
        <f>IF(G238&gt;"",G238,"")</f>
        <v>Autio Riku</v>
      </c>
      <c r="E249" s="153"/>
      <c r="F249" s="151">
        <v>-6</v>
      </c>
      <c r="G249" s="154">
        <v>-4</v>
      </c>
      <c r="H249" s="151">
        <v>-5</v>
      </c>
      <c r="I249" s="151"/>
      <c r="J249" s="151"/>
      <c r="K249" s="147">
        <f t="shared" si="21"/>
        <v>0</v>
      </c>
      <c r="L249" s="148">
        <f t="shared" si="22"/>
        <v>3</v>
      </c>
      <c r="M249" s="149">
        <f t="shared" si="23"/>
      </c>
      <c r="N249" s="150">
        <f t="shared" si="23"/>
        <v>1</v>
      </c>
      <c r="O249" s="122"/>
    </row>
    <row r="250" spans="1:15" ht="12.75">
      <c r="A250" s="122"/>
      <c r="B250" s="152" t="s">
        <v>129</v>
      </c>
      <c r="C250" s="144" t="str">
        <f>IF(C238&gt;"",C238,"")</f>
        <v>Hakonen Rasmus</v>
      </c>
      <c r="D250" s="144" t="str">
        <f>IF(G240&gt;"",G240,"")</f>
        <v>Relander Janne</v>
      </c>
      <c r="E250" s="153"/>
      <c r="F250" s="151">
        <v>-1</v>
      </c>
      <c r="G250" s="154">
        <v>-8</v>
      </c>
      <c r="H250" s="151">
        <v>-7</v>
      </c>
      <c r="I250" s="151"/>
      <c r="J250" s="151"/>
      <c r="K250" s="147">
        <f t="shared" si="21"/>
        <v>0</v>
      </c>
      <c r="L250" s="148">
        <f t="shared" si="22"/>
        <v>3</v>
      </c>
      <c r="M250" s="149">
        <f t="shared" si="23"/>
      </c>
      <c r="N250" s="150">
        <f t="shared" si="23"/>
        <v>1</v>
      </c>
      <c r="O250" s="122"/>
    </row>
    <row r="251" spans="1:15" ht="12.75">
      <c r="A251" s="122"/>
      <c r="B251" s="152" t="s">
        <v>130</v>
      </c>
      <c r="C251" s="144" t="str">
        <f>IF(C240&gt;"",C240,"")</f>
        <v>Kuusjärvi Henri</v>
      </c>
      <c r="D251" s="144" t="str">
        <f>IF(G239&gt;"",G239,"")</f>
        <v>Ruohonen Sani</v>
      </c>
      <c r="E251" s="153"/>
      <c r="F251" s="151"/>
      <c r="G251" s="154"/>
      <c r="H251" s="151"/>
      <c r="I251" s="151"/>
      <c r="J251" s="151"/>
      <c r="K251" s="147">
        <f t="shared" si="21"/>
      </c>
      <c r="L251" s="148">
        <f t="shared" si="22"/>
      </c>
      <c r="M251" s="149">
        <f t="shared" si="23"/>
      </c>
      <c r="N251" s="150">
        <f t="shared" si="23"/>
      </c>
      <c r="O251" s="122"/>
    </row>
    <row r="252" spans="1:15" ht="12.75">
      <c r="A252" s="122"/>
      <c r="B252" s="152" t="s">
        <v>131</v>
      </c>
      <c r="C252" s="155">
        <f>IF(C242&gt;"",C242&amp;" / "&amp;C243,"")</f>
      </c>
      <c r="D252" s="155">
        <f>IF(G242&gt;"",G242&amp;" / "&amp;G243,"")</f>
      </c>
      <c r="E252" s="156"/>
      <c r="F252" s="157"/>
      <c r="G252" s="158"/>
      <c r="H252" s="159"/>
      <c r="I252" s="159"/>
      <c r="J252" s="159"/>
      <c r="K252" s="147">
        <f t="shared" si="21"/>
      </c>
      <c r="L252" s="148">
        <f t="shared" si="22"/>
      </c>
      <c r="M252" s="149">
        <f t="shared" si="23"/>
      </c>
      <c r="N252" s="150">
        <f t="shared" si="23"/>
      </c>
      <c r="O252" s="122"/>
    </row>
    <row r="253" spans="1:15" ht="12.75">
      <c r="A253" s="122"/>
      <c r="B253" s="143" t="s">
        <v>132</v>
      </c>
      <c r="C253" s="144" t="str">
        <f>IF(C239&gt;"",C239,"")</f>
        <v>Engman Johan</v>
      </c>
      <c r="D253" s="144" t="str">
        <f>IF(G240&gt;"",G240,"")</f>
        <v>Relander Janne</v>
      </c>
      <c r="E253" s="160"/>
      <c r="F253" s="161"/>
      <c r="G253" s="145"/>
      <c r="H253" s="145"/>
      <c r="I253" s="145"/>
      <c r="J253" s="146"/>
      <c r="K253" s="147">
        <f t="shared" si="21"/>
      </c>
      <c r="L253" s="148">
        <f t="shared" si="22"/>
      </c>
      <c r="M253" s="149">
        <f t="shared" si="23"/>
      </c>
      <c r="N253" s="150">
        <f t="shared" si="23"/>
      </c>
      <c r="O253" s="122"/>
    </row>
    <row r="254" spans="1:15" ht="12.75">
      <c r="A254" s="122"/>
      <c r="B254" s="143" t="s">
        <v>133</v>
      </c>
      <c r="C254" s="144" t="str">
        <f>IF(C240&gt;"",C240,"")</f>
        <v>Kuusjärvi Henri</v>
      </c>
      <c r="D254" s="144" t="str">
        <f>IF(G238&gt;"",G238,"")</f>
        <v>Autio Riku</v>
      </c>
      <c r="E254" s="160"/>
      <c r="F254" s="161"/>
      <c r="G254" s="145"/>
      <c r="H254" s="145"/>
      <c r="I254" s="145"/>
      <c r="J254" s="146"/>
      <c r="K254" s="147">
        <f t="shared" si="21"/>
      </c>
      <c r="L254" s="148">
        <f t="shared" si="22"/>
      </c>
      <c r="M254" s="149">
        <f t="shared" si="23"/>
      </c>
      <c r="N254" s="150">
        <f t="shared" si="23"/>
      </c>
      <c r="O254" s="122"/>
    </row>
    <row r="255" spans="1:15" ht="13.5" thickBot="1">
      <c r="A255" s="122"/>
      <c r="B255" s="143" t="s">
        <v>75</v>
      </c>
      <c r="C255" s="144" t="str">
        <f>IF(C238&gt;"",C238,"")</f>
        <v>Hakonen Rasmus</v>
      </c>
      <c r="D255" s="144" t="str">
        <f>IF(G239&gt;"",G239,"")</f>
        <v>Ruohonen Sani</v>
      </c>
      <c r="E255" s="160"/>
      <c r="F255" s="146"/>
      <c r="G255" s="145"/>
      <c r="H255" s="146"/>
      <c r="I255" s="145"/>
      <c r="J255" s="145"/>
      <c r="K255" s="147">
        <f t="shared" si="21"/>
      </c>
      <c r="L255" s="148">
        <f t="shared" si="22"/>
      </c>
      <c r="M255" s="149">
        <f t="shared" si="23"/>
      </c>
      <c r="N255" s="150">
        <f t="shared" si="23"/>
      </c>
      <c r="O255" s="122"/>
    </row>
    <row r="256" spans="1:15" ht="16.5" thickBot="1">
      <c r="A256" s="119"/>
      <c r="B256" s="47"/>
      <c r="C256" s="47"/>
      <c r="D256" s="47"/>
      <c r="E256" s="47"/>
      <c r="F256" s="47"/>
      <c r="G256" s="47"/>
      <c r="H256" s="47"/>
      <c r="I256" s="162" t="s">
        <v>134</v>
      </c>
      <c r="J256" s="163"/>
      <c r="K256" s="164">
        <f>IF(ISBLANK(C238),"",SUM(K246:K255))</f>
        <v>0</v>
      </c>
      <c r="L256" s="165">
        <f>IF(ISBLANK(G238),"",SUM(L246:L255))</f>
        <v>15</v>
      </c>
      <c r="M256" s="166">
        <f>IF(ISBLANK(F246),"",SUM(M246:M255))</f>
        <v>0</v>
      </c>
      <c r="N256" s="167">
        <f>IF(ISBLANK(F246),"",SUM(N246:N255))</f>
        <v>5</v>
      </c>
      <c r="O256" s="122"/>
    </row>
    <row r="257" spans="1:15" ht="12.75">
      <c r="A257" s="119"/>
      <c r="B257" s="168" t="s">
        <v>135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123"/>
    </row>
    <row r="258" spans="1:15" ht="12.75">
      <c r="A258" s="119"/>
      <c r="B258" s="169" t="s">
        <v>79</v>
      </c>
      <c r="C258" s="169"/>
      <c r="D258" s="169" t="s">
        <v>80</v>
      </c>
      <c r="E258" s="170"/>
      <c r="F258" s="169"/>
      <c r="G258" s="169" t="s">
        <v>15</v>
      </c>
      <c r="H258" s="170"/>
      <c r="I258" s="169"/>
      <c r="J258" s="171" t="s">
        <v>136</v>
      </c>
      <c r="K258" s="48"/>
      <c r="L258" s="47"/>
      <c r="M258" s="47"/>
      <c r="N258" s="47"/>
      <c r="O258" s="123"/>
    </row>
    <row r="259" spans="1:15" ht="18.75" thickBot="1">
      <c r="A259" s="119"/>
      <c r="B259" s="47"/>
      <c r="C259" s="47"/>
      <c r="D259" s="47"/>
      <c r="E259" s="47"/>
      <c r="F259" s="47"/>
      <c r="G259" s="47"/>
      <c r="H259" s="47"/>
      <c r="I259" s="47"/>
      <c r="J259" s="221" t="s">
        <v>33</v>
      </c>
      <c r="K259" s="222"/>
      <c r="L259" s="222"/>
      <c r="M259" s="222"/>
      <c r="N259" s="223"/>
      <c r="O259" s="122"/>
    </row>
    <row r="260" spans="1:15" ht="18">
      <c r="A260" s="172"/>
      <c r="B260" s="173"/>
      <c r="C260" s="173"/>
      <c r="D260" s="173"/>
      <c r="E260" s="173"/>
      <c r="F260" s="173"/>
      <c r="G260" s="173"/>
      <c r="H260" s="173"/>
      <c r="I260" s="173"/>
      <c r="J260" s="174"/>
      <c r="K260" s="174"/>
      <c r="L260" s="174"/>
      <c r="M260" s="174"/>
      <c r="N260" s="174"/>
      <c r="O260" s="108"/>
    </row>
    <row r="261" ht="12.75">
      <c r="B261" s="175" t="s">
        <v>137</v>
      </c>
    </row>
    <row r="266" spans="1:15" ht="15.75">
      <c r="A266" s="114">
        <v>9</v>
      </c>
      <c r="B266" s="115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8"/>
    </row>
    <row r="267" spans="1:15" ht="15.75">
      <c r="A267" s="119"/>
      <c r="B267" s="48"/>
      <c r="C267" s="120" t="s">
        <v>114</v>
      </c>
      <c r="D267" s="47"/>
      <c r="E267" s="47"/>
      <c r="F267" s="48"/>
      <c r="G267" s="121" t="s">
        <v>115</v>
      </c>
      <c r="H267" s="50"/>
      <c r="I267" s="224"/>
      <c r="J267" s="225"/>
      <c r="K267" s="225"/>
      <c r="L267" s="225"/>
      <c r="M267" s="225"/>
      <c r="N267" s="226"/>
      <c r="O267" s="122"/>
    </row>
    <row r="268" spans="1:15" ht="20.25">
      <c r="A268" s="119"/>
      <c r="B268" s="51"/>
      <c r="C268" s="69" t="s">
        <v>116</v>
      </c>
      <c r="D268" s="47"/>
      <c r="E268" s="47"/>
      <c r="F268" s="48"/>
      <c r="G268" s="121" t="s">
        <v>117</v>
      </c>
      <c r="H268" s="50"/>
      <c r="I268" s="227"/>
      <c r="J268" s="217"/>
      <c r="K268" s="217"/>
      <c r="L268" s="217"/>
      <c r="M268" s="217"/>
      <c r="N268" s="218"/>
      <c r="O268" s="122"/>
    </row>
    <row r="269" spans="1:15" ht="12.75">
      <c r="A269" s="119"/>
      <c r="B269" s="48"/>
      <c r="C269" s="54"/>
      <c r="D269" s="47"/>
      <c r="E269" s="47"/>
      <c r="F269" s="47"/>
      <c r="G269" s="54"/>
      <c r="H269" s="47"/>
      <c r="I269" s="47"/>
      <c r="J269" s="47"/>
      <c r="K269" s="47"/>
      <c r="L269" s="47"/>
      <c r="M269" s="47"/>
      <c r="N269" s="47"/>
      <c r="O269" s="123"/>
    </row>
    <row r="270" spans="1:15" ht="15.75">
      <c r="A270" s="122"/>
      <c r="B270" s="124" t="s">
        <v>118</v>
      </c>
      <c r="C270" s="228" t="s">
        <v>36</v>
      </c>
      <c r="D270" s="229"/>
      <c r="E270" s="125"/>
      <c r="F270" s="124" t="s">
        <v>118</v>
      </c>
      <c r="G270" s="228" t="s">
        <v>4</v>
      </c>
      <c r="H270" s="230"/>
      <c r="I270" s="230"/>
      <c r="J270" s="230"/>
      <c r="K270" s="230"/>
      <c r="L270" s="230"/>
      <c r="M270" s="230"/>
      <c r="N270" s="231"/>
      <c r="O270" s="122"/>
    </row>
    <row r="271" spans="1:15" ht="12.75">
      <c r="A271" s="122"/>
      <c r="B271" s="126" t="s">
        <v>62</v>
      </c>
      <c r="C271" s="214" t="s">
        <v>179</v>
      </c>
      <c r="D271" s="215"/>
      <c r="E271" s="127"/>
      <c r="F271" s="128" t="s">
        <v>5</v>
      </c>
      <c r="G271" s="214" t="s">
        <v>180</v>
      </c>
      <c r="H271" s="217"/>
      <c r="I271" s="217"/>
      <c r="J271" s="217"/>
      <c r="K271" s="217"/>
      <c r="L271" s="217"/>
      <c r="M271" s="217"/>
      <c r="N271" s="218"/>
      <c r="O271" s="122"/>
    </row>
    <row r="272" spans="1:15" ht="12.75">
      <c r="A272" s="122"/>
      <c r="B272" s="129" t="s">
        <v>63</v>
      </c>
      <c r="C272" s="214" t="s">
        <v>173</v>
      </c>
      <c r="D272" s="215"/>
      <c r="E272" s="127"/>
      <c r="F272" s="130" t="s">
        <v>64</v>
      </c>
      <c r="G272" s="216" t="s">
        <v>181</v>
      </c>
      <c r="H272" s="217"/>
      <c r="I272" s="217"/>
      <c r="J272" s="217"/>
      <c r="K272" s="217"/>
      <c r="L272" s="217"/>
      <c r="M272" s="217"/>
      <c r="N272" s="218"/>
      <c r="O272" s="122"/>
    </row>
    <row r="273" spans="1:15" ht="12.75">
      <c r="A273" s="119"/>
      <c r="B273" s="129" t="s">
        <v>119</v>
      </c>
      <c r="C273" s="214" t="s">
        <v>174</v>
      </c>
      <c r="D273" s="215"/>
      <c r="E273" s="127"/>
      <c r="F273" s="130" t="s">
        <v>120</v>
      </c>
      <c r="G273" s="216" t="s">
        <v>182</v>
      </c>
      <c r="H273" s="217"/>
      <c r="I273" s="217"/>
      <c r="J273" s="217"/>
      <c r="K273" s="217"/>
      <c r="L273" s="217"/>
      <c r="M273" s="217"/>
      <c r="N273" s="218"/>
      <c r="O273" s="123"/>
    </row>
    <row r="274" spans="1:15" ht="12.75">
      <c r="A274" s="119"/>
      <c r="B274" s="131" t="s">
        <v>121</v>
      </c>
      <c r="C274" s="132"/>
      <c r="D274" s="133"/>
      <c r="E274" s="63"/>
      <c r="F274" s="131" t="s">
        <v>121</v>
      </c>
      <c r="G274" s="132"/>
      <c r="H274" s="134"/>
      <c r="I274" s="134"/>
      <c r="J274" s="134"/>
      <c r="K274" s="134"/>
      <c r="L274" s="134"/>
      <c r="M274" s="134"/>
      <c r="N274" s="134"/>
      <c r="O274" s="123"/>
    </row>
    <row r="275" spans="1:15" ht="12.75">
      <c r="A275" s="122"/>
      <c r="B275" s="135"/>
      <c r="C275" s="214"/>
      <c r="D275" s="215"/>
      <c r="E275" s="127"/>
      <c r="F275" s="136"/>
      <c r="G275" s="216"/>
      <c r="H275" s="217"/>
      <c r="I275" s="217"/>
      <c r="J275" s="217"/>
      <c r="K275" s="217"/>
      <c r="L275" s="217"/>
      <c r="M275" s="217"/>
      <c r="N275" s="218"/>
      <c r="O275" s="122"/>
    </row>
    <row r="276" spans="1:15" ht="12.75">
      <c r="A276" s="122"/>
      <c r="B276" s="137"/>
      <c r="C276" s="214"/>
      <c r="D276" s="215"/>
      <c r="E276" s="127"/>
      <c r="F276" s="138"/>
      <c r="G276" s="216"/>
      <c r="H276" s="217"/>
      <c r="I276" s="217"/>
      <c r="J276" s="217"/>
      <c r="K276" s="217"/>
      <c r="L276" s="217"/>
      <c r="M276" s="217"/>
      <c r="N276" s="218"/>
      <c r="O276" s="122"/>
    </row>
    <row r="277" spans="1:15" ht="15.75">
      <c r="A277" s="119"/>
      <c r="B277" s="47"/>
      <c r="C277" s="47"/>
      <c r="D277" s="47"/>
      <c r="E277" s="47"/>
      <c r="F277" s="139" t="s">
        <v>122</v>
      </c>
      <c r="G277" s="54"/>
      <c r="H277" s="54"/>
      <c r="I277" s="54"/>
      <c r="J277" s="47"/>
      <c r="K277" s="47"/>
      <c r="L277" s="47"/>
      <c r="M277" s="68"/>
      <c r="N277" s="48"/>
      <c r="O277" s="123"/>
    </row>
    <row r="278" spans="1:15" ht="12.75">
      <c r="A278" s="119"/>
      <c r="B278" s="140" t="s">
        <v>8</v>
      </c>
      <c r="C278" s="47"/>
      <c r="D278" s="47"/>
      <c r="E278" s="47"/>
      <c r="F278" s="141" t="s">
        <v>123</v>
      </c>
      <c r="G278" s="141" t="s">
        <v>97</v>
      </c>
      <c r="H278" s="141" t="s">
        <v>124</v>
      </c>
      <c r="I278" s="141" t="s">
        <v>125</v>
      </c>
      <c r="J278" s="141" t="s">
        <v>126</v>
      </c>
      <c r="K278" s="219" t="s">
        <v>127</v>
      </c>
      <c r="L278" s="220"/>
      <c r="M278" s="73" t="s">
        <v>70</v>
      </c>
      <c r="N278" s="142" t="s">
        <v>71</v>
      </c>
      <c r="O278" s="122"/>
    </row>
    <row r="279" spans="1:15" ht="12.75">
      <c r="A279" s="122"/>
      <c r="B279" s="143" t="s">
        <v>72</v>
      </c>
      <c r="C279" s="144" t="str">
        <f>IF(C271&gt;"",C271,"")</f>
        <v>Niebuhr Joschua</v>
      </c>
      <c r="D279" s="144" t="str">
        <f>IF(G271&gt;"",G271,"")</f>
        <v>Parkkinen Alexi</v>
      </c>
      <c r="E279" s="144">
        <f>IF(E271&gt;"",E271&amp;" - "&amp;I271,"")</f>
      </c>
      <c r="F279" s="145">
        <v>-4</v>
      </c>
      <c r="G279" s="145">
        <v>-5</v>
      </c>
      <c r="H279" s="146">
        <v>-4</v>
      </c>
      <c r="I279" s="145"/>
      <c r="J279" s="145"/>
      <c r="K279" s="147">
        <f>IF(ISBLANK(F279),"",COUNTIF(F279:J279,"&gt;=0"))</f>
        <v>0</v>
      </c>
      <c r="L279" s="148">
        <f>IF(ISBLANK(F279),"",(IF(LEFT(F279,1)="-",1,0)+IF(LEFT(G279,1)="-",1,0)+IF(LEFT(H279,1)="-",1,0)+IF(LEFT(I279,1)="-",1,0)+IF(LEFT(J279,1)="-",1,0)))</f>
        <v>3</v>
      </c>
      <c r="M279" s="149">
        <f>IF(K279=3,1,"")</f>
      </c>
      <c r="N279" s="150">
        <f>IF(L279=3,1,"")</f>
        <v>1</v>
      </c>
      <c r="O279" s="122"/>
    </row>
    <row r="280" spans="1:15" ht="12.75">
      <c r="A280" s="122"/>
      <c r="B280" s="143" t="s">
        <v>73</v>
      </c>
      <c r="C280" s="144" t="str">
        <f>IF(C272&gt;"",C272,"")</f>
        <v>Hyttinen Antti</v>
      </c>
      <c r="D280" s="144" t="str">
        <f>IF(G272&gt;"",G272,"")</f>
        <v>Vainikka Tomi</v>
      </c>
      <c r="E280" s="144">
        <f>IF(E272&gt;"",E272&amp;" - "&amp;I272,"")</f>
      </c>
      <c r="F280" s="151">
        <v>-7</v>
      </c>
      <c r="G280" s="145">
        <v>-5</v>
      </c>
      <c r="H280" s="145">
        <v>-7</v>
      </c>
      <c r="I280" s="145"/>
      <c r="J280" s="145"/>
      <c r="K280" s="147">
        <f>IF(ISBLANK(F280),"",COUNTIF(F280:J280,"&gt;=0"))</f>
        <v>0</v>
      </c>
      <c r="L280" s="148">
        <f>IF(ISBLANK(F280),"",(IF(LEFT(F280,1)="-",1,0)+IF(LEFT(G280,1)="-",1,0)+IF(LEFT(H280,1)="-",1,0)+IF(LEFT(I280,1)="-",1,0)+IF(LEFT(J280,1)="-",1,0)))</f>
        <v>3</v>
      </c>
      <c r="M280" s="149">
        <f>IF(K280=3,1,"")</f>
      </c>
      <c r="N280" s="150">
        <f>IF(L280=3,1,"")</f>
        <v>1</v>
      </c>
      <c r="O280" s="122"/>
    </row>
    <row r="281" spans="1:15" ht="12.75">
      <c r="A281" s="122"/>
      <c r="B281" s="152" t="s">
        <v>128</v>
      </c>
      <c r="C281" s="144" t="str">
        <f>IF(C273&gt;"",C273,"")</f>
        <v>Brander Elias</v>
      </c>
      <c r="D281" s="144" t="str">
        <f>IF(G273&gt;"",G273,"")</f>
        <v>Karhu Toivo</v>
      </c>
      <c r="E281" s="153"/>
      <c r="F281" s="151">
        <v>-4</v>
      </c>
      <c r="G281" s="154">
        <v>-1</v>
      </c>
      <c r="H281" s="151">
        <v>-6</v>
      </c>
      <c r="I281" s="151"/>
      <c r="J281" s="151"/>
      <c r="K281" s="147">
        <f aca="true" t="shared" si="24" ref="K281:K288">IF(ISBLANK(F281),"",COUNTIF(F281:J281,"&gt;=0"))</f>
        <v>0</v>
      </c>
      <c r="L281" s="148">
        <f aca="true" t="shared" si="25" ref="L281:L288">IF(ISBLANK(F281),"",(IF(LEFT(F281,1)="-",1,0)+IF(LEFT(G281,1)="-",1,0)+IF(LEFT(H281,1)="-",1,0)+IF(LEFT(I281,1)="-",1,0)+IF(LEFT(J281,1)="-",1,0)))</f>
        <v>3</v>
      </c>
      <c r="M281" s="149">
        <f aca="true" t="shared" si="26" ref="M281:N288">IF(K281=3,1,"")</f>
      </c>
      <c r="N281" s="150">
        <f t="shared" si="26"/>
        <v>1</v>
      </c>
      <c r="O281" s="122"/>
    </row>
    <row r="282" spans="1:15" ht="12.75">
      <c r="A282" s="122"/>
      <c r="B282" s="152" t="s">
        <v>76</v>
      </c>
      <c r="C282" s="144" t="str">
        <f>IF(C272&gt;"",C272,"")</f>
        <v>Hyttinen Antti</v>
      </c>
      <c r="D282" s="144" t="str">
        <f>IF(G271&gt;"",G271,"")</f>
        <v>Parkkinen Alexi</v>
      </c>
      <c r="E282" s="153"/>
      <c r="F282" s="151">
        <v>-4</v>
      </c>
      <c r="G282" s="154">
        <v>-7</v>
      </c>
      <c r="H282" s="151">
        <v>-1</v>
      </c>
      <c r="I282" s="151"/>
      <c r="J282" s="151"/>
      <c r="K282" s="147">
        <f t="shared" si="24"/>
        <v>0</v>
      </c>
      <c r="L282" s="148">
        <f t="shared" si="25"/>
        <v>3</v>
      </c>
      <c r="M282" s="149">
        <f t="shared" si="26"/>
      </c>
      <c r="N282" s="150">
        <f t="shared" si="26"/>
        <v>1</v>
      </c>
      <c r="O282" s="122"/>
    </row>
    <row r="283" spans="1:15" ht="12.75">
      <c r="A283" s="122"/>
      <c r="B283" s="152" t="s">
        <v>129</v>
      </c>
      <c r="C283" s="144" t="str">
        <f>IF(C271&gt;"",C271,"")</f>
        <v>Niebuhr Joschua</v>
      </c>
      <c r="D283" s="144" t="str">
        <f>IF(G273&gt;"",G273,"")</f>
        <v>Karhu Toivo</v>
      </c>
      <c r="E283" s="153"/>
      <c r="F283" s="151">
        <v>-2</v>
      </c>
      <c r="G283" s="154">
        <v>-1</v>
      </c>
      <c r="H283" s="151">
        <v>-1</v>
      </c>
      <c r="I283" s="151"/>
      <c r="J283" s="151"/>
      <c r="K283" s="147">
        <f t="shared" si="24"/>
        <v>0</v>
      </c>
      <c r="L283" s="148">
        <f t="shared" si="25"/>
        <v>3</v>
      </c>
      <c r="M283" s="149">
        <f t="shared" si="26"/>
      </c>
      <c r="N283" s="150">
        <f t="shared" si="26"/>
        <v>1</v>
      </c>
      <c r="O283" s="122"/>
    </row>
    <row r="284" spans="1:15" ht="12.75">
      <c r="A284" s="122"/>
      <c r="B284" s="152" t="s">
        <v>130</v>
      </c>
      <c r="C284" s="144" t="str">
        <f>IF(C273&gt;"",C273,"")</f>
        <v>Brander Elias</v>
      </c>
      <c r="D284" s="144" t="str">
        <f>IF(G272&gt;"",G272,"")</f>
        <v>Vainikka Tomi</v>
      </c>
      <c r="E284" s="153"/>
      <c r="F284" s="151"/>
      <c r="G284" s="154"/>
      <c r="H284" s="151"/>
      <c r="I284" s="151"/>
      <c r="J284" s="151"/>
      <c r="K284" s="147">
        <f t="shared" si="24"/>
      </c>
      <c r="L284" s="148">
        <f t="shared" si="25"/>
      </c>
      <c r="M284" s="149">
        <f t="shared" si="26"/>
      </c>
      <c r="N284" s="150">
        <f t="shared" si="26"/>
      </c>
      <c r="O284" s="122"/>
    </row>
    <row r="285" spans="1:15" ht="12.75">
      <c r="A285" s="122"/>
      <c r="B285" s="152" t="s">
        <v>131</v>
      </c>
      <c r="C285" s="155">
        <f>IF(C275&gt;"",C275&amp;" / "&amp;C276,"")</f>
      </c>
      <c r="D285" s="155">
        <f>IF(G275&gt;"",G275&amp;" / "&amp;G276,"")</f>
      </c>
      <c r="E285" s="156"/>
      <c r="F285" s="157"/>
      <c r="G285" s="158"/>
      <c r="H285" s="159"/>
      <c r="I285" s="159"/>
      <c r="J285" s="159"/>
      <c r="K285" s="147">
        <f t="shared" si="24"/>
      </c>
      <c r="L285" s="148">
        <f t="shared" si="25"/>
      </c>
      <c r="M285" s="149">
        <f t="shared" si="26"/>
      </c>
      <c r="N285" s="150">
        <f t="shared" si="26"/>
      </c>
      <c r="O285" s="122"/>
    </row>
    <row r="286" spans="1:15" ht="12.75">
      <c r="A286" s="122"/>
      <c r="B286" s="143" t="s">
        <v>132</v>
      </c>
      <c r="C286" s="144" t="str">
        <f>IF(C272&gt;"",C272,"")</f>
        <v>Hyttinen Antti</v>
      </c>
      <c r="D286" s="144" t="str">
        <f>IF(G273&gt;"",G273,"")</f>
        <v>Karhu Toivo</v>
      </c>
      <c r="E286" s="160"/>
      <c r="F286" s="161"/>
      <c r="G286" s="145"/>
      <c r="H286" s="145"/>
      <c r="I286" s="145"/>
      <c r="J286" s="146"/>
      <c r="K286" s="147">
        <f t="shared" si="24"/>
      </c>
      <c r="L286" s="148">
        <f t="shared" si="25"/>
      </c>
      <c r="M286" s="149">
        <f t="shared" si="26"/>
      </c>
      <c r="N286" s="150">
        <f t="shared" si="26"/>
      </c>
      <c r="O286" s="122"/>
    </row>
    <row r="287" spans="1:15" ht="12.75">
      <c r="A287" s="122"/>
      <c r="B287" s="143" t="s">
        <v>133</v>
      </c>
      <c r="C287" s="144" t="str">
        <f>IF(C273&gt;"",C273,"")</f>
        <v>Brander Elias</v>
      </c>
      <c r="D287" s="144" t="str">
        <f>IF(G271&gt;"",G271,"")</f>
        <v>Parkkinen Alexi</v>
      </c>
      <c r="E287" s="160"/>
      <c r="F287" s="161"/>
      <c r="G287" s="145"/>
      <c r="H287" s="145"/>
      <c r="I287" s="145"/>
      <c r="J287" s="146"/>
      <c r="K287" s="147">
        <f t="shared" si="24"/>
      </c>
      <c r="L287" s="148">
        <f t="shared" si="25"/>
      </c>
      <c r="M287" s="149">
        <f t="shared" si="26"/>
      </c>
      <c r="N287" s="150">
        <f t="shared" si="26"/>
      </c>
      <c r="O287" s="122"/>
    </row>
    <row r="288" spans="1:15" ht="13.5" thickBot="1">
      <c r="A288" s="122"/>
      <c r="B288" s="143" t="s">
        <v>75</v>
      </c>
      <c r="C288" s="144" t="str">
        <f>IF(C271&gt;"",C271,"")</f>
        <v>Niebuhr Joschua</v>
      </c>
      <c r="D288" s="144" t="str">
        <f>IF(G272&gt;"",G272,"")</f>
        <v>Vainikka Tomi</v>
      </c>
      <c r="E288" s="160"/>
      <c r="F288" s="146"/>
      <c r="G288" s="145"/>
      <c r="H288" s="146"/>
      <c r="I288" s="145"/>
      <c r="J288" s="145"/>
      <c r="K288" s="147">
        <f t="shared" si="24"/>
      </c>
      <c r="L288" s="148">
        <f t="shared" si="25"/>
      </c>
      <c r="M288" s="149">
        <f t="shared" si="26"/>
      </c>
      <c r="N288" s="150">
        <f t="shared" si="26"/>
      </c>
      <c r="O288" s="122"/>
    </row>
    <row r="289" spans="1:15" ht="16.5" thickBot="1">
      <c r="A289" s="119"/>
      <c r="B289" s="47"/>
      <c r="C289" s="47"/>
      <c r="D289" s="47"/>
      <c r="E289" s="47"/>
      <c r="F289" s="47"/>
      <c r="G289" s="47"/>
      <c r="H289" s="47"/>
      <c r="I289" s="162" t="s">
        <v>134</v>
      </c>
      <c r="J289" s="163"/>
      <c r="K289" s="164">
        <f>IF(ISBLANK(C271),"",SUM(K279:K288))</f>
        <v>0</v>
      </c>
      <c r="L289" s="165">
        <f>IF(ISBLANK(G271),"",SUM(L279:L288))</f>
        <v>15</v>
      </c>
      <c r="M289" s="166">
        <f>IF(ISBLANK(F279),"",SUM(M279:M288))</f>
        <v>0</v>
      </c>
      <c r="N289" s="167">
        <f>IF(ISBLANK(F279),"",SUM(N279:N288))</f>
        <v>5</v>
      </c>
      <c r="O289" s="122"/>
    </row>
    <row r="290" spans="1:15" ht="12.75">
      <c r="A290" s="119"/>
      <c r="B290" s="168" t="s">
        <v>135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123"/>
    </row>
    <row r="291" spans="1:15" ht="12.75">
      <c r="A291" s="119"/>
      <c r="B291" s="169" t="s">
        <v>79</v>
      </c>
      <c r="C291" s="169"/>
      <c r="D291" s="169" t="s">
        <v>80</v>
      </c>
      <c r="E291" s="170"/>
      <c r="F291" s="169"/>
      <c r="G291" s="169" t="s">
        <v>15</v>
      </c>
      <c r="H291" s="170"/>
      <c r="I291" s="169"/>
      <c r="J291" s="171" t="s">
        <v>136</v>
      </c>
      <c r="K291" s="48"/>
      <c r="L291" s="47"/>
      <c r="M291" s="47"/>
      <c r="N291" s="47"/>
      <c r="O291" s="123"/>
    </row>
    <row r="292" spans="1:15" ht="18.75" thickBot="1">
      <c r="A292" s="119"/>
      <c r="B292" s="47"/>
      <c r="C292" s="47"/>
      <c r="D292" s="47"/>
      <c r="E292" s="47"/>
      <c r="F292" s="47"/>
      <c r="G292" s="47"/>
      <c r="H292" s="47"/>
      <c r="I292" s="47"/>
      <c r="J292" s="221" t="s">
        <v>4</v>
      </c>
      <c r="K292" s="222"/>
      <c r="L292" s="222"/>
      <c r="M292" s="222"/>
      <c r="N292" s="223"/>
      <c r="O292" s="122"/>
    </row>
    <row r="293" spans="1:15" ht="18">
      <c r="A293" s="172"/>
      <c r="B293" s="173"/>
      <c r="C293" s="173"/>
      <c r="D293" s="173"/>
      <c r="E293" s="173"/>
      <c r="F293" s="173"/>
      <c r="G293" s="173"/>
      <c r="H293" s="173"/>
      <c r="I293" s="173"/>
      <c r="J293" s="174"/>
      <c r="K293" s="174"/>
      <c r="L293" s="174"/>
      <c r="M293" s="174"/>
      <c r="N293" s="174"/>
      <c r="O293" s="108"/>
    </row>
    <row r="294" ht="12.75">
      <c r="B294" s="175" t="s">
        <v>137</v>
      </c>
    </row>
    <row r="299" spans="1:15" ht="15.75">
      <c r="A299" s="114">
        <v>10</v>
      </c>
      <c r="B299" s="115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8"/>
    </row>
    <row r="300" spans="1:15" ht="15.75">
      <c r="A300" s="119"/>
      <c r="B300" s="48"/>
      <c r="C300" s="120" t="s">
        <v>114</v>
      </c>
      <c r="D300" s="47"/>
      <c r="E300" s="47"/>
      <c r="F300" s="48"/>
      <c r="G300" s="121" t="s">
        <v>115</v>
      </c>
      <c r="H300" s="50"/>
      <c r="I300" s="224"/>
      <c r="J300" s="225"/>
      <c r="K300" s="225"/>
      <c r="L300" s="225"/>
      <c r="M300" s="225"/>
      <c r="N300" s="226"/>
      <c r="O300" s="122"/>
    </row>
    <row r="301" spans="1:15" ht="20.25">
      <c r="A301" s="119"/>
      <c r="B301" s="51"/>
      <c r="C301" s="69" t="s">
        <v>116</v>
      </c>
      <c r="D301" s="47"/>
      <c r="E301" s="47"/>
      <c r="F301" s="48"/>
      <c r="G301" s="121" t="s">
        <v>117</v>
      </c>
      <c r="H301" s="50"/>
      <c r="I301" s="227"/>
      <c r="J301" s="217"/>
      <c r="K301" s="217"/>
      <c r="L301" s="217"/>
      <c r="M301" s="217"/>
      <c r="N301" s="218"/>
      <c r="O301" s="122"/>
    </row>
    <row r="302" spans="1:15" ht="12.75">
      <c r="A302" s="119"/>
      <c r="B302" s="48"/>
      <c r="C302" s="54"/>
      <c r="D302" s="47"/>
      <c r="E302" s="47"/>
      <c r="F302" s="47"/>
      <c r="G302" s="54"/>
      <c r="H302" s="47"/>
      <c r="I302" s="47"/>
      <c r="J302" s="47"/>
      <c r="K302" s="47"/>
      <c r="L302" s="47"/>
      <c r="M302" s="47"/>
      <c r="N302" s="47"/>
      <c r="O302" s="123"/>
    </row>
    <row r="303" spans="1:15" ht="15.75">
      <c r="A303" s="122"/>
      <c r="B303" s="124" t="s">
        <v>118</v>
      </c>
      <c r="C303" s="228" t="s">
        <v>143</v>
      </c>
      <c r="D303" s="229"/>
      <c r="E303" s="125"/>
      <c r="F303" s="124" t="s">
        <v>118</v>
      </c>
      <c r="G303" s="228" t="s">
        <v>34</v>
      </c>
      <c r="H303" s="230"/>
      <c r="I303" s="230"/>
      <c r="J303" s="230"/>
      <c r="K303" s="230"/>
      <c r="L303" s="230"/>
      <c r="M303" s="230"/>
      <c r="N303" s="231"/>
      <c r="O303" s="122"/>
    </row>
    <row r="304" spans="1:15" ht="12.75">
      <c r="A304" s="122"/>
      <c r="B304" s="126" t="s">
        <v>62</v>
      </c>
      <c r="C304" s="214" t="s">
        <v>160</v>
      </c>
      <c r="D304" s="215"/>
      <c r="E304" s="127"/>
      <c r="F304" s="128" t="s">
        <v>5</v>
      </c>
      <c r="G304" s="214" t="s">
        <v>183</v>
      </c>
      <c r="H304" s="217"/>
      <c r="I304" s="217"/>
      <c r="J304" s="217"/>
      <c r="K304" s="217"/>
      <c r="L304" s="217"/>
      <c r="M304" s="217"/>
      <c r="N304" s="218"/>
      <c r="O304" s="122"/>
    </row>
    <row r="305" spans="1:15" ht="12.75">
      <c r="A305" s="122"/>
      <c r="B305" s="129" t="s">
        <v>63</v>
      </c>
      <c r="C305" s="214" t="s">
        <v>159</v>
      </c>
      <c r="D305" s="215"/>
      <c r="E305" s="127"/>
      <c r="F305" s="130" t="s">
        <v>64</v>
      </c>
      <c r="G305" s="216" t="s">
        <v>184</v>
      </c>
      <c r="H305" s="217"/>
      <c r="I305" s="217"/>
      <c r="J305" s="217"/>
      <c r="K305" s="217"/>
      <c r="L305" s="217"/>
      <c r="M305" s="217"/>
      <c r="N305" s="218"/>
      <c r="O305" s="122"/>
    </row>
    <row r="306" spans="1:15" ht="12.75">
      <c r="A306" s="119"/>
      <c r="B306" s="129" t="s">
        <v>119</v>
      </c>
      <c r="C306" s="214" t="s">
        <v>161</v>
      </c>
      <c r="D306" s="215"/>
      <c r="E306" s="127"/>
      <c r="F306" s="130" t="s">
        <v>120</v>
      </c>
      <c r="G306" s="216" t="s">
        <v>185</v>
      </c>
      <c r="H306" s="217"/>
      <c r="I306" s="217"/>
      <c r="J306" s="217"/>
      <c r="K306" s="217"/>
      <c r="L306" s="217"/>
      <c r="M306" s="217"/>
      <c r="N306" s="218"/>
      <c r="O306" s="123"/>
    </row>
    <row r="307" spans="1:15" ht="12.75">
      <c r="A307" s="119"/>
      <c r="B307" s="131" t="s">
        <v>121</v>
      </c>
      <c r="C307" s="132"/>
      <c r="D307" s="133"/>
      <c r="E307" s="63"/>
      <c r="F307" s="131" t="s">
        <v>121</v>
      </c>
      <c r="G307" s="132"/>
      <c r="H307" s="134"/>
      <c r="I307" s="134"/>
      <c r="J307" s="134"/>
      <c r="K307" s="134"/>
      <c r="L307" s="134"/>
      <c r="M307" s="134"/>
      <c r="N307" s="134"/>
      <c r="O307" s="123"/>
    </row>
    <row r="308" spans="1:15" ht="12.75">
      <c r="A308" s="122"/>
      <c r="B308" s="135"/>
      <c r="C308" s="214"/>
      <c r="D308" s="215"/>
      <c r="E308" s="127"/>
      <c r="F308" s="136"/>
      <c r="G308" s="216"/>
      <c r="H308" s="217"/>
      <c r="I308" s="217"/>
      <c r="J308" s="217"/>
      <c r="K308" s="217"/>
      <c r="L308" s="217"/>
      <c r="M308" s="217"/>
      <c r="N308" s="218"/>
      <c r="O308" s="122"/>
    </row>
    <row r="309" spans="1:15" ht="12.75">
      <c r="A309" s="122"/>
      <c r="B309" s="137"/>
      <c r="C309" s="214"/>
      <c r="D309" s="215"/>
      <c r="E309" s="127"/>
      <c r="F309" s="138"/>
      <c r="G309" s="216"/>
      <c r="H309" s="217"/>
      <c r="I309" s="217"/>
      <c r="J309" s="217"/>
      <c r="K309" s="217"/>
      <c r="L309" s="217"/>
      <c r="M309" s="217"/>
      <c r="N309" s="218"/>
      <c r="O309" s="122"/>
    </row>
    <row r="310" spans="1:15" ht="15.75">
      <c r="A310" s="119"/>
      <c r="B310" s="47"/>
      <c r="C310" s="47"/>
      <c r="D310" s="47"/>
      <c r="E310" s="47"/>
      <c r="F310" s="139" t="s">
        <v>122</v>
      </c>
      <c r="G310" s="54"/>
      <c r="H310" s="54"/>
      <c r="I310" s="54"/>
      <c r="J310" s="47"/>
      <c r="K310" s="47"/>
      <c r="L310" s="47"/>
      <c r="M310" s="68"/>
      <c r="N310" s="48"/>
      <c r="O310" s="123"/>
    </row>
    <row r="311" spans="1:15" ht="12.75">
      <c r="A311" s="119"/>
      <c r="B311" s="140" t="s">
        <v>8</v>
      </c>
      <c r="C311" s="47"/>
      <c r="D311" s="47"/>
      <c r="E311" s="47"/>
      <c r="F311" s="141" t="s">
        <v>123</v>
      </c>
      <c r="G311" s="141" t="s">
        <v>97</v>
      </c>
      <c r="H311" s="141" t="s">
        <v>124</v>
      </c>
      <c r="I311" s="141" t="s">
        <v>125</v>
      </c>
      <c r="J311" s="141" t="s">
        <v>126</v>
      </c>
      <c r="K311" s="219" t="s">
        <v>127</v>
      </c>
      <c r="L311" s="220"/>
      <c r="M311" s="73" t="s">
        <v>70</v>
      </c>
      <c r="N311" s="142" t="s">
        <v>71</v>
      </c>
      <c r="O311" s="122"/>
    </row>
    <row r="312" spans="1:15" ht="12.75">
      <c r="A312" s="122"/>
      <c r="B312" s="143" t="s">
        <v>72</v>
      </c>
      <c r="C312" s="144" t="str">
        <f>IF(C304&gt;"",C304,"")</f>
        <v>Myllärinen Markus</v>
      </c>
      <c r="D312" s="144" t="str">
        <f>IF(G304&gt;"",G304,"")</f>
        <v>Saarnilehto Ilkka</v>
      </c>
      <c r="E312" s="144">
        <f>IF(E304&gt;"",E304&amp;" - "&amp;I304,"")</f>
      </c>
      <c r="F312" s="145">
        <v>-5</v>
      </c>
      <c r="G312" s="145">
        <v>9</v>
      </c>
      <c r="H312" s="146">
        <v>-1</v>
      </c>
      <c r="I312" s="145">
        <v>-7</v>
      </c>
      <c r="J312" s="145"/>
      <c r="K312" s="147">
        <f>IF(ISBLANK(F312),"",COUNTIF(F312:J312,"&gt;=0"))</f>
        <v>1</v>
      </c>
      <c r="L312" s="148">
        <f>IF(ISBLANK(F312),"",(IF(LEFT(F312,1)="-",1,0)+IF(LEFT(G312,1)="-",1,0)+IF(LEFT(H312,1)="-",1,0)+IF(LEFT(I312,1)="-",1,0)+IF(LEFT(J312,1)="-",1,0)))</f>
        <v>3</v>
      </c>
      <c r="M312" s="149">
        <f>IF(K312=3,1,"")</f>
      </c>
      <c r="N312" s="150">
        <f>IF(L312=3,1,"")</f>
        <v>1</v>
      </c>
      <c r="O312" s="122"/>
    </row>
    <row r="313" spans="1:15" ht="12.75">
      <c r="A313" s="122"/>
      <c r="B313" s="143" t="s">
        <v>73</v>
      </c>
      <c r="C313" s="144" t="str">
        <f>IF(C305&gt;"",C305,"")</f>
        <v>Rodriguez Andre</v>
      </c>
      <c r="D313" s="144" t="str">
        <f>IF(G305&gt;"",G305,"")</f>
        <v>O´Connor Miikka</v>
      </c>
      <c r="E313" s="144">
        <f>IF(E305&gt;"",E305&amp;" - "&amp;I305,"")</f>
      </c>
      <c r="F313" s="151">
        <v>10</v>
      </c>
      <c r="G313" s="145">
        <v>-8</v>
      </c>
      <c r="H313" s="145">
        <v>-7</v>
      </c>
      <c r="I313" s="145">
        <v>-13</v>
      </c>
      <c r="J313" s="145"/>
      <c r="K313" s="147">
        <f>IF(ISBLANK(F313),"",COUNTIF(F313:J313,"&gt;=0"))</f>
        <v>1</v>
      </c>
      <c r="L313" s="148">
        <f>IF(ISBLANK(F313),"",(IF(LEFT(F313,1)="-",1,0)+IF(LEFT(G313,1)="-",1,0)+IF(LEFT(H313,1)="-",1,0)+IF(LEFT(I313,1)="-",1,0)+IF(LEFT(J313,1)="-",1,0)))</f>
        <v>3</v>
      </c>
      <c r="M313" s="149">
        <f>IF(K313=3,1,"")</f>
      </c>
      <c r="N313" s="150">
        <f>IF(L313=3,1,"")</f>
        <v>1</v>
      </c>
      <c r="O313" s="122"/>
    </row>
    <row r="314" spans="1:15" ht="12.75">
      <c r="A314" s="122"/>
      <c r="B314" s="152" t="s">
        <v>128</v>
      </c>
      <c r="C314" s="144" t="str">
        <f>IF(C306&gt;"",C306,"")</f>
        <v>Rodriguez Jancarlo</v>
      </c>
      <c r="D314" s="144" t="str">
        <f>IF(G306&gt;"",G306,"")</f>
        <v>Rantatulkkila Emil</v>
      </c>
      <c r="E314" s="153"/>
      <c r="F314" s="151">
        <v>-9</v>
      </c>
      <c r="G314" s="154">
        <v>-5</v>
      </c>
      <c r="H314" s="151">
        <v>-8</v>
      </c>
      <c r="I314" s="151"/>
      <c r="J314" s="151"/>
      <c r="K314" s="147">
        <f aca="true" t="shared" si="27" ref="K314:K321">IF(ISBLANK(F314),"",COUNTIF(F314:J314,"&gt;=0"))</f>
        <v>0</v>
      </c>
      <c r="L314" s="148">
        <f aca="true" t="shared" si="28" ref="L314:L321">IF(ISBLANK(F314),"",(IF(LEFT(F314,1)="-",1,0)+IF(LEFT(G314,1)="-",1,0)+IF(LEFT(H314,1)="-",1,0)+IF(LEFT(I314,1)="-",1,0)+IF(LEFT(J314,1)="-",1,0)))</f>
        <v>3</v>
      </c>
      <c r="M314" s="149">
        <f aca="true" t="shared" si="29" ref="M314:N321">IF(K314=3,1,"")</f>
      </c>
      <c r="N314" s="150">
        <f t="shared" si="29"/>
        <v>1</v>
      </c>
      <c r="O314" s="122"/>
    </row>
    <row r="315" spans="1:15" ht="12.75">
      <c r="A315" s="122"/>
      <c r="B315" s="152" t="s">
        <v>76</v>
      </c>
      <c r="C315" s="144" t="str">
        <f>IF(C305&gt;"",C305,"")</f>
        <v>Rodriguez Andre</v>
      </c>
      <c r="D315" s="144" t="str">
        <f>IF(G304&gt;"",G304,"")</f>
        <v>Saarnilehto Ilkka</v>
      </c>
      <c r="E315" s="153"/>
      <c r="F315" s="151">
        <v>-11</v>
      </c>
      <c r="G315" s="154">
        <v>-7</v>
      </c>
      <c r="H315" s="151">
        <v>-9</v>
      </c>
      <c r="I315" s="151"/>
      <c r="J315" s="151"/>
      <c r="K315" s="147">
        <f t="shared" si="27"/>
        <v>0</v>
      </c>
      <c r="L315" s="148">
        <f t="shared" si="28"/>
        <v>3</v>
      </c>
      <c r="M315" s="149">
        <f t="shared" si="29"/>
      </c>
      <c r="N315" s="150">
        <f t="shared" si="29"/>
        <v>1</v>
      </c>
      <c r="O315" s="122"/>
    </row>
    <row r="316" spans="1:15" ht="12.75">
      <c r="A316" s="122"/>
      <c r="B316" s="152" t="s">
        <v>129</v>
      </c>
      <c r="C316" s="144" t="str">
        <f>IF(C304&gt;"",C304,"")</f>
        <v>Myllärinen Markus</v>
      </c>
      <c r="D316" s="144" t="str">
        <f>IF(G306&gt;"",G306,"")</f>
        <v>Rantatulkkila Emil</v>
      </c>
      <c r="E316" s="153"/>
      <c r="F316" s="151">
        <v>-6</v>
      </c>
      <c r="G316" s="154">
        <v>-4</v>
      </c>
      <c r="H316" s="151">
        <v>-5</v>
      </c>
      <c r="I316" s="151"/>
      <c r="J316" s="151"/>
      <c r="K316" s="147">
        <f t="shared" si="27"/>
        <v>0</v>
      </c>
      <c r="L316" s="148">
        <f t="shared" si="28"/>
        <v>3</v>
      </c>
      <c r="M316" s="149">
        <f t="shared" si="29"/>
      </c>
      <c r="N316" s="150">
        <f t="shared" si="29"/>
        <v>1</v>
      </c>
      <c r="O316" s="122"/>
    </row>
    <row r="317" spans="1:15" ht="12.75">
      <c r="A317" s="122"/>
      <c r="B317" s="152" t="s">
        <v>130</v>
      </c>
      <c r="C317" s="144" t="str">
        <f>IF(C306&gt;"",C306,"")</f>
        <v>Rodriguez Jancarlo</v>
      </c>
      <c r="D317" s="144" t="str">
        <f>IF(G305&gt;"",G305,"")</f>
        <v>O´Connor Miikka</v>
      </c>
      <c r="E317" s="153"/>
      <c r="F317" s="151"/>
      <c r="G317" s="154"/>
      <c r="H317" s="151"/>
      <c r="I317" s="151"/>
      <c r="J317" s="151"/>
      <c r="K317" s="147">
        <f t="shared" si="27"/>
      </c>
      <c r="L317" s="148">
        <f t="shared" si="28"/>
      </c>
      <c r="M317" s="149">
        <f t="shared" si="29"/>
      </c>
      <c r="N317" s="150">
        <f t="shared" si="29"/>
      </c>
      <c r="O317" s="122"/>
    </row>
    <row r="318" spans="1:15" ht="12.75">
      <c r="A318" s="122"/>
      <c r="B318" s="152" t="s">
        <v>131</v>
      </c>
      <c r="C318" s="155">
        <f>IF(C308&gt;"",C308&amp;" / "&amp;C309,"")</f>
      </c>
      <c r="D318" s="155">
        <f>IF(G308&gt;"",G308&amp;" / "&amp;G309,"")</f>
      </c>
      <c r="E318" s="156"/>
      <c r="F318" s="157"/>
      <c r="G318" s="158"/>
      <c r="H318" s="159"/>
      <c r="I318" s="159"/>
      <c r="J318" s="159"/>
      <c r="K318" s="147">
        <f t="shared" si="27"/>
      </c>
      <c r="L318" s="148">
        <f t="shared" si="28"/>
      </c>
      <c r="M318" s="149">
        <f t="shared" si="29"/>
      </c>
      <c r="N318" s="150">
        <f t="shared" si="29"/>
      </c>
      <c r="O318" s="122"/>
    </row>
    <row r="319" spans="1:15" ht="12.75">
      <c r="A319" s="122"/>
      <c r="B319" s="143" t="s">
        <v>132</v>
      </c>
      <c r="C319" s="144" t="str">
        <f>IF(C305&gt;"",C305,"")</f>
        <v>Rodriguez Andre</v>
      </c>
      <c r="D319" s="144" t="str">
        <f>IF(G306&gt;"",G306,"")</f>
        <v>Rantatulkkila Emil</v>
      </c>
      <c r="E319" s="160"/>
      <c r="F319" s="161"/>
      <c r="G319" s="145"/>
      <c r="H319" s="145"/>
      <c r="I319" s="145"/>
      <c r="J319" s="146"/>
      <c r="K319" s="147">
        <f t="shared" si="27"/>
      </c>
      <c r="L319" s="148">
        <f t="shared" si="28"/>
      </c>
      <c r="M319" s="149">
        <f t="shared" si="29"/>
      </c>
      <c r="N319" s="150">
        <f t="shared" si="29"/>
      </c>
      <c r="O319" s="122"/>
    </row>
    <row r="320" spans="1:15" ht="12.75">
      <c r="A320" s="122"/>
      <c r="B320" s="143" t="s">
        <v>133</v>
      </c>
      <c r="C320" s="144" t="str">
        <f>IF(C306&gt;"",C306,"")</f>
        <v>Rodriguez Jancarlo</v>
      </c>
      <c r="D320" s="144" t="str">
        <f>IF(G304&gt;"",G304,"")</f>
        <v>Saarnilehto Ilkka</v>
      </c>
      <c r="E320" s="160"/>
      <c r="F320" s="161"/>
      <c r="G320" s="145"/>
      <c r="H320" s="145"/>
      <c r="I320" s="145"/>
      <c r="J320" s="146"/>
      <c r="K320" s="147">
        <f t="shared" si="27"/>
      </c>
      <c r="L320" s="148">
        <f t="shared" si="28"/>
      </c>
      <c r="M320" s="149">
        <f t="shared" si="29"/>
      </c>
      <c r="N320" s="150">
        <f t="shared" si="29"/>
      </c>
      <c r="O320" s="122"/>
    </row>
    <row r="321" spans="1:15" ht="13.5" thickBot="1">
      <c r="A321" s="122"/>
      <c r="B321" s="143" t="s">
        <v>75</v>
      </c>
      <c r="C321" s="144" t="str">
        <f>IF(C304&gt;"",C304,"")</f>
        <v>Myllärinen Markus</v>
      </c>
      <c r="D321" s="144" t="str">
        <f>IF(G305&gt;"",G305,"")</f>
        <v>O´Connor Miikka</v>
      </c>
      <c r="E321" s="160"/>
      <c r="F321" s="146"/>
      <c r="G321" s="145"/>
      <c r="H321" s="146"/>
      <c r="I321" s="145"/>
      <c r="J321" s="145"/>
      <c r="K321" s="147">
        <f t="shared" si="27"/>
      </c>
      <c r="L321" s="148">
        <f t="shared" si="28"/>
      </c>
      <c r="M321" s="149">
        <f t="shared" si="29"/>
      </c>
      <c r="N321" s="150">
        <f t="shared" si="29"/>
      </c>
      <c r="O321" s="122"/>
    </row>
    <row r="322" spans="1:15" ht="16.5" thickBot="1">
      <c r="A322" s="119"/>
      <c r="B322" s="47"/>
      <c r="C322" s="47"/>
      <c r="D322" s="47"/>
      <c r="E322" s="47"/>
      <c r="F322" s="47"/>
      <c r="G322" s="47"/>
      <c r="H322" s="47"/>
      <c r="I322" s="162" t="s">
        <v>134</v>
      </c>
      <c r="J322" s="163"/>
      <c r="K322" s="164">
        <f>IF(ISBLANK(C304),"",SUM(K312:K321))</f>
        <v>2</v>
      </c>
      <c r="L322" s="165">
        <f>IF(ISBLANK(G304),"",SUM(L312:L321))</f>
        <v>15</v>
      </c>
      <c r="M322" s="166">
        <f>IF(ISBLANK(F312),"",SUM(M312:M321))</f>
        <v>0</v>
      </c>
      <c r="N322" s="167">
        <f>IF(ISBLANK(F312),"",SUM(N312:N321))</f>
        <v>5</v>
      </c>
      <c r="O322" s="122"/>
    </row>
    <row r="323" spans="1:15" ht="12.75">
      <c r="A323" s="119"/>
      <c r="B323" s="168" t="s">
        <v>135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123"/>
    </row>
    <row r="324" spans="1:15" ht="12.75">
      <c r="A324" s="119"/>
      <c r="B324" s="169" t="s">
        <v>79</v>
      </c>
      <c r="C324" s="169"/>
      <c r="D324" s="169" t="s">
        <v>80</v>
      </c>
      <c r="E324" s="170"/>
      <c r="F324" s="169"/>
      <c r="G324" s="169" t="s">
        <v>15</v>
      </c>
      <c r="H324" s="170"/>
      <c r="I324" s="169"/>
      <c r="J324" s="171" t="s">
        <v>136</v>
      </c>
      <c r="K324" s="48"/>
      <c r="L324" s="47"/>
      <c r="M324" s="47"/>
      <c r="N324" s="47"/>
      <c r="O324" s="123"/>
    </row>
    <row r="325" spans="1:15" ht="18.75" thickBot="1">
      <c r="A325" s="119"/>
      <c r="B325" s="47"/>
      <c r="C325" s="47"/>
      <c r="D325" s="47"/>
      <c r="E325" s="47"/>
      <c r="F325" s="47"/>
      <c r="G325" s="47"/>
      <c r="H325" s="47"/>
      <c r="I325" s="47"/>
      <c r="J325" s="221" t="s">
        <v>34</v>
      </c>
      <c r="K325" s="222"/>
      <c r="L325" s="222"/>
      <c r="M325" s="222"/>
      <c r="N325" s="223"/>
      <c r="O325" s="122"/>
    </row>
    <row r="326" spans="1:15" ht="18">
      <c r="A326" s="172"/>
      <c r="B326" s="173"/>
      <c r="C326" s="173"/>
      <c r="D326" s="173"/>
      <c r="E326" s="173"/>
      <c r="F326" s="173"/>
      <c r="G326" s="173"/>
      <c r="H326" s="173"/>
      <c r="I326" s="173"/>
      <c r="J326" s="174"/>
      <c r="K326" s="174"/>
      <c r="L326" s="174"/>
      <c r="M326" s="174"/>
      <c r="N326" s="174"/>
      <c r="O326" s="108"/>
    </row>
    <row r="327" ht="12.75">
      <c r="B327" s="175" t="s">
        <v>137</v>
      </c>
    </row>
    <row r="332" spans="1:15" ht="15.75">
      <c r="A332" s="114">
        <v>11</v>
      </c>
      <c r="B332" s="115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8"/>
    </row>
    <row r="333" spans="1:15" ht="15.75">
      <c r="A333" s="119"/>
      <c r="B333" s="48"/>
      <c r="C333" s="120" t="s">
        <v>114</v>
      </c>
      <c r="D333" s="47"/>
      <c r="E333" s="47"/>
      <c r="F333" s="48"/>
      <c r="G333" s="121" t="s">
        <v>115</v>
      </c>
      <c r="H333" s="50"/>
      <c r="I333" s="224"/>
      <c r="J333" s="225"/>
      <c r="K333" s="225"/>
      <c r="L333" s="225"/>
      <c r="M333" s="225"/>
      <c r="N333" s="226"/>
      <c r="O333" s="122"/>
    </row>
    <row r="334" spans="1:15" ht="20.25">
      <c r="A334" s="119"/>
      <c r="B334" s="51"/>
      <c r="C334" s="69" t="s">
        <v>116</v>
      </c>
      <c r="D334" s="47"/>
      <c r="E334" s="47"/>
      <c r="F334" s="48"/>
      <c r="G334" s="121" t="s">
        <v>117</v>
      </c>
      <c r="H334" s="50"/>
      <c r="I334" s="227"/>
      <c r="J334" s="217"/>
      <c r="K334" s="217"/>
      <c r="L334" s="217"/>
      <c r="M334" s="217"/>
      <c r="N334" s="218"/>
      <c r="O334" s="122"/>
    </row>
    <row r="335" spans="1:15" ht="12.75">
      <c r="A335" s="119"/>
      <c r="B335" s="48"/>
      <c r="C335" s="54"/>
      <c r="D335" s="47"/>
      <c r="E335" s="47"/>
      <c r="F335" s="47"/>
      <c r="G335" s="54"/>
      <c r="H335" s="47"/>
      <c r="I335" s="47"/>
      <c r="J335" s="47"/>
      <c r="K335" s="47"/>
      <c r="L335" s="47"/>
      <c r="M335" s="47"/>
      <c r="N335" s="47"/>
      <c r="O335" s="123"/>
    </row>
    <row r="336" spans="1:15" ht="15.75">
      <c r="A336" s="122"/>
      <c r="B336" s="124" t="s">
        <v>118</v>
      </c>
      <c r="C336" s="228" t="s">
        <v>111</v>
      </c>
      <c r="D336" s="229"/>
      <c r="E336" s="125"/>
      <c r="F336" s="124" t="s">
        <v>118</v>
      </c>
      <c r="G336" s="228" t="s">
        <v>38</v>
      </c>
      <c r="H336" s="230"/>
      <c r="I336" s="230"/>
      <c r="J336" s="230"/>
      <c r="K336" s="230"/>
      <c r="L336" s="230"/>
      <c r="M336" s="230"/>
      <c r="N336" s="231"/>
      <c r="O336" s="122"/>
    </row>
    <row r="337" spans="1:15" ht="12.75">
      <c r="A337" s="122"/>
      <c r="B337" s="126" t="s">
        <v>62</v>
      </c>
      <c r="C337" s="214" t="s">
        <v>168</v>
      </c>
      <c r="D337" s="215"/>
      <c r="E337" s="127"/>
      <c r="F337" s="128" t="s">
        <v>5</v>
      </c>
      <c r="G337" s="214" t="s">
        <v>152</v>
      </c>
      <c r="H337" s="217"/>
      <c r="I337" s="217"/>
      <c r="J337" s="217"/>
      <c r="K337" s="217"/>
      <c r="L337" s="217"/>
      <c r="M337" s="217"/>
      <c r="N337" s="218"/>
      <c r="O337" s="122"/>
    </row>
    <row r="338" spans="1:15" ht="12.75">
      <c r="A338" s="122"/>
      <c r="B338" s="129" t="s">
        <v>63</v>
      </c>
      <c r="C338" s="214" t="s">
        <v>192</v>
      </c>
      <c r="D338" s="215"/>
      <c r="E338" s="127"/>
      <c r="F338" s="130" t="s">
        <v>64</v>
      </c>
      <c r="G338" s="216" t="s">
        <v>154</v>
      </c>
      <c r="H338" s="217"/>
      <c r="I338" s="217"/>
      <c r="J338" s="217"/>
      <c r="K338" s="217"/>
      <c r="L338" s="217"/>
      <c r="M338" s="217"/>
      <c r="N338" s="218"/>
      <c r="O338" s="122"/>
    </row>
    <row r="339" spans="1:15" ht="12.75">
      <c r="A339" s="119"/>
      <c r="B339" s="129" t="s">
        <v>119</v>
      </c>
      <c r="C339" s="214" t="s">
        <v>169</v>
      </c>
      <c r="D339" s="215"/>
      <c r="E339" s="127"/>
      <c r="F339" s="130" t="s">
        <v>120</v>
      </c>
      <c r="G339" s="216" t="s">
        <v>155</v>
      </c>
      <c r="H339" s="217"/>
      <c r="I339" s="217"/>
      <c r="J339" s="217"/>
      <c r="K339" s="217"/>
      <c r="L339" s="217"/>
      <c r="M339" s="217"/>
      <c r="N339" s="218"/>
      <c r="O339" s="123"/>
    </row>
    <row r="340" spans="1:15" ht="12.75">
      <c r="A340" s="119"/>
      <c r="B340" s="131" t="s">
        <v>121</v>
      </c>
      <c r="C340" s="132"/>
      <c r="D340" s="133"/>
      <c r="E340" s="63"/>
      <c r="F340" s="131" t="s">
        <v>121</v>
      </c>
      <c r="G340" s="132"/>
      <c r="H340" s="134"/>
      <c r="I340" s="134"/>
      <c r="J340" s="134"/>
      <c r="K340" s="134"/>
      <c r="L340" s="134"/>
      <c r="M340" s="134"/>
      <c r="N340" s="134"/>
      <c r="O340" s="123"/>
    </row>
    <row r="341" spans="1:15" ht="12.75">
      <c r="A341" s="122"/>
      <c r="B341" s="135"/>
      <c r="C341" s="214"/>
      <c r="D341" s="215"/>
      <c r="E341" s="127"/>
      <c r="F341" s="136"/>
      <c r="G341" s="216"/>
      <c r="H341" s="217"/>
      <c r="I341" s="217"/>
      <c r="J341" s="217"/>
      <c r="K341" s="217"/>
      <c r="L341" s="217"/>
      <c r="M341" s="217"/>
      <c r="N341" s="218"/>
      <c r="O341" s="122"/>
    </row>
    <row r="342" spans="1:15" ht="12.75">
      <c r="A342" s="122"/>
      <c r="B342" s="137"/>
      <c r="C342" s="214"/>
      <c r="D342" s="215"/>
      <c r="E342" s="127"/>
      <c r="F342" s="138"/>
      <c r="G342" s="216"/>
      <c r="H342" s="217"/>
      <c r="I342" s="217"/>
      <c r="J342" s="217"/>
      <c r="K342" s="217"/>
      <c r="L342" s="217"/>
      <c r="M342" s="217"/>
      <c r="N342" s="218"/>
      <c r="O342" s="122"/>
    </row>
    <row r="343" spans="1:15" ht="15.75">
      <c r="A343" s="119"/>
      <c r="B343" s="47"/>
      <c r="C343" s="47"/>
      <c r="D343" s="47"/>
      <c r="E343" s="47"/>
      <c r="F343" s="139" t="s">
        <v>122</v>
      </c>
      <c r="G343" s="54"/>
      <c r="H343" s="54"/>
      <c r="I343" s="54"/>
      <c r="J343" s="47"/>
      <c r="K343" s="47"/>
      <c r="L343" s="47"/>
      <c r="M343" s="68"/>
      <c r="N343" s="48"/>
      <c r="O343" s="123"/>
    </row>
    <row r="344" spans="1:15" ht="12.75">
      <c r="A344" s="119"/>
      <c r="B344" s="140" t="s">
        <v>8</v>
      </c>
      <c r="C344" s="47"/>
      <c r="D344" s="47"/>
      <c r="E344" s="47"/>
      <c r="F344" s="141" t="s">
        <v>123</v>
      </c>
      <c r="G344" s="141" t="s">
        <v>97</v>
      </c>
      <c r="H344" s="141" t="s">
        <v>124</v>
      </c>
      <c r="I344" s="141" t="s">
        <v>125</v>
      </c>
      <c r="J344" s="141" t="s">
        <v>126</v>
      </c>
      <c r="K344" s="219" t="s">
        <v>127</v>
      </c>
      <c r="L344" s="220"/>
      <c r="M344" s="73" t="s">
        <v>70</v>
      </c>
      <c r="N344" s="142" t="s">
        <v>71</v>
      </c>
      <c r="O344" s="122"/>
    </row>
    <row r="345" spans="1:15" ht="12.75">
      <c r="A345" s="122"/>
      <c r="B345" s="143" t="s">
        <v>72</v>
      </c>
      <c r="C345" s="144" t="str">
        <f>IF(C337&gt;"",C337,"")</f>
        <v>Punnonen Petter</v>
      </c>
      <c r="D345" s="144" t="str">
        <f>IF(G337&gt;"",G337,"")</f>
        <v>Kuusjärvi Henri</v>
      </c>
      <c r="E345" s="144">
        <f>IF(E337&gt;"",E337&amp;" - "&amp;I337,"")</f>
      </c>
      <c r="F345" s="145">
        <v>4</v>
      </c>
      <c r="G345" s="145">
        <v>7</v>
      </c>
      <c r="H345" s="146">
        <v>4</v>
      </c>
      <c r="I345" s="145"/>
      <c r="J345" s="145"/>
      <c r="K345" s="147">
        <f>IF(ISBLANK(F345),"",COUNTIF(F345:J345,"&gt;=0"))</f>
        <v>3</v>
      </c>
      <c r="L345" s="148">
        <f>IF(ISBLANK(F345),"",(IF(LEFT(F345,1)="-",1,0)+IF(LEFT(G345,1)="-",1,0)+IF(LEFT(H345,1)="-",1,0)+IF(LEFT(I345,1)="-",1,0)+IF(LEFT(J345,1)="-",1,0)))</f>
        <v>0</v>
      </c>
      <c r="M345" s="149">
        <f>IF(K345=3,1,"")</f>
        <v>1</v>
      </c>
      <c r="N345" s="150">
        <f>IF(L345=3,1,"")</f>
      </c>
      <c r="O345" s="122"/>
    </row>
    <row r="346" spans="1:15" ht="12.75">
      <c r="A346" s="122"/>
      <c r="B346" s="143" t="s">
        <v>73</v>
      </c>
      <c r="C346" s="144" t="str">
        <f>IF(C338&gt;"",C338,"")</f>
        <v>Toivonen Jesse</v>
      </c>
      <c r="D346" s="144" t="str">
        <f>IF(G338&gt;"",G338,"")</f>
        <v>Hakonen Rasmus</v>
      </c>
      <c r="E346" s="144">
        <f>IF(E338&gt;"",E338&amp;" - "&amp;I338,"")</f>
      </c>
      <c r="F346" s="151">
        <v>5</v>
      </c>
      <c r="G346" s="145">
        <v>6</v>
      </c>
      <c r="H346" s="145">
        <v>4</v>
      </c>
      <c r="I346" s="145"/>
      <c r="J346" s="145"/>
      <c r="K346" s="147">
        <f>IF(ISBLANK(F346),"",COUNTIF(F346:J346,"&gt;=0"))</f>
        <v>3</v>
      </c>
      <c r="L346" s="148">
        <f>IF(ISBLANK(F346),"",(IF(LEFT(F346,1)="-",1,0)+IF(LEFT(G346,1)="-",1,0)+IF(LEFT(H346,1)="-",1,0)+IF(LEFT(I346,1)="-",1,0)+IF(LEFT(J346,1)="-",1,0)))</f>
        <v>0</v>
      </c>
      <c r="M346" s="149">
        <f>IF(K346=3,1,"")</f>
        <v>1</v>
      </c>
      <c r="N346" s="150">
        <f>IF(L346=3,1,"")</f>
      </c>
      <c r="O346" s="122"/>
    </row>
    <row r="347" spans="1:15" ht="12.75">
      <c r="A347" s="122"/>
      <c r="B347" s="152" t="s">
        <v>128</v>
      </c>
      <c r="C347" s="144" t="str">
        <f>IF(C339&gt;"",C339,"")</f>
        <v>Rissanen Patrik</v>
      </c>
      <c r="D347" s="144" t="str">
        <f>IF(G339&gt;"",G339,"")</f>
        <v>Engman Johan</v>
      </c>
      <c r="E347" s="153"/>
      <c r="F347" s="151">
        <v>-8</v>
      </c>
      <c r="G347" s="154">
        <v>-9</v>
      </c>
      <c r="H347" s="151">
        <v>6</v>
      </c>
      <c r="I347" s="151">
        <v>9</v>
      </c>
      <c r="J347" s="151">
        <v>6</v>
      </c>
      <c r="K347" s="147">
        <f aca="true" t="shared" si="30" ref="K347:K354">IF(ISBLANK(F347),"",COUNTIF(F347:J347,"&gt;=0"))</f>
        <v>3</v>
      </c>
      <c r="L347" s="148">
        <f aca="true" t="shared" si="31" ref="L347:L354">IF(ISBLANK(F347),"",(IF(LEFT(F347,1)="-",1,0)+IF(LEFT(G347,1)="-",1,0)+IF(LEFT(H347,1)="-",1,0)+IF(LEFT(I347,1)="-",1,0)+IF(LEFT(J347,1)="-",1,0)))</f>
        <v>2</v>
      </c>
      <c r="M347" s="149">
        <f aca="true" t="shared" si="32" ref="M347:N354">IF(K347=3,1,"")</f>
        <v>1</v>
      </c>
      <c r="N347" s="150">
        <f t="shared" si="32"/>
      </c>
      <c r="O347" s="122"/>
    </row>
    <row r="348" spans="1:15" ht="12.75">
      <c r="A348" s="122"/>
      <c r="B348" s="152" t="s">
        <v>76</v>
      </c>
      <c r="C348" s="144" t="str">
        <f>IF(C338&gt;"",C338,"")</f>
        <v>Toivonen Jesse</v>
      </c>
      <c r="D348" s="144" t="str">
        <f>IF(G337&gt;"",G337,"")</f>
        <v>Kuusjärvi Henri</v>
      </c>
      <c r="E348" s="153"/>
      <c r="F348" s="151">
        <v>12</v>
      </c>
      <c r="G348" s="154">
        <v>6</v>
      </c>
      <c r="H348" s="151">
        <v>-10</v>
      </c>
      <c r="I348" s="151">
        <v>4</v>
      </c>
      <c r="J348" s="151"/>
      <c r="K348" s="147">
        <f t="shared" si="30"/>
        <v>3</v>
      </c>
      <c r="L348" s="148">
        <f t="shared" si="31"/>
        <v>1</v>
      </c>
      <c r="M348" s="149">
        <f t="shared" si="32"/>
        <v>1</v>
      </c>
      <c r="N348" s="150">
        <f t="shared" si="32"/>
      </c>
      <c r="O348" s="122"/>
    </row>
    <row r="349" spans="1:15" ht="12.75">
      <c r="A349" s="122"/>
      <c r="B349" s="152" t="s">
        <v>129</v>
      </c>
      <c r="C349" s="144" t="str">
        <f>IF(C337&gt;"",C337,"")</f>
        <v>Punnonen Petter</v>
      </c>
      <c r="D349" s="144" t="str">
        <f>IF(G339&gt;"",G339,"")</f>
        <v>Engman Johan</v>
      </c>
      <c r="E349" s="153"/>
      <c r="F349" s="151">
        <v>-7</v>
      </c>
      <c r="G349" s="154">
        <v>9</v>
      </c>
      <c r="H349" s="151">
        <v>-8</v>
      </c>
      <c r="I349" s="151">
        <v>-8</v>
      </c>
      <c r="J349" s="151"/>
      <c r="K349" s="147">
        <f t="shared" si="30"/>
        <v>1</v>
      </c>
      <c r="L349" s="148">
        <f t="shared" si="31"/>
        <v>3</v>
      </c>
      <c r="M349" s="149">
        <f t="shared" si="32"/>
      </c>
      <c r="N349" s="150">
        <f t="shared" si="32"/>
        <v>1</v>
      </c>
      <c r="O349" s="122"/>
    </row>
    <row r="350" spans="1:15" ht="12.75">
      <c r="A350" s="122"/>
      <c r="B350" s="152" t="s">
        <v>130</v>
      </c>
      <c r="C350" s="144" t="str">
        <f>IF(C339&gt;"",C339,"")</f>
        <v>Rissanen Patrik</v>
      </c>
      <c r="D350" s="144" t="str">
        <f>IF(G338&gt;"",G338,"")</f>
        <v>Hakonen Rasmus</v>
      </c>
      <c r="E350" s="153"/>
      <c r="F350" s="151">
        <v>9</v>
      </c>
      <c r="G350" s="154">
        <v>3</v>
      </c>
      <c r="H350" s="151">
        <v>4</v>
      </c>
      <c r="I350" s="151"/>
      <c r="J350" s="151"/>
      <c r="K350" s="147">
        <f t="shared" si="30"/>
        <v>3</v>
      </c>
      <c r="L350" s="148">
        <f t="shared" si="31"/>
        <v>0</v>
      </c>
      <c r="M350" s="149">
        <f t="shared" si="32"/>
        <v>1</v>
      </c>
      <c r="N350" s="150">
        <f t="shared" si="32"/>
      </c>
      <c r="O350" s="122"/>
    </row>
    <row r="351" spans="1:15" ht="12.75">
      <c r="A351" s="122"/>
      <c r="B351" s="152" t="s">
        <v>131</v>
      </c>
      <c r="C351" s="155">
        <f>IF(C341&gt;"",C341&amp;" / "&amp;C342,"")</f>
      </c>
      <c r="D351" s="155">
        <f>IF(G341&gt;"",G341&amp;" / "&amp;G342,"")</f>
      </c>
      <c r="E351" s="156"/>
      <c r="F351" s="157"/>
      <c r="G351" s="158"/>
      <c r="H351" s="159"/>
      <c r="I351" s="159"/>
      <c r="J351" s="159"/>
      <c r="K351" s="147">
        <f t="shared" si="30"/>
      </c>
      <c r="L351" s="148">
        <f t="shared" si="31"/>
      </c>
      <c r="M351" s="149">
        <f t="shared" si="32"/>
      </c>
      <c r="N351" s="150">
        <f t="shared" si="32"/>
      </c>
      <c r="O351" s="122"/>
    </row>
    <row r="352" spans="1:15" ht="12.75">
      <c r="A352" s="122"/>
      <c r="B352" s="143" t="s">
        <v>132</v>
      </c>
      <c r="C352" s="144" t="str">
        <f>IF(C338&gt;"",C338,"")</f>
        <v>Toivonen Jesse</v>
      </c>
      <c r="D352" s="144" t="str">
        <f>IF(G339&gt;"",G339,"")</f>
        <v>Engman Johan</v>
      </c>
      <c r="E352" s="160"/>
      <c r="F352" s="161"/>
      <c r="G352" s="145"/>
      <c r="H352" s="145"/>
      <c r="I352" s="145"/>
      <c r="J352" s="146"/>
      <c r="K352" s="147">
        <f t="shared" si="30"/>
      </c>
      <c r="L352" s="148">
        <f t="shared" si="31"/>
      </c>
      <c r="M352" s="149">
        <f t="shared" si="32"/>
      </c>
      <c r="N352" s="150">
        <f t="shared" si="32"/>
      </c>
      <c r="O352" s="122"/>
    </row>
    <row r="353" spans="1:15" ht="12.75">
      <c r="A353" s="122"/>
      <c r="B353" s="143" t="s">
        <v>133</v>
      </c>
      <c r="C353" s="144" t="str">
        <f>IF(C339&gt;"",C339,"")</f>
        <v>Rissanen Patrik</v>
      </c>
      <c r="D353" s="144" t="str">
        <f>IF(G337&gt;"",G337,"")</f>
        <v>Kuusjärvi Henri</v>
      </c>
      <c r="E353" s="160"/>
      <c r="F353" s="161"/>
      <c r="G353" s="145"/>
      <c r="H353" s="145"/>
      <c r="I353" s="145"/>
      <c r="J353" s="146"/>
      <c r="K353" s="147">
        <f t="shared" si="30"/>
      </c>
      <c r="L353" s="148">
        <f t="shared" si="31"/>
      </c>
      <c r="M353" s="149">
        <f t="shared" si="32"/>
      </c>
      <c r="N353" s="150">
        <f t="shared" si="32"/>
      </c>
      <c r="O353" s="122"/>
    </row>
    <row r="354" spans="1:15" ht="13.5" thickBot="1">
      <c r="A354" s="122"/>
      <c r="B354" s="143" t="s">
        <v>75</v>
      </c>
      <c r="C354" s="144" t="str">
        <f>IF(C337&gt;"",C337,"")</f>
        <v>Punnonen Petter</v>
      </c>
      <c r="D354" s="144" t="str">
        <f>IF(G338&gt;"",G338,"")</f>
        <v>Hakonen Rasmus</v>
      </c>
      <c r="E354" s="160"/>
      <c r="F354" s="146"/>
      <c r="G354" s="145"/>
      <c r="H354" s="146"/>
      <c r="I354" s="145"/>
      <c r="J354" s="145"/>
      <c r="K354" s="147">
        <f t="shared" si="30"/>
      </c>
      <c r="L354" s="148">
        <f t="shared" si="31"/>
      </c>
      <c r="M354" s="149">
        <f t="shared" si="32"/>
      </c>
      <c r="N354" s="150">
        <f t="shared" si="32"/>
      </c>
      <c r="O354" s="122"/>
    </row>
    <row r="355" spans="1:15" ht="16.5" thickBot="1">
      <c r="A355" s="119"/>
      <c r="B355" s="47"/>
      <c r="C355" s="47"/>
      <c r="D355" s="47"/>
      <c r="E355" s="47"/>
      <c r="F355" s="47"/>
      <c r="G355" s="47"/>
      <c r="H355" s="47"/>
      <c r="I355" s="162" t="s">
        <v>134</v>
      </c>
      <c r="J355" s="163"/>
      <c r="K355" s="164">
        <f>IF(ISBLANK(C337),"",SUM(K345:K354))</f>
        <v>16</v>
      </c>
      <c r="L355" s="165">
        <f>IF(ISBLANK(G337),"",SUM(L345:L354))</f>
        <v>6</v>
      </c>
      <c r="M355" s="166">
        <f>IF(ISBLANK(F345),"",SUM(M345:M354))</f>
        <v>5</v>
      </c>
      <c r="N355" s="167">
        <f>IF(ISBLANK(F345),"",SUM(N345:N354))</f>
        <v>1</v>
      </c>
      <c r="O355" s="122"/>
    </row>
    <row r="356" spans="1:15" ht="12.75">
      <c r="A356" s="119"/>
      <c r="B356" s="168" t="s">
        <v>135</v>
      </c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123"/>
    </row>
    <row r="357" spans="1:15" ht="12.75">
      <c r="A357" s="119"/>
      <c r="B357" s="169" t="s">
        <v>79</v>
      </c>
      <c r="C357" s="169"/>
      <c r="D357" s="169" t="s">
        <v>80</v>
      </c>
      <c r="E357" s="170"/>
      <c r="F357" s="169"/>
      <c r="G357" s="169" t="s">
        <v>15</v>
      </c>
      <c r="H357" s="170"/>
      <c r="I357" s="169"/>
      <c r="J357" s="171" t="s">
        <v>136</v>
      </c>
      <c r="K357" s="48"/>
      <c r="L357" s="47"/>
      <c r="M357" s="47"/>
      <c r="N357" s="47"/>
      <c r="O357" s="123"/>
    </row>
    <row r="358" spans="1:15" ht="18.75" thickBot="1">
      <c r="A358" s="119"/>
      <c r="B358" s="47"/>
      <c r="C358" s="47"/>
      <c r="D358" s="47"/>
      <c r="E358" s="47"/>
      <c r="F358" s="47"/>
      <c r="G358" s="47"/>
      <c r="H358" s="47"/>
      <c r="I358" s="47"/>
      <c r="J358" s="221" t="s">
        <v>111</v>
      </c>
      <c r="K358" s="222"/>
      <c r="L358" s="222"/>
      <c r="M358" s="222"/>
      <c r="N358" s="223"/>
      <c r="O358" s="122"/>
    </row>
    <row r="359" spans="1:15" ht="18">
      <c r="A359" s="172"/>
      <c r="B359" s="173"/>
      <c r="C359" s="173"/>
      <c r="D359" s="173"/>
      <c r="E359" s="173"/>
      <c r="F359" s="173"/>
      <c r="G359" s="173"/>
      <c r="H359" s="173"/>
      <c r="I359" s="173"/>
      <c r="J359" s="174"/>
      <c r="K359" s="174"/>
      <c r="L359" s="174"/>
      <c r="M359" s="174"/>
      <c r="N359" s="174"/>
      <c r="O359" s="108"/>
    </row>
    <row r="360" ht="12.75">
      <c r="B360" s="175" t="s">
        <v>137</v>
      </c>
    </row>
    <row r="365" spans="1:15" ht="15.75">
      <c r="A365" s="114">
        <v>12</v>
      </c>
      <c r="B365" s="115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8"/>
    </row>
    <row r="366" spans="1:15" ht="15.75">
      <c r="A366" s="119"/>
      <c r="B366" s="48"/>
      <c r="C366" s="120" t="s">
        <v>114</v>
      </c>
      <c r="D366" s="47"/>
      <c r="E366" s="47"/>
      <c r="F366" s="48"/>
      <c r="G366" s="121" t="s">
        <v>115</v>
      </c>
      <c r="H366" s="50"/>
      <c r="I366" s="224"/>
      <c r="J366" s="225"/>
      <c r="K366" s="225"/>
      <c r="L366" s="225"/>
      <c r="M366" s="225"/>
      <c r="N366" s="226"/>
      <c r="O366" s="122"/>
    </row>
    <row r="367" spans="1:15" ht="20.25">
      <c r="A367" s="119"/>
      <c r="B367" s="51"/>
      <c r="C367" s="69" t="s">
        <v>116</v>
      </c>
      <c r="D367" s="47"/>
      <c r="E367" s="47"/>
      <c r="F367" s="48"/>
      <c r="G367" s="121" t="s">
        <v>117</v>
      </c>
      <c r="H367" s="50"/>
      <c r="I367" s="227"/>
      <c r="J367" s="217"/>
      <c r="K367" s="217"/>
      <c r="L367" s="217"/>
      <c r="M367" s="217"/>
      <c r="N367" s="218"/>
      <c r="O367" s="122"/>
    </row>
    <row r="368" spans="1:15" ht="12.75">
      <c r="A368" s="119"/>
      <c r="B368" s="48"/>
      <c r="C368" s="54"/>
      <c r="D368" s="47"/>
      <c r="E368" s="47"/>
      <c r="F368" s="47"/>
      <c r="G368" s="54"/>
      <c r="H368" s="47"/>
      <c r="I368" s="47"/>
      <c r="J368" s="47"/>
      <c r="K368" s="47"/>
      <c r="L368" s="47"/>
      <c r="M368" s="47"/>
      <c r="N368" s="47"/>
      <c r="O368" s="123"/>
    </row>
    <row r="369" spans="1:15" ht="15.75">
      <c r="A369" s="122"/>
      <c r="B369" s="124" t="s">
        <v>118</v>
      </c>
      <c r="C369" s="228" t="s">
        <v>143</v>
      </c>
      <c r="D369" s="229"/>
      <c r="E369" s="125"/>
      <c r="F369" s="124" t="s">
        <v>118</v>
      </c>
      <c r="G369" s="228" t="s">
        <v>36</v>
      </c>
      <c r="H369" s="230"/>
      <c r="I369" s="230"/>
      <c r="J369" s="230"/>
      <c r="K369" s="230"/>
      <c r="L369" s="230"/>
      <c r="M369" s="230"/>
      <c r="N369" s="231"/>
      <c r="O369" s="122"/>
    </row>
    <row r="370" spans="1:15" ht="12.75">
      <c r="A370" s="122"/>
      <c r="B370" s="126" t="s">
        <v>62</v>
      </c>
      <c r="C370" s="214" t="s">
        <v>160</v>
      </c>
      <c r="D370" s="215"/>
      <c r="E370" s="127"/>
      <c r="F370" s="128" t="s">
        <v>5</v>
      </c>
      <c r="G370" s="214" t="s">
        <v>179</v>
      </c>
      <c r="H370" s="217"/>
      <c r="I370" s="217"/>
      <c r="J370" s="217"/>
      <c r="K370" s="217"/>
      <c r="L370" s="217"/>
      <c r="M370" s="217"/>
      <c r="N370" s="218"/>
      <c r="O370" s="122"/>
    </row>
    <row r="371" spans="1:15" ht="12.75">
      <c r="A371" s="122"/>
      <c r="B371" s="129" t="s">
        <v>63</v>
      </c>
      <c r="C371" s="214" t="s">
        <v>159</v>
      </c>
      <c r="D371" s="215"/>
      <c r="E371" s="127"/>
      <c r="F371" s="130" t="s">
        <v>64</v>
      </c>
      <c r="G371" s="216" t="s">
        <v>175</v>
      </c>
      <c r="H371" s="217"/>
      <c r="I371" s="217"/>
      <c r="J371" s="217"/>
      <c r="K371" s="217"/>
      <c r="L371" s="217"/>
      <c r="M371" s="217"/>
      <c r="N371" s="218"/>
      <c r="O371" s="122"/>
    </row>
    <row r="372" spans="1:15" ht="12.75">
      <c r="A372" s="119"/>
      <c r="B372" s="129" t="s">
        <v>119</v>
      </c>
      <c r="C372" s="214" t="s">
        <v>161</v>
      </c>
      <c r="D372" s="215"/>
      <c r="E372" s="127"/>
      <c r="F372" s="130" t="s">
        <v>120</v>
      </c>
      <c r="G372" s="216" t="s">
        <v>173</v>
      </c>
      <c r="H372" s="217"/>
      <c r="I372" s="217"/>
      <c r="J372" s="217"/>
      <c r="K372" s="217"/>
      <c r="L372" s="217"/>
      <c r="M372" s="217"/>
      <c r="N372" s="218"/>
      <c r="O372" s="123"/>
    </row>
    <row r="373" spans="1:15" ht="12.75">
      <c r="A373" s="119"/>
      <c r="B373" s="131" t="s">
        <v>121</v>
      </c>
      <c r="C373" s="132"/>
      <c r="D373" s="133"/>
      <c r="E373" s="63"/>
      <c r="F373" s="131" t="s">
        <v>121</v>
      </c>
      <c r="G373" s="132"/>
      <c r="H373" s="134"/>
      <c r="I373" s="134"/>
      <c r="J373" s="134"/>
      <c r="K373" s="134"/>
      <c r="L373" s="134"/>
      <c r="M373" s="134"/>
      <c r="N373" s="134"/>
      <c r="O373" s="123"/>
    </row>
    <row r="374" spans="1:15" ht="12.75">
      <c r="A374" s="122"/>
      <c r="B374" s="135"/>
      <c r="C374" s="214"/>
      <c r="D374" s="215"/>
      <c r="E374" s="127"/>
      <c r="F374" s="136"/>
      <c r="G374" s="216"/>
      <c r="H374" s="217"/>
      <c r="I374" s="217"/>
      <c r="J374" s="217"/>
      <c r="K374" s="217"/>
      <c r="L374" s="217"/>
      <c r="M374" s="217"/>
      <c r="N374" s="218"/>
      <c r="O374" s="122"/>
    </row>
    <row r="375" spans="1:15" ht="12.75">
      <c r="A375" s="122"/>
      <c r="B375" s="137"/>
      <c r="C375" s="214"/>
      <c r="D375" s="215"/>
      <c r="E375" s="127"/>
      <c r="F375" s="138"/>
      <c r="G375" s="216"/>
      <c r="H375" s="217"/>
      <c r="I375" s="217"/>
      <c r="J375" s="217"/>
      <c r="K375" s="217"/>
      <c r="L375" s="217"/>
      <c r="M375" s="217"/>
      <c r="N375" s="218"/>
      <c r="O375" s="122"/>
    </row>
    <row r="376" spans="1:15" ht="15.75">
      <c r="A376" s="119"/>
      <c r="B376" s="47"/>
      <c r="C376" s="47"/>
      <c r="D376" s="47"/>
      <c r="E376" s="47"/>
      <c r="F376" s="139" t="s">
        <v>122</v>
      </c>
      <c r="G376" s="54"/>
      <c r="H376" s="54"/>
      <c r="I376" s="54"/>
      <c r="J376" s="47"/>
      <c r="K376" s="47"/>
      <c r="L376" s="47"/>
      <c r="M376" s="68"/>
      <c r="N376" s="48"/>
      <c r="O376" s="123"/>
    </row>
    <row r="377" spans="1:15" ht="12.75">
      <c r="A377" s="119"/>
      <c r="B377" s="140" t="s">
        <v>8</v>
      </c>
      <c r="C377" s="47"/>
      <c r="D377" s="47"/>
      <c r="E377" s="47"/>
      <c r="F377" s="141" t="s">
        <v>123</v>
      </c>
      <c r="G377" s="141" t="s">
        <v>97</v>
      </c>
      <c r="H377" s="141" t="s">
        <v>124</v>
      </c>
      <c r="I377" s="141" t="s">
        <v>125</v>
      </c>
      <c r="J377" s="141" t="s">
        <v>126</v>
      </c>
      <c r="K377" s="219" t="s">
        <v>127</v>
      </c>
      <c r="L377" s="220"/>
      <c r="M377" s="73" t="s">
        <v>70</v>
      </c>
      <c r="N377" s="142" t="s">
        <v>71</v>
      </c>
      <c r="O377" s="122"/>
    </row>
    <row r="378" spans="1:15" ht="12.75">
      <c r="A378" s="122"/>
      <c r="B378" s="143" t="s">
        <v>72</v>
      </c>
      <c r="C378" s="144" t="str">
        <f>IF(C370&gt;"",C370,"")</f>
        <v>Myllärinen Markus</v>
      </c>
      <c r="D378" s="144" t="str">
        <f>IF(G370&gt;"",G370,"")</f>
        <v>Niebuhr Joschua</v>
      </c>
      <c r="E378" s="144">
        <f>IF(E370&gt;"",E370&amp;" - "&amp;I370,"")</f>
      </c>
      <c r="F378" s="145">
        <v>3</v>
      </c>
      <c r="G378" s="145">
        <v>9</v>
      </c>
      <c r="H378" s="146">
        <v>0</v>
      </c>
      <c r="I378" s="145"/>
      <c r="J378" s="145"/>
      <c r="K378" s="147">
        <f>IF(ISBLANK(F378),"",COUNTIF(F378:J378,"&gt;=0"))</f>
        <v>3</v>
      </c>
      <c r="L378" s="148">
        <f>IF(ISBLANK(F378),"",(IF(LEFT(F378,1)="-",1,0)+IF(LEFT(G378,1)="-",1,0)+IF(LEFT(H378,1)="-",1,0)+IF(LEFT(I378,1)="-",1,0)+IF(LEFT(J378,1)="-",1,0)))</f>
        <v>0</v>
      </c>
      <c r="M378" s="149">
        <f>IF(K378=3,1,"")</f>
        <v>1</v>
      </c>
      <c r="N378" s="150">
        <f>IF(L378=3,1,"")</f>
      </c>
      <c r="O378" s="122"/>
    </row>
    <row r="379" spans="1:15" ht="12.75">
      <c r="A379" s="122"/>
      <c r="B379" s="143" t="s">
        <v>73</v>
      </c>
      <c r="C379" s="144" t="str">
        <f>IF(C371&gt;"",C371,"")</f>
        <v>Rodriguez Andre</v>
      </c>
      <c r="D379" s="144" t="str">
        <f>IF(G371&gt;"",G371,"")</f>
        <v>Uusitalo Felix</v>
      </c>
      <c r="E379" s="144">
        <f>IF(E371&gt;"",E371&amp;" - "&amp;I371,"")</f>
      </c>
      <c r="F379" s="151">
        <v>1</v>
      </c>
      <c r="G379" s="145">
        <v>4</v>
      </c>
      <c r="H379" s="145">
        <v>4</v>
      </c>
      <c r="I379" s="145"/>
      <c r="J379" s="145"/>
      <c r="K379" s="147">
        <f>IF(ISBLANK(F379),"",COUNTIF(F379:J379,"&gt;=0"))</f>
        <v>3</v>
      </c>
      <c r="L379" s="148">
        <f>IF(ISBLANK(F379),"",(IF(LEFT(F379,1)="-",1,0)+IF(LEFT(G379,1)="-",1,0)+IF(LEFT(H379,1)="-",1,0)+IF(LEFT(I379,1)="-",1,0)+IF(LEFT(J379,1)="-",1,0)))</f>
        <v>0</v>
      </c>
      <c r="M379" s="149">
        <f>IF(K379=3,1,"")</f>
        <v>1</v>
      </c>
      <c r="N379" s="150">
        <f>IF(L379=3,1,"")</f>
      </c>
      <c r="O379" s="122"/>
    </row>
    <row r="380" spans="1:15" ht="12.75">
      <c r="A380" s="122"/>
      <c r="B380" s="152" t="s">
        <v>128</v>
      </c>
      <c r="C380" s="144" t="str">
        <f>IF(C372&gt;"",C372,"")</f>
        <v>Rodriguez Jancarlo</v>
      </c>
      <c r="D380" s="144" t="str">
        <f>IF(G372&gt;"",G372,"")</f>
        <v>Hyttinen Antti</v>
      </c>
      <c r="E380" s="153"/>
      <c r="F380" s="151">
        <v>-7</v>
      </c>
      <c r="G380" s="154">
        <v>4</v>
      </c>
      <c r="H380" s="151">
        <v>6</v>
      </c>
      <c r="I380" s="151">
        <v>-9</v>
      </c>
      <c r="J380" s="151">
        <v>2</v>
      </c>
      <c r="K380" s="147">
        <f aca="true" t="shared" si="33" ref="K380:K387">IF(ISBLANK(F380),"",COUNTIF(F380:J380,"&gt;=0"))</f>
        <v>3</v>
      </c>
      <c r="L380" s="148">
        <f aca="true" t="shared" si="34" ref="L380:L387">IF(ISBLANK(F380),"",(IF(LEFT(F380,1)="-",1,0)+IF(LEFT(G380,1)="-",1,0)+IF(LEFT(H380,1)="-",1,0)+IF(LEFT(I380,1)="-",1,0)+IF(LEFT(J380,1)="-",1,0)))</f>
        <v>2</v>
      </c>
      <c r="M380" s="149">
        <f aca="true" t="shared" si="35" ref="M380:N387">IF(K380=3,1,"")</f>
        <v>1</v>
      </c>
      <c r="N380" s="150">
        <f t="shared" si="35"/>
      </c>
      <c r="O380" s="122"/>
    </row>
    <row r="381" spans="1:15" ht="12.75">
      <c r="A381" s="122"/>
      <c r="B381" s="152" t="s">
        <v>76</v>
      </c>
      <c r="C381" s="144" t="str">
        <f>IF(C371&gt;"",C371,"")</f>
        <v>Rodriguez Andre</v>
      </c>
      <c r="D381" s="144" t="str">
        <f>IF(G370&gt;"",G370,"")</f>
        <v>Niebuhr Joschua</v>
      </c>
      <c r="E381" s="153"/>
      <c r="F381" s="151">
        <v>8</v>
      </c>
      <c r="G381" s="154">
        <v>7</v>
      </c>
      <c r="H381" s="151">
        <v>5</v>
      </c>
      <c r="I381" s="151"/>
      <c r="J381" s="151"/>
      <c r="K381" s="147">
        <f t="shared" si="33"/>
        <v>3</v>
      </c>
      <c r="L381" s="148">
        <f t="shared" si="34"/>
        <v>0</v>
      </c>
      <c r="M381" s="149">
        <f t="shared" si="35"/>
        <v>1</v>
      </c>
      <c r="N381" s="150">
        <f t="shared" si="35"/>
      </c>
      <c r="O381" s="122"/>
    </row>
    <row r="382" spans="1:15" ht="12.75">
      <c r="A382" s="122"/>
      <c r="B382" s="152" t="s">
        <v>129</v>
      </c>
      <c r="C382" s="144" t="str">
        <f>IF(C370&gt;"",C370,"")</f>
        <v>Myllärinen Markus</v>
      </c>
      <c r="D382" s="144" t="str">
        <f>IF(G372&gt;"",G372,"")</f>
        <v>Hyttinen Antti</v>
      </c>
      <c r="E382" s="153"/>
      <c r="F382" s="151">
        <v>5</v>
      </c>
      <c r="G382" s="154">
        <v>4</v>
      </c>
      <c r="H382" s="151">
        <v>7</v>
      </c>
      <c r="I382" s="151"/>
      <c r="J382" s="151"/>
      <c r="K382" s="147">
        <f t="shared" si="33"/>
        <v>3</v>
      </c>
      <c r="L382" s="148">
        <f t="shared" si="34"/>
        <v>0</v>
      </c>
      <c r="M382" s="149">
        <f t="shared" si="35"/>
        <v>1</v>
      </c>
      <c r="N382" s="150">
        <f t="shared" si="35"/>
      </c>
      <c r="O382" s="122"/>
    </row>
    <row r="383" spans="1:15" ht="12.75">
      <c r="A383" s="122"/>
      <c r="B383" s="152" t="s">
        <v>130</v>
      </c>
      <c r="C383" s="144" t="str">
        <f>IF(C372&gt;"",C372,"")</f>
        <v>Rodriguez Jancarlo</v>
      </c>
      <c r="D383" s="144" t="str">
        <f>IF(G371&gt;"",G371,"")</f>
        <v>Uusitalo Felix</v>
      </c>
      <c r="E383" s="153"/>
      <c r="F383" s="151"/>
      <c r="G383" s="154"/>
      <c r="H383" s="151"/>
      <c r="I383" s="151"/>
      <c r="J383" s="151"/>
      <c r="K383" s="147">
        <f t="shared" si="33"/>
      </c>
      <c r="L383" s="148">
        <f t="shared" si="34"/>
      </c>
      <c r="M383" s="149">
        <f t="shared" si="35"/>
      </c>
      <c r="N383" s="150">
        <f t="shared" si="35"/>
      </c>
      <c r="O383" s="122"/>
    </row>
    <row r="384" spans="1:15" ht="12.75">
      <c r="A384" s="122"/>
      <c r="B384" s="152" t="s">
        <v>131</v>
      </c>
      <c r="C384" s="155">
        <f>IF(C374&gt;"",C374&amp;" / "&amp;C375,"")</f>
      </c>
      <c r="D384" s="155">
        <f>IF(G374&gt;"",G374&amp;" / "&amp;G375,"")</f>
      </c>
      <c r="E384" s="156"/>
      <c r="F384" s="157"/>
      <c r="G384" s="158"/>
      <c r="H384" s="159"/>
      <c r="I384" s="159"/>
      <c r="J384" s="159"/>
      <c r="K384" s="147">
        <f t="shared" si="33"/>
      </c>
      <c r="L384" s="148">
        <f t="shared" si="34"/>
      </c>
      <c r="M384" s="149">
        <f t="shared" si="35"/>
      </c>
      <c r="N384" s="150">
        <f t="shared" si="35"/>
      </c>
      <c r="O384" s="122"/>
    </row>
    <row r="385" spans="1:15" ht="12.75">
      <c r="A385" s="122"/>
      <c r="B385" s="143" t="s">
        <v>132</v>
      </c>
      <c r="C385" s="144" t="str">
        <f>IF(C371&gt;"",C371,"")</f>
        <v>Rodriguez Andre</v>
      </c>
      <c r="D385" s="144" t="str">
        <f>IF(G372&gt;"",G372,"")</f>
        <v>Hyttinen Antti</v>
      </c>
      <c r="E385" s="160"/>
      <c r="F385" s="161"/>
      <c r="G385" s="145"/>
      <c r="H385" s="145"/>
      <c r="I385" s="145"/>
      <c r="J385" s="146"/>
      <c r="K385" s="147">
        <f t="shared" si="33"/>
      </c>
      <c r="L385" s="148">
        <f t="shared" si="34"/>
      </c>
      <c r="M385" s="149">
        <f t="shared" si="35"/>
      </c>
      <c r="N385" s="150">
        <f t="shared" si="35"/>
      </c>
      <c r="O385" s="122"/>
    </row>
    <row r="386" spans="1:15" ht="12.75">
      <c r="A386" s="122"/>
      <c r="B386" s="143" t="s">
        <v>133</v>
      </c>
      <c r="C386" s="144" t="str">
        <f>IF(C372&gt;"",C372,"")</f>
        <v>Rodriguez Jancarlo</v>
      </c>
      <c r="D386" s="144" t="str">
        <f>IF(G370&gt;"",G370,"")</f>
        <v>Niebuhr Joschua</v>
      </c>
      <c r="E386" s="160"/>
      <c r="F386" s="161"/>
      <c r="G386" s="145"/>
      <c r="H386" s="145"/>
      <c r="I386" s="145"/>
      <c r="J386" s="146"/>
      <c r="K386" s="147">
        <f t="shared" si="33"/>
      </c>
      <c r="L386" s="148">
        <f t="shared" si="34"/>
      </c>
      <c r="M386" s="149">
        <f t="shared" si="35"/>
      </c>
      <c r="N386" s="150">
        <f t="shared" si="35"/>
      </c>
      <c r="O386" s="122"/>
    </row>
    <row r="387" spans="1:15" ht="13.5" thickBot="1">
      <c r="A387" s="122"/>
      <c r="B387" s="143" t="s">
        <v>75</v>
      </c>
      <c r="C387" s="144" t="str">
        <f>IF(C370&gt;"",C370,"")</f>
        <v>Myllärinen Markus</v>
      </c>
      <c r="D387" s="144" t="str">
        <f>IF(G371&gt;"",G371,"")</f>
        <v>Uusitalo Felix</v>
      </c>
      <c r="E387" s="160"/>
      <c r="F387" s="146"/>
      <c r="G387" s="145"/>
      <c r="H387" s="146"/>
      <c r="I387" s="145"/>
      <c r="J387" s="145"/>
      <c r="K387" s="147">
        <f t="shared" si="33"/>
      </c>
      <c r="L387" s="148">
        <f t="shared" si="34"/>
      </c>
      <c r="M387" s="149">
        <f t="shared" si="35"/>
      </c>
      <c r="N387" s="150">
        <f t="shared" si="35"/>
      </c>
      <c r="O387" s="122"/>
    </row>
    <row r="388" spans="1:15" ht="16.5" thickBot="1">
      <c r="A388" s="119"/>
      <c r="B388" s="47"/>
      <c r="C388" s="47"/>
      <c r="D388" s="47"/>
      <c r="E388" s="47"/>
      <c r="F388" s="47"/>
      <c r="G388" s="47"/>
      <c r="H388" s="47"/>
      <c r="I388" s="162" t="s">
        <v>134</v>
      </c>
      <c r="J388" s="163"/>
      <c r="K388" s="164">
        <f>IF(ISBLANK(C370),"",SUM(K378:K387))</f>
        <v>15</v>
      </c>
      <c r="L388" s="165">
        <f>IF(ISBLANK(G370),"",SUM(L378:L387))</f>
        <v>2</v>
      </c>
      <c r="M388" s="166">
        <f>IF(ISBLANK(F378),"",SUM(M378:M387))</f>
        <v>5</v>
      </c>
      <c r="N388" s="167">
        <f>IF(ISBLANK(F378),"",SUM(N378:N387))</f>
        <v>0</v>
      </c>
      <c r="O388" s="122"/>
    </row>
    <row r="389" spans="1:15" ht="12.75">
      <c r="A389" s="119"/>
      <c r="B389" s="168" t="s">
        <v>135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123"/>
    </row>
    <row r="390" spans="1:15" ht="12.75">
      <c r="A390" s="119"/>
      <c r="B390" s="169" t="s">
        <v>79</v>
      </c>
      <c r="C390" s="169"/>
      <c r="D390" s="169" t="s">
        <v>80</v>
      </c>
      <c r="E390" s="170"/>
      <c r="F390" s="169"/>
      <c r="G390" s="169" t="s">
        <v>15</v>
      </c>
      <c r="H390" s="170"/>
      <c r="I390" s="169"/>
      <c r="J390" s="171" t="s">
        <v>136</v>
      </c>
      <c r="K390" s="48"/>
      <c r="L390" s="47"/>
      <c r="M390" s="47"/>
      <c r="N390" s="47"/>
      <c r="O390" s="123"/>
    </row>
    <row r="391" spans="1:15" ht="18.75" thickBot="1">
      <c r="A391" s="119"/>
      <c r="B391" s="47"/>
      <c r="C391" s="47"/>
      <c r="D391" s="47"/>
      <c r="E391" s="47"/>
      <c r="F391" s="47"/>
      <c r="G391" s="47"/>
      <c r="H391" s="47"/>
      <c r="I391" s="47"/>
      <c r="J391" s="221" t="s">
        <v>143</v>
      </c>
      <c r="K391" s="222"/>
      <c r="L391" s="222"/>
      <c r="M391" s="222"/>
      <c r="N391" s="223"/>
      <c r="O391" s="122"/>
    </row>
    <row r="392" spans="1:15" ht="18">
      <c r="A392" s="172"/>
      <c r="B392" s="173"/>
      <c r="C392" s="173"/>
      <c r="D392" s="173"/>
      <c r="E392" s="173"/>
      <c r="F392" s="173"/>
      <c r="G392" s="173"/>
      <c r="H392" s="173"/>
      <c r="I392" s="173"/>
      <c r="J392" s="174"/>
      <c r="K392" s="174"/>
      <c r="L392" s="174"/>
      <c r="M392" s="174"/>
      <c r="N392" s="174"/>
      <c r="O392" s="108"/>
    </row>
    <row r="393" ht="12.75">
      <c r="B393" s="175" t="s">
        <v>137</v>
      </c>
    </row>
    <row r="398" spans="1:15" ht="15.75">
      <c r="A398" s="114">
        <v>13</v>
      </c>
      <c r="B398" s="115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8"/>
    </row>
    <row r="399" spans="1:15" ht="15.75">
      <c r="A399" s="119"/>
      <c r="B399" s="48"/>
      <c r="C399" s="120" t="s">
        <v>114</v>
      </c>
      <c r="D399" s="47"/>
      <c r="E399" s="47"/>
      <c r="F399" s="48"/>
      <c r="G399" s="121" t="s">
        <v>115</v>
      </c>
      <c r="H399" s="50"/>
      <c r="I399" s="224"/>
      <c r="J399" s="225"/>
      <c r="K399" s="225"/>
      <c r="L399" s="225"/>
      <c r="M399" s="225"/>
      <c r="N399" s="226"/>
      <c r="O399" s="122"/>
    </row>
    <row r="400" spans="1:15" ht="20.25">
      <c r="A400" s="119"/>
      <c r="B400" s="51"/>
      <c r="C400" s="69" t="s">
        <v>116</v>
      </c>
      <c r="D400" s="47"/>
      <c r="E400" s="47"/>
      <c r="F400" s="48"/>
      <c r="G400" s="121" t="s">
        <v>117</v>
      </c>
      <c r="H400" s="50"/>
      <c r="I400" s="227"/>
      <c r="J400" s="217"/>
      <c r="K400" s="217"/>
      <c r="L400" s="217"/>
      <c r="M400" s="217"/>
      <c r="N400" s="218"/>
      <c r="O400" s="122"/>
    </row>
    <row r="401" spans="1:15" ht="12.75">
      <c r="A401" s="119"/>
      <c r="B401" s="48"/>
      <c r="C401" s="54"/>
      <c r="D401" s="47"/>
      <c r="E401" s="47"/>
      <c r="F401" s="47"/>
      <c r="G401" s="54"/>
      <c r="H401" s="47"/>
      <c r="I401" s="47"/>
      <c r="J401" s="47"/>
      <c r="K401" s="47"/>
      <c r="L401" s="47"/>
      <c r="M401" s="47"/>
      <c r="N401" s="47"/>
      <c r="O401" s="123"/>
    </row>
    <row r="402" spans="1:15" ht="15.75">
      <c r="A402" s="122"/>
      <c r="B402" s="124" t="s">
        <v>118</v>
      </c>
      <c r="C402" s="228" t="s">
        <v>33</v>
      </c>
      <c r="D402" s="229"/>
      <c r="E402" s="125"/>
      <c r="F402" s="124" t="s">
        <v>118</v>
      </c>
      <c r="G402" s="228" t="s">
        <v>92</v>
      </c>
      <c r="H402" s="230"/>
      <c r="I402" s="230"/>
      <c r="J402" s="230"/>
      <c r="K402" s="230"/>
      <c r="L402" s="230"/>
      <c r="M402" s="230"/>
      <c r="N402" s="231"/>
      <c r="O402" s="122"/>
    </row>
    <row r="403" spans="1:15" ht="12.75">
      <c r="A403" s="122"/>
      <c r="B403" s="126" t="s">
        <v>62</v>
      </c>
      <c r="C403" s="214" t="s">
        <v>188</v>
      </c>
      <c r="D403" s="215"/>
      <c r="E403" s="127"/>
      <c r="F403" s="128" t="s">
        <v>5</v>
      </c>
      <c r="G403" s="214" t="s">
        <v>190</v>
      </c>
      <c r="H403" s="217"/>
      <c r="I403" s="217"/>
      <c r="J403" s="217"/>
      <c r="K403" s="217"/>
      <c r="L403" s="217"/>
      <c r="M403" s="217"/>
      <c r="N403" s="218"/>
      <c r="O403" s="122"/>
    </row>
    <row r="404" spans="1:15" ht="12.75">
      <c r="A404" s="122"/>
      <c r="B404" s="129" t="s">
        <v>63</v>
      </c>
      <c r="C404" s="214" t="s">
        <v>186</v>
      </c>
      <c r="D404" s="215"/>
      <c r="E404" s="127"/>
      <c r="F404" s="130" t="s">
        <v>64</v>
      </c>
      <c r="G404" s="216" t="s">
        <v>191</v>
      </c>
      <c r="H404" s="217"/>
      <c r="I404" s="217"/>
      <c r="J404" s="217"/>
      <c r="K404" s="217"/>
      <c r="L404" s="217"/>
      <c r="M404" s="217"/>
      <c r="N404" s="218"/>
      <c r="O404" s="122"/>
    </row>
    <row r="405" spans="1:15" ht="12.75">
      <c r="A405" s="119"/>
      <c r="B405" s="129" t="s">
        <v>119</v>
      </c>
      <c r="C405" s="214" t="s">
        <v>201</v>
      </c>
      <c r="D405" s="215"/>
      <c r="E405" s="127"/>
      <c r="F405" s="130" t="s">
        <v>120</v>
      </c>
      <c r="G405" s="216" t="s">
        <v>189</v>
      </c>
      <c r="H405" s="217"/>
      <c r="I405" s="217"/>
      <c r="J405" s="217"/>
      <c r="K405" s="217"/>
      <c r="L405" s="217"/>
      <c r="M405" s="217"/>
      <c r="N405" s="218"/>
      <c r="O405" s="123"/>
    </row>
    <row r="406" spans="1:15" ht="12.75">
      <c r="A406" s="119"/>
      <c r="B406" s="131" t="s">
        <v>121</v>
      </c>
      <c r="C406" s="132"/>
      <c r="D406" s="133"/>
      <c r="E406" s="63"/>
      <c r="F406" s="131" t="s">
        <v>121</v>
      </c>
      <c r="G406" s="132"/>
      <c r="H406" s="134"/>
      <c r="I406" s="134"/>
      <c r="J406" s="134"/>
      <c r="K406" s="134"/>
      <c r="L406" s="134"/>
      <c r="M406" s="134"/>
      <c r="N406" s="134"/>
      <c r="O406" s="123"/>
    </row>
    <row r="407" spans="1:15" ht="12.75">
      <c r="A407" s="122"/>
      <c r="B407" s="135"/>
      <c r="C407" s="214"/>
      <c r="D407" s="215"/>
      <c r="E407" s="127"/>
      <c r="F407" s="136"/>
      <c r="G407" s="216"/>
      <c r="H407" s="217"/>
      <c r="I407" s="217"/>
      <c r="J407" s="217"/>
      <c r="K407" s="217"/>
      <c r="L407" s="217"/>
      <c r="M407" s="217"/>
      <c r="N407" s="218"/>
      <c r="O407" s="122"/>
    </row>
    <row r="408" spans="1:15" ht="12.75">
      <c r="A408" s="122"/>
      <c r="B408" s="137"/>
      <c r="C408" s="214"/>
      <c r="D408" s="215"/>
      <c r="E408" s="127"/>
      <c r="F408" s="138"/>
      <c r="G408" s="216"/>
      <c r="H408" s="217"/>
      <c r="I408" s="217"/>
      <c r="J408" s="217"/>
      <c r="K408" s="217"/>
      <c r="L408" s="217"/>
      <c r="M408" s="217"/>
      <c r="N408" s="218"/>
      <c r="O408" s="122"/>
    </row>
    <row r="409" spans="1:15" ht="15.75">
      <c r="A409" s="119"/>
      <c r="B409" s="47"/>
      <c r="C409" s="47"/>
      <c r="D409" s="47"/>
      <c r="E409" s="47"/>
      <c r="F409" s="139" t="s">
        <v>122</v>
      </c>
      <c r="G409" s="54"/>
      <c r="H409" s="54"/>
      <c r="I409" s="54"/>
      <c r="J409" s="47"/>
      <c r="K409" s="47"/>
      <c r="L409" s="47"/>
      <c r="M409" s="68"/>
      <c r="N409" s="48"/>
      <c r="O409" s="123"/>
    </row>
    <row r="410" spans="1:15" ht="12.75">
      <c r="A410" s="119"/>
      <c r="B410" s="140" t="s">
        <v>8</v>
      </c>
      <c r="C410" s="47"/>
      <c r="D410" s="47"/>
      <c r="E410" s="47"/>
      <c r="F410" s="141" t="s">
        <v>123</v>
      </c>
      <c r="G410" s="141" t="s">
        <v>97</v>
      </c>
      <c r="H410" s="141" t="s">
        <v>124</v>
      </c>
      <c r="I410" s="141" t="s">
        <v>125</v>
      </c>
      <c r="J410" s="141" t="s">
        <v>126</v>
      </c>
      <c r="K410" s="219" t="s">
        <v>127</v>
      </c>
      <c r="L410" s="220"/>
      <c r="M410" s="73" t="s">
        <v>70</v>
      </c>
      <c r="N410" s="142" t="s">
        <v>71</v>
      </c>
      <c r="O410" s="122"/>
    </row>
    <row r="411" spans="1:15" ht="12.75">
      <c r="A411" s="122"/>
      <c r="B411" s="143" t="s">
        <v>72</v>
      </c>
      <c r="C411" s="144" t="str">
        <f>IF(C403&gt;"",C403,"")</f>
        <v>Relander Janne</v>
      </c>
      <c r="D411" s="144" t="str">
        <f>IF(G403&gt;"",G403,"")</f>
        <v>Zhuang Siyan</v>
      </c>
      <c r="E411" s="144">
        <f>IF(E403&gt;"",E403&amp;" - "&amp;I403,"")</f>
      </c>
      <c r="F411" s="145">
        <v>-5</v>
      </c>
      <c r="G411" s="145">
        <v>6</v>
      </c>
      <c r="H411" s="146">
        <v>9</v>
      </c>
      <c r="I411" s="145">
        <v>8</v>
      </c>
      <c r="J411" s="145"/>
      <c r="K411" s="147">
        <f>IF(ISBLANK(F411),"",COUNTIF(F411:J411,"&gt;=0"))</f>
        <v>3</v>
      </c>
      <c r="L411" s="148">
        <f>IF(ISBLANK(F411),"",(IF(LEFT(F411,1)="-",1,0)+IF(LEFT(G411,1)="-",1,0)+IF(LEFT(H411,1)="-",1,0)+IF(LEFT(I411,1)="-",1,0)+IF(LEFT(J411,1)="-",1,0)))</f>
        <v>1</v>
      </c>
      <c r="M411" s="149">
        <f>IF(K411=3,1,"")</f>
        <v>1</v>
      </c>
      <c r="N411" s="150">
        <f>IF(L411=3,1,"")</f>
      </c>
      <c r="O411" s="122"/>
    </row>
    <row r="412" spans="1:15" ht="12.75">
      <c r="A412" s="122"/>
      <c r="B412" s="143" t="s">
        <v>73</v>
      </c>
      <c r="C412" s="144" t="str">
        <f>IF(C404&gt;"",C404,"")</f>
        <v>Autio Riku</v>
      </c>
      <c r="D412" s="144" t="str">
        <f>IF(G404&gt;"",G404,"")</f>
        <v>Hietikko Pauli</v>
      </c>
      <c r="E412" s="144">
        <f>IF(E404&gt;"",E404&amp;" - "&amp;I404,"")</f>
      </c>
      <c r="F412" s="151" t="s">
        <v>162</v>
      </c>
      <c r="G412" s="145">
        <v>-6</v>
      </c>
      <c r="H412" s="145">
        <v>-9</v>
      </c>
      <c r="I412" s="145"/>
      <c r="J412" s="145"/>
      <c r="K412" s="147">
        <f>IF(ISBLANK(F412),"",COUNTIF(F412:J412,"&gt;=0"))</f>
        <v>0</v>
      </c>
      <c r="L412" s="148">
        <v>3</v>
      </c>
      <c r="M412" s="149">
        <f>IF(K412=3,1,"")</f>
      </c>
      <c r="N412" s="150">
        <f>IF(L412=3,1,"")</f>
        <v>1</v>
      </c>
      <c r="O412" s="122"/>
    </row>
    <row r="413" spans="1:15" ht="12.75">
      <c r="A413" s="122"/>
      <c r="B413" s="152" t="s">
        <v>128</v>
      </c>
      <c r="C413" s="144" t="str">
        <f>IF(C405&gt;"",C405,"")</f>
        <v>Ruohonen Sami</v>
      </c>
      <c r="D413" s="144" t="str">
        <f>IF(G405&gt;"",G405,"")</f>
        <v>Vyskubov Dmitry</v>
      </c>
      <c r="E413" s="153"/>
      <c r="F413" s="151">
        <v>-8</v>
      </c>
      <c r="G413" s="154">
        <v>-8</v>
      </c>
      <c r="H413" s="151">
        <v>-13</v>
      </c>
      <c r="I413" s="151"/>
      <c r="J413" s="151"/>
      <c r="K413" s="147">
        <f aca="true" t="shared" si="36" ref="K413:K420">IF(ISBLANK(F413),"",COUNTIF(F413:J413,"&gt;=0"))</f>
        <v>0</v>
      </c>
      <c r="L413" s="148">
        <f aca="true" t="shared" si="37" ref="L413:L420">IF(ISBLANK(F413),"",(IF(LEFT(F413,1)="-",1,0)+IF(LEFT(G413,1)="-",1,0)+IF(LEFT(H413,1)="-",1,0)+IF(LEFT(I413,1)="-",1,0)+IF(LEFT(J413,1)="-",1,0)))</f>
        <v>3</v>
      </c>
      <c r="M413" s="149">
        <f aca="true" t="shared" si="38" ref="M413:N420">IF(K413=3,1,"")</f>
      </c>
      <c r="N413" s="150">
        <f t="shared" si="38"/>
        <v>1</v>
      </c>
      <c r="O413" s="122"/>
    </row>
    <row r="414" spans="1:15" ht="12.75">
      <c r="A414" s="122"/>
      <c r="B414" s="152" t="s">
        <v>76</v>
      </c>
      <c r="C414" s="144" t="str">
        <f>IF(C404&gt;"",C404,"")</f>
        <v>Autio Riku</v>
      </c>
      <c r="D414" s="144" t="str">
        <f>IF(G403&gt;"",G403,"")</f>
        <v>Zhuang Siyan</v>
      </c>
      <c r="E414" s="153"/>
      <c r="F414" s="151">
        <v>0</v>
      </c>
      <c r="G414" s="154">
        <v>-8</v>
      </c>
      <c r="H414" s="151">
        <v>1</v>
      </c>
      <c r="I414" s="151">
        <v>4</v>
      </c>
      <c r="J414" s="151"/>
      <c r="K414" s="147">
        <f t="shared" si="36"/>
        <v>3</v>
      </c>
      <c r="L414" s="148">
        <f t="shared" si="37"/>
        <v>1</v>
      </c>
      <c r="M414" s="149">
        <f t="shared" si="38"/>
        <v>1</v>
      </c>
      <c r="N414" s="150">
        <f t="shared" si="38"/>
      </c>
      <c r="O414" s="122"/>
    </row>
    <row r="415" spans="1:15" ht="12.75">
      <c r="A415" s="122"/>
      <c r="B415" s="152" t="s">
        <v>129</v>
      </c>
      <c r="C415" s="144" t="str">
        <f>IF(C403&gt;"",C403,"")</f>
        <v>Relander Janne</v>
      </c>
      <c r="D415" s="144" t="str">
        <f>IF(G405&gt;"",G405,"")</f>
        <v>Vyskubov Dmitry</v>
      </c>
      <c r="E415" s="153"/>
      <c r="F415" s="151">
        <v>-4</v>
      </c>
      <c r="G415" s="154">
        <v>-8</v>
      </c>
      <c r="H415" s="151">
        <v>-10</v>
      </c>
      <c r="I415" s="151"/>
      <c r="J415" s="151"/>
      <c r="K415" s="147">
        <f t="shared" si="36"/>
        <v>0</v>
      </c>
      <c r="L415" s="148">
        <f t="shared" si="37"/>
        <v>3</v>
      </c>
      <c r="M415" s="149">
        <f t="shared" si="38"/>
      </c>
      <c r="N415" s="150">
        <f t="shared" si="38"/>
        <v>1</v>
      </c>
      <c r="O415" s="122"/>
    </row>
    <row r="416" spans="1:15" ht="12.75">
      <c r="A416" s="122"/>
      <c r="B416" s="152" t="s">
        <v>130</v>
      </c>
      <c r="C416" s="144" t="str">
        <f>IF(C405&gt;"",C405,"")</f>
        <v>Ruohonen Sami</v>
      </c>
      <c r="D416" s="144" t="str">
        <f>IF(G404&gt;"",G404,"")</f>
        <v>Hietikko Pauli</v>
      </c>
      <c r="E416" s="153"/>
      <c r="F416" s="151">
        <v>-5</v>
      </c>
      <c r="G416" s="154">
        <v>-1</v>
      </c>
      <c r="H416" s="151">
        <v>-3</v>
      </c>
      <c r="I416" s="151"/>
      <c r="J416" s="151"/>
      <c r="K416" s="147">
        <f t="shared" si="36"/>
        <v>0</v>
      </c>
      <c r="L416" s="148">
        <f t="shared" si="37"/>
        <v>3</v>
      </c>
      <c r="M416" s="149">
        <f t="shared" si="38"/>
      </c>
      <c r="N416" s="150">
        <f t="shared" si="38"/>
        <v>1</v>
      </c>
      <c r="O416" s="122"/>
    </row>
    <row r="417" spans="1:15" ht="12.75">
      <c r="A417" s="122"/>
      <c r="B417" s="152" t="s">
        <v>131</v>
      </c>
      <c r="C417" s="155">
        <f>IF(C407&gt;"",C407&amp;" / "&amp;C408,"")</f>
      </c>
      <c r="D417" s="155">
        <f>IF(G407&gt;"",G407&amp;" / "&amp;G408,"")</f>
      </c>
      <c r="E417" s="156"/>
      <c r="F417" s="157"/>
      <c r="G417" s="158"/>
      <c r="H417" s="159"/>
      <c r="I417" s="159"/>
      <c r="J417" s="159"/>
      <c r="K417" s="147">
        <f t="shared" si="36"/>
      </c>
      <c r="L417" s="148">
        <f t="shared" si="37"/>
      </c>
      <c r="M417" s="149">
        <f t="shared" si="38"/>
      </c>
      <c r="N417" s="150">
        <f t="shared" si="38"/>
      </c>
      <c r="O417" s="122"/>
    </row>
    <row r="418" spans="1:15" ht="12.75">
      <c r="A418" s="122"/>
      <c r="B418" s="143" t="s">
        <v>132</v>
      </c>
      <c r="C418" s="144" t="str">
        <f>IF(C404&gt;"",C404,"")</f>
        <v>Autio Riku</v>
      </c>
      <c r="D418" s="144" t="str">
        <f>IF(G405&gt;"",G405,"")</f>
        <v>Vyskubov Dmitry</v>
      </c>
      <c r="E418" s="160"/>
      <c r="F418" s="161">
        <v>-9</v>
      </c>
      <c r="G418" s="145">
        <v>-8</v>
      </c>
      <c r="H418" s="145">
        <v>-12</v>
      </c>
      <c r="I418" s="145"/>
      <c r="J418" s="146"/>
      <c r="K418" s="147">
        <f t="shared" si="36"/>
        <v>0</v>
      </c>
      <c r="L418" s="148">
        <f t="shared" si="37"/>
        <v>3</v>
      </c>
      <c r="M418" s="149">
        <f t="shared" si="38"/>
      </c>
      <c r="N418" s="150">
        <f t="shared" si="38"/>
        <v>1</v>
      </c>
      <c r="O418" s="122"/>
    </row>
    <row r="419" spans="1:15" ht="12.75">
      <c r="A419" s="122"/>
      <c r="B419" s="143" t="s">
        <v>133</v>
      </c>
      <c r="C419" s="144" t="str">
        <f>IF(C405&gt;"",C405,"")</f>
        <v>Ruohonen Sami</v>
      </c>
      <c r="D419" s="144" t="str">
        <f>IF(G403&gt;"",G403,"")</f>
        <v>Zhuang Siyan</v>
      </c>
      <c r="E419" s="160"/>
      <c r="F419" s="161"/>
      <c r="G419" s="145"/>
      <c r="H419" s="145"/>
      <c r="I419" s="145"/>
      <c r="J419" s="146"/>
      <c r="K419" s="147">
        <f t="shared" si="36"/>
      </c>
      <c r="L419" s="148">
        <f t="shared" si="37"/>
      </c>
      <c r="M419" s="149">
        <f t="shared" si="38"/>
      </c>
      <c r="N419" s="150">
        <f t="shared" si="38"/>
      </c>
      <c r="O419" s="122"/>
    </row>
    <row r="420" spans="1:15" ht="13.5" thickBot="1">
      <c r="A420" s="122"/>
      <c r="B420" s="143" t="s">
        <v>75</v>
      </c>
      <c r="C420" s="144" t="str">
        <f>IF(C403&gt;"",C403,"")</f>
        <v>Relander Janne</v>
      </c>
      <c r="D420" s="144" t="str">
        <f>IF(G404&gt;"",G404,"")</f>
        <v>Hietikko Pauli</v>
      </c>
      <c r="E420" s="160"/>
      <c r="F420" s="146"/>
      <c r="G420" s="145"/>
      <c r="H420" s="146"/>
      <c r="I420" s="145"/>
      <c r="J420" s="145"/>
      <c r="K420" s="147">
        <f t="shared" si="36"/>
      </c>
      <c r="L420" s="148">
        <f t="shared" si="37"/>
      </c>
      <c r="M420" s="149">
        <f t="shared" si="38"/>
      </c>
      <c r="N420" s="150">
        <f t="shared" si="38"/>
      </c>
      <c r="O420" s="122"/>
    </row>
    <row r="421" spans="1:15" ht="16.5" thickBot="1">
      <c r="A421" s="119"/>
      <c r="B421" s="47"/>
      <c r="C421" s="47"/>
      <c r="D421" s="47"/>
      <c r="E421" s="47"/>
      <c r="F421" s="47"/>
      <c r="G421" s="47"/>
      <c r="H421" s="47"/>
      <c r="I421" s="162" t="s">
        <v>134</v>
      </c>
      <c r="J421" s="163"/>
      <c r="K421" s="164">
        <f>IF(ISBLANK(C403),"",SUM(K411:K420))</f>
        <v>6</v>
      </c>
      <c r="L421" s="165">
        <f>IF(ISBLANK(G403),"",SUM(L411:L420))</f>
        <v>17</v>
      </c>
      <c r="M421" s="166">
        <f>IF(ISBLANK(F411),"",SUM(M411:M420))</f>
        <v>2</v>
      </c>
      <c r="N421" s="167">
        <f>IF(ISBLANK(F411),"",SUM(N411:N420))</f>
        <v>5</v>
      </c>
      <c r="O421" s="122"/>
    </row>
    <row r="422" spans="1:15" ht="12.75">
      <c r="A422" s="119"/>
      <c r="B422" s="168" t="s">
        <v>135</v>
      </c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123"/>
    </row>
    <row r="423" spans="1:15" ht="12.75">
      <c r="A423" s="119"/>
      <c r="B423" s="169" t="s">
        <v>79</v>
      </c>
      <c r="C423" s="169"/>
      <c r="D423" s="169" t="s">
        <v>80</v>
      </c>
      <c r="E423" s="170"/>
      <c r="F423" s="169"/>
      <c r="G423" s="169" t="s">
        <v>15</v>
      </c>
      <c r="H423" s="170"/>
      <c r="I423" s="169"/>
      <c r="J423" s="171" t="s">
        <v>136</v>
      </c>
      <c r="K423" s="48"/>
      <c r="L423" s="47"/>
      <c r="M423" s="47"/>
      <c r="N423" s="47"/>
      <c r="O423" s="123"/>
    </row>
    <row r="424" spans="1:15" ht="18.75" thickBot="1">
      <c r="A424" s="119"/>
      <c r="B424" s="47"/>
      <c r="C424" s="47"/>
      <c r="D424" s="47"/>
      <c r="E424" s="47"/>
      <c r="F424" s="47"/>
      <c r="G424" s="47"/>
      <c r="H424" s="47"/>
      <c r="I424" s="47"/>
      <c r="J424" s="221" t="s">
        <v>92</v>
      </c>
      <c r="K424" s="222"/>
      <c r="L424" s="222"/>
      <c r="M424" s="222"/>
      <c r="N424" s="223"/>
      <c r="O424" s="122"/>
    </row>
    <row r="425" spans="1:15" ht="18">
      <c r="A425" s="172"/>
      <c r="B425" s="173"/>
      <c r="C425" s="173"/>
      <c r="D425" s="173"/>
      <c r="E425" s="173"/>
      <c r="F425" s="173"/>
      <c r="G425" s="173"/>
      <c r="H425" s="173"/>
      <c r="I425" s="173"/>
      <c r="J425" s="174"/>
      <c r="K425" s="174"/>
      <c r="L425" s="174"/>
      <c r="M425" s="174"/>
      <c r="N425" s="174"/>
      <c r="O425" s="108"/>
    </row>
    <row r="426" ht="12.75">
      <c r="B426" s="175" t="s">
        <v>137</v>
      </c>
    </row>
    <row r="431" spans="1:15" ht="15.75">
      <c r="A431" s="114">
        <v>14</v>
      </c>
      <c r="B431" s="115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8"/>
    </row>
    <row r="432" spans="1:15" ht="15.75">
      <c r="A432" s="119"/>
      <c r="B432" s="48"/>
      <c r="C432" s="120" t="s">
        <v>114</v>
      </c>
      <c r="D432" s="47"/>
      <c r="E432" s="47"/>
      <c r="F432" s="48"/>
      <c r="G432" s="121" t="s">
        <v>115</v>
      </c>
      <c r="H432" s="50"/>
      <c r="I432" s="224"/>
      <c r="J432" s="225"/>
      <c r="K432" s="225"/>
      <c r="L432" s="225"/>
      <c r="M432" s="225"/>
      <c r="N432" s="226"/>
      <c r="O432" s="122"/>
    </row>
    <row r="433" spans="1:15" ht="20.25">
      <c r="A433" s="119"/>
      <c r="B433" s="51"/>
      <c r="C433" s="69" t="s">
        <v>116</v>
      </c>
      <c r="D433" s="47"/>
      <c r="E433" s="47"/>
      <c r="F433" s="48"/>
      <c r="G433" s="121" t="s">
        <v>117</v>
      </c>
      <c r="H433" s="50"/>
      <c r="I433" s="227"/>
      <c r="J433" s="217"/>
      <c r="K433" s="217"/>
      <c r="L433" s="217"/>
      <c r="M433" s="217"/>
      <c r="N433" s="218"/>
      <c r="O433" s="122"/>
    </row>
    <row r="434" spans="1:15" ht="12.75">
      <c r="A434" s="119"/>
      <c r="B434" s="48"/>
      <c r="C434" s="54"/>
      <c r="D434" s="47"/>
      <c r="E434" s="47"/>
      <c r="F434" s="47"/>
      <c r="G434" s="54"/>
      <c r="H434" s="47"/>
      <c r="I434" s="47"/>
      <c r="J434" s="47"/>
      <c r="K434" s="47"/>
      <c r="L434" s="47"/>
      <c r="M434" s="47"/>
      <c r="N434" s="47"/>
      <c r="O434" s="123"/>
    </row>
    <row r="435" spans="1:15" ht="15.75">
      <c r="A435" s="122"/>
      <c r="B435" s="124" t="s">
        <v>118</v>
      </c>
      <c r="C435" s="228" t="s">
        <v>34</v>
      </c>
      <c r="D435" s="229"/>
      <c r="E435" s="125"/>
      <c r="F435" s="124" t="s">
        <v>118</v>
      </c>
      <c r="G435" s="228" t="s">
        <v>4</v>
      </c>
      <c r="H435" s="230"/>
      <c r="I435" s="230"/>
      <c r="J435" s="230"/>
      <c r="K435" s="230"/>
      <c r="L435" s="230"/>
      <c r="M435" s="230"/>
      <c r="N435" s="231"/>
      <c r="O435" s="122"/>
    </row>
    <row r="436" spans="1:15" ht="12.75">
      <c r="A436" s="122"/>
      <c r="B436" s="126" t="s">
        <v>62</v>
      </c>
      <c r="C436" s="214" t="s">
        <v>183</v>
      </c>
      <c r="D436" s="215"/>
      <c r="E436" s="127"/>
      <c r="F436" s="128" t="s">
        <v>5</v>
      </c>
      <c r="G436" s="214" t="s">
        <v>202</v>
      </c>
      <c r="H436" s="217"/>
      <c r="I436" s="217"/>
      <c r="J436" s="217"/>
      <c r="K436" s="217"/>
      <c r="L436" s="217"/>
      <c r="M436" s="217"/>
      <c r="N436" s="218"/>
      <c r="O436" s="122"/>
    </row>
    <row r="437" spans="1:15" ht="12.75">
      <c r="A437" s="122"/>
      <c r="B437" s="129" t="s">
        <v>63</v>
      </c>
      <c r="C437" s="214" t="s">
        <v>185</v>
      </c>
      <c r="D437" s="215"/>
      <c r="E437" s="127"/>
      <c r="F437" s="130" t="s">
        <v>64</v>
      </c>
      <c r="G437" s="216" t="s">
        <v>181</v>
      </c>
      <c r="H437" s="217"/>
      <c r="I437" s="217"/>
      <c r="J437" s="217"/>
      <c r="K437" s="217"/>
      <c r="L437" s="217"/>
      <c r="M437" s="217"/>
      <c r="N437" s="218"/>
      <c r="O437" s="122"/>
    </row>
    <row r="438" spans="1:15" ht="12.75">
      <c r="A438" s="119"/>
      <c r="B438" s="129" t="s">
        <v>119</v>
      </c>
      <c r="C438" s="214" t="s">
        <v>184</v>
      </c>
      <c r="D438" s="215"/>
      <c r="E438" s="127"/>
      <c r="F438" s="130" t="s">
        <v>120</v>
      </c>
      <c r="G438" s="216" t="s">
        <v>182</v>
      </c>
      <c r="H438" s="217"/>
      <c r="I438" s="217"/>
      <c r="J438" s="217"/>
      <c r="K438" s="217"/>
      <c r="L438" s="217"/>
      <c r="M438" s="217"/>
      <c r="N438" s="218"/>
      <c r="O438" s="123"/>
    </row>
    <row r="439" spans="1:15" ht="12.75">
      <c r="A439" s="119"/>
      <c r="B439" s="131" t="s">
        <v>121</v>
      </c>
      <c r="C439" s="132"/>
      <c r="D439" s="133"/>
      <c r="E439" s="63"/>
      <c r="F439" s="131" t="s">
        <v>121</v>
      </c>
      <c r="G439" s="132"/>
      <c r="H439" s="134"/>
      <c r="I439" s="134"/>
      <c r="J439" s="134"/>
      <c r="K439" s="134"/>
      <c r="L439" s="134"/>
      <c r="M439" s="134"/>
      <c r="N439" s="134"/>
      <c r="O439" s="123"/>
    </row>
    <row r="440" spans="1:15" ht="12.75">
      <c r="A440" s="122"/>
      <c r="B440" s="135"/>
      <c r="C440" s="214"/>
      <c r="D440" s="215"/>
      <c r="E440" s="127"/>
      <c r="F440" s="136"/>
      <c r="G440" s="216"/>
      <c r="H440" s="217"/>
      <c r="I440" s="217"/>
      <c r="J440" s="217"/>
      <c r="K440" s="217"/>
      <c r="L440" s="217"/>
      <c r="M440" s="217"/>
      <c r="N440" s="218"/>
      <c r="O440" s="122"/>
    </row>
    <row r="441" spans="1:15" ht="12.75">
      <c r="A441" s="122"/>
      <c r="B441" s="137"/>
      <c r="C441" s="214"/>
      <c r="D441" s="215"/>
      <c r="E441" s="127"/>
      <c r="F441" s="138"/>
      <c r="G441" s="216"/>
      <c r="H441" s="217"/>
      <c r="I441" s="217"/>
      <c r="J441" s="217"/>
      <c r="K441" s="217"/>
      <c r="L441" s="217"/>
      <c r="M441" s="217"/>
      <c r="N441" s="218"/>
      <c r="O441" s="122"/>
    </row>
    <row r="442" spans="1:15" ht="15.75">
      <c r="A442" s="119"/>
      <c r="B442" s="47"/>
      <c r="C442" s="47"/>
      <c r="D442" s="47"/>
      <c r="E442" s="47"/>
      <c r="F442" s="139" t="s">
        <v>122</v>
      </c>
      <c r="G442" s="54"/>
      <c r="H442" s="54"/>
      <c r="I442" s="54"/>
      <c r="J442" s="47"/>
      <c r="K442" s="47"/>
      <c r="L442" s="47"/>
      <c r="M442" s="68"/>
      <c r="N442" s="48"/>
      <c r="O442" s="123"/>
    </row>
    <row r="443" spans="1:15" ht="12.75">
      <c r="A443" s="119"/>
      <c r="B443" s="140" t="s">
        <v>8</v>
      </c>
      <c r="C443" s="47"/>
      <c r="D443" s="47"/>
      <c r="E443" s="47"/>
      <c r="F443" s="141" t="s">
        <v>123</v>
      </c>
      <c r="G443" s="141" t="s">
        <v>97</v>
      </c>
      <c r="H443" s="141" t="s">
        <v>124</v>
      </c>
      <c r="I443" s="141" t="s">
        <v>125</v>
      </c>
      <c r="J443" s="141" t="s">
        <v>126</v>
      </c>
      <c r="K443" s="219" t="s">
        <v>127</v>
      </c>
      <c r="L443" s="220"/>
      <c r="M443" s="73" t="s">
        <v>70</v>
      </c>
      <c r="N443" s="142" t="s">
        <v>71</v>
      </c>
      <c r="O443" s="122"/>
    </row>
    <row r="444" spans="1:15" ht="12.75">
      <c r="A444" s="122"/>
      <c r="B444" s="143" t="s">
        <v>72</v>
      </c>
      <c r="C444" s="144" t="str">
        <f>IF(C436&gt;"",C436,"")</f>
        <v>Saarnilehto Ilkka</v>
      </c>
      <c r="D444" s="144" t="str">
        <f>IF(G436&gt;"",G436,"")</f>
        <v>Parkkinen Aleksi</v>
      </c>
      <c r="E444" s="144">
        <f>IF(E436&gt;"",E436&amp;" - "&amp;I436,"")</f>
      </c>
      <c r="F444" s="145">
        <v>-6</v>
      </c>
      <c r="G444" s="145">
        <v>-5</v>
      </c>
      <c r="H444" s="146">
        <v>-4</v>
      </c>
      <c r="I444" s="145"/>
      <c r="J444" s="145"/>
      <c r="K444" s="147">
        <f>IF(ISBLANK(F444),"",COUNTIF(F444:J444,"&gt;=0"))</f>
        <v>0</v>
      </c>
      <c r="L444" s="148">
        <f>IF(ISBLANK(F444),"",(IF(LEFT(F444,1)="-",1,0)+IF(LEFT(G444,1)="-",1,0)+IF(LEFT(H444,1)="-",1,0)+IF(LEFT(I444,1)="-",1,0)+IF(LEFT(J444,1)="-",1,0)))</f>
        <v>3</v>
      </c>
      <c r="M444" s="149">
        <f>IF(K444=3,1,"")</f>
      </c>
      <c r="N444" s="150">
        <f>IF(L444=3,1,"")</f>
        <v>1</v>
      </c>
      <c r="O444" s="122"/>
    </row>
    <row r="445" spans="1:15" ht="12.75">
      <c r="A445" s="122"/>
      <c r="B445" s="143" t="s">
        <v>73</v>
      </c>
      <c r="C445" s="144" t="str">
        <f>IF(C437&gt;"",C437,"")</f>
        <v>Rantatulkkila Emil</v>
      </c>
      <c r="D445" s="144" t="str">
        <f>IF(G437&gt;"",G437,"")</f>
        <v>Vainikka Tomi</v>
      </c>
      <c r="E445" s="144">
        <f>IF(E437&gt;"",E437&amp;" - "&amp;I437,"")</f>
      </c>
      <c r="F445" s="151">
        <v>7</v>
      </c>
      <c r="G445" s="145">
        <v>6</v>
      </c>
      <c r="H445" s="145">
        <v>-8</v>
      </c>
      <c r="I445" s="145">
        <v>1</v>
      </c>
      <c r="J445" s="145"/>
      <c r="K445" s="147">
        <f>IF(ISBLANK(F445),"",COUNTIF(F445:J445,"&gt;=0"))</f>
        <v>3</v>
      </c>
      <c r="L445" s="148">
        <f>IF(ISBLANK(F445),"",(IF(LEFT(F445,1)="-",1,0)+IF(LEFT(G445,1)="-",1,0)+IF(LEFT(H445,1)="-",1,0)+IF(LEFT(I445,1)="-",1,0)+IF(LEFT(J445,1)="-",1,0)))</f>
        <v>1</v>
      </c>
      <c r="M445" s="149">
        <f>IF(K445=3,1,"")</f>
        <v>1</v>
      </c>
      <c r="N445" s="150">
        <f>IF(L445=3,1,"")</f>
      </c>
      <c r="O445" s="122"/>
    </row>
    <row r="446" spans="1:15" ht="12.75">
      <c r="A446" s="122"/>
      <c r="B446" s="152" t="s">
        <v>128</v>
      </c>
      <c r="C446" s="144" t="str">
        <f>IF(C438&gt;"",C438,"")</f>
        <v>O´Connor Miikka</v>
      </c>
      <c r="D446" s="144" t="str">
        <f>IF(G438&gt;"",G438,"")</f>
        <v>Karhu Toivo</v>
      </c>
      <c r="E446" s="153"/>
      <c r="F446" s="151">
        <v>-5</v>
      </c>
      <c r="G446" s="154">
        <v>-3</v>
      </c>
      <c r="H446" s="151">
        <v>12</v>
      </c>
      <c r="I446" s="151">
        <v>-6</v>
      </c>
      <c r="J446" s="151"/>
      <c r="K446" s="147">
        <f aca="true" t="shared" si="39" ref="K446:K453">IF(ISBLANK(F446),"",COUNTIF(F446:J446,"&gt;=0"))</f>
        <v>1</v>
      </c>
      <c r="L446" s="148">
        <f aca="true" t="shared" si="40" ref="L446:L453">IF(ISBLANK(F446),"",(IF(LEFT(F446,1)="-",1,0)+IF(LEFT(G446,1)="-",1,0)+IF(LEFT(H446,1)="-",1,0)+IF(LEFT(I446,1)="-",1,0)+IF(LEFT(J446,1)="-",1,0)))</f>
        <v>3</v>
      </c>
      <c r="M446" s="149">
        <f aca="true" t="shared" si="41" ref="M446:M453">IF(K446=3,1,"")</f>
      </c>
      <c r="N446" s="150">
        <f aca="true" t="shared" si="42" ref="N446:N453">IF(L446=3,1,"")</f>
        <v>1</v>
      </c>
      <c r="O446" s="122"/>
    </row>
    <row r="447" spans="1:15" ht="12.75">
      <c r="A447" s="122"/>
      <c r="B447" s="152" t="s">
        <v>76</v>
      </c>
      <c r="C447" s="144" t="str">
        <f>IF(C437&gt;"",C437,"")</f>
        <v>Rantatulkkila Emil</v>
      </c>
      <c r="D447" s="144" t="str">
        <f>IF(G436&gt;"",G436,"")</f>
        <v>Parkkinen Aleksi</v>
      </c>
      <c r="E447" s="153"/>
      <c r="F447" s="151">
        <v>8</v>
      </c>
      <c r="G447" s="154">
        <v>-6</v>
      </c>
      <c r="H447" s="151">
        <v>10</v>
      </c>
      <c r="I447" s="151">
        <v>9</v>
      </c>
      <c r="J447" s="151"/>
      <c r="K447" s="147">
        <f t="shared" si="39"/>
        <v>3</v>
      </c>
      <c r="L447" s="148">
        <f t="shared" si="40"/>
        <v>1</v>
      </c>
      <c r="M447" s="149">
        <f t="shared" si="41"/>
        <v>1</v>
      </c>
      <c r="N447" s="150">
        <f t="shared" si="42"/>
      </c>
      <c r="O447" s="122"/>
    </row>
    <row r="448" spans="1:15" ht="12.75">
      <c r="A448" s="122"/>
      <c r="B448" s="152" t="s">
        <v>129</v>
      </c>
      <c r="C448" s="144" t="str">
        <f>IF(C436&gt;"",C436,"")</f>
        <v>Saarnilehto Ilkka</v>
      </c>
      <c r="D448" s="144" t="str">
        <f>IF(G438&gt;"",G438,"")</f>
        <v>Karhu Toivo</v>
      </c>
      <c r="E448" s="153"/>
      <c r="F448" s="151">
        <v>-5</v>
      </c>
      <c r="G448" s="154">
        <v>9</v>
      </c>
      <c r="H448" s="151">
        <v>-5</v>
      </c>
      <c r="I448" s="151">
        <v>-7</v>
      </c>
      <c r="J448" s="151"/>
      <c r="K448" s="147">
        <f t="shared" si="39"/>
        <v>1</v>
      </c>
      <c r="L448" s="148">
        <f t="shared" si="40"/>
        <v>3</v>
      </c>
      <c r="M448" s="149">
        <f t="shared" si="41"/>
      </c>
      <c r="N448" s="150">
        <f t="shared" si="42"/>
        <v>1</v>
      </c>
      <c r="O448" s="122"/>
    </row>
    <row r="449" spans="1:15" ht="12.75">
      <c r="A449" s="122"/>
      <c r="B449" s="152" t="s">
        <v>130</v>
      </c>
      <c r="C449" s="144" t="str">
        <f>IF(C438&gt;"",C438,"")</f>
        <v>O´Connor Miikka</v>
      </c>
      <c r="D449" s="144" t="str">
        <f>IF(G437&gt;"",G437,"")</f>
        <v>Vainikka Tomi</v>
      </c>
      <c r="E449" s="153"/>
      <c r="F449" s="151">
        <v>-7</v>
      </c>
      <c r="G449" s="154">
        <v>6</v>
      </c>
      <c r="H449" s="151">
        <v>7</v>
      </c>
      <c r="I449" s="151">
        <v>9</v>
      </c>
      <c r="J449" s="151"/>
      <c r="K449" s="147">
        <f t="shared" si="39"/>
        <v>3</v>
      </c>
      <c r="L449" s="148">
        <f t="shared" si="40"/>
        <v>1</v>
      </c>
      <c r="M449" s="149">
        <f t="shared" si="41"/>
        <v>1</v>
      </c>
      <c r="N449" s="150">
        <f t="shared" si="42"/>
      </c>
      <c r="O449" s="122"/>
    </row>
    <row r="450" spans="1:15" ht="12.75">
      <c r="A450" s="122"/>
      <c r="B450" s="152" t="s">
        <v>131</v>
      </c>
      <c r="C450" s="155">
        <f>IF(C440&gt;"",C440&amp;" / "&amp;C441,"")</f>
      </c>
      <c r="D450" s="155">
        <f>IF(G440&gt;"",G440&amp;" / "&amp;G441,"")</f>
      </c>
      <c r="E450" s="156"/>
      <c r="F450" s="157"/>
      <c r="G450" s="158"/>
      <c r="H450" s="159"/>
      <c r="I450" s="159"/>
      <c r="J450" s="159"/>
      <c r="K450" s="147">
        <f t="shared" si="39"/>
      </c>
      <c r="L450" s="148">
        <f t="shared" si="40"/>
      </c>
      <c r="M450" s="149">
        <f t="shared" si="41"/>
      </c>
      <c r="N450" s="150">
        <f t="shared" si="42"/>
      </c>
      <c r="O450" s="122"/>
    </row>
    <row r="451" spans="1:15" ht="12.75">
      <c r="A451" s="122"/>
      <c r="B451" s="143" t="s">
        <v>132</v>
      </c>
      <c r="C451" s="144" t="str">
        <f>IF(C437&gt;"",C437,"")</f>
        <v>Rantatulkkila Emil</v>
      </c>
      <c r="D451" s="144" t="str">
        <f>IF(G438&gt;"",G438,"")</f>
        <v>Karhu Toivo</v>
      </c>
      <c r="E451" s="160"/>
      <c r="F451" s="161">
        <v>4</v>
      </c>
      <c r="G451" s="145">
        <v>7</v>
      </c>
      <c r="H451" s="145">
        <v>4</v>
      </c>
      <c r="I451" s="145"/>
      <c r="J451" s="146"/>
      <c r="K451" s="147">
        <f t="shared" si="39"/>
        <v>3</v>
      </c>
      <c r="L451" s="148">
        <f t="shared" si="40"/>
        <v>0</v>
      </c>
      <c r="M451" s="149">
        <f t="shared" si="41"/>
        <v>1</v>
      </c>
      <c r="N451" s="150">
        <f t="shared" si="42"/>
      </c>
      <c r="O451" s="122"/>
    </row>
    <row r="452" spans="1:15" ht="12.75">
      <c r="A452" s="122"/>
      <c r="B452" s="143" t="s">
        <v>133</v>
      </c>
      <c r="C452" s="144" t="str">
        <f>IF(C438&gt;"",C438,"")</f>
        <v>O´Connor Miikka</v>
      </c>
      <c r="D452" s="144" t="str">
        <f>IF(G436&gt;"",G436,"")</f>
        <v>Parkkinen Aleksi</v>
      </c>
      <c r="E452" s="160"/>
      <c r="F452" s="161">
        <v>5</v>
      </c>
      <c r="G452" s="145">
        <v>8</v>
      </c>
      <c r="H452" s="145">
        <v>-8</v>
      </c>
      <c r="I452" s="145">
        <v>4</v>
      </c>
      <c r="J452" s="146"/>
      <c r="K452" s="147">
        <f t="shared" si="39"/>
        <v>3</v>
      </c>
      <c r="L452" s="148">
        <f t="shared" si="40"/>
        <v>1</v>
      </c>
      <c r="M452" s="149">
        <f t="shared" si="41"/>
        <v>1</v>
      </c>
      <c r="N452" s="150">
        <f t="shared" si="42"/>
      </c>
      <c r="O452" s="122"/>
    </row>
    <row r="453" spans="1:15" ht="13.5" thickBot="1">
      <c r="A453" s="122"/>
      <c r="B453" s="143" t="s">
        <v>75</v>
      </c>
      <c r="C453" s="144" t="str">
        <f>IF(C436&gt;"",C436,"")</f>
        <v>Saarnilehto Ilkka</v>
      </c>
      <c r="D453" s="144" t="str">
        <f>IF(G437&gt;"",G437,"")</f>
        <v>Vainikka Tomi</v>
      </c>
      <c r="E453" s="160"/>
      <c r="F453" s="146"/>
      <c r="G453" s="145"/>
      <c r="H453" s="146"/>
      <c r="I453" s="145"/>
      <c r="J453" s="145"/>
      <c r="K453" s="147">
        <f t="shared" si="39"/>
      </c>
      <c r="L453" s="148">
        <f t="shared" si="40"/>
      </c>
      <c r="M453" s="149">
        <f t="shared" si="41"/>
      </c>
      <c r="N453" s="150">
        <f t="shared" si="42"/>
      </c>
      <c r="O453" s="122"/>
    </row>
    <row r="454" spans="1:15" ht="16.5" thickBot="1">
      <c r="A454" s="119"/>
      <c r="B454" s="47"/>
      <c r="C454" s="47"/>
      <c r="D454" s="47"/>
      <c r="E454" s="47"/>
      <c r="F454" s="47"/>
      <c r="G454" s="47"/>
      <c r="H454" s="47"/>
      <c r="I454" s="162" t="s">
        <v>134</v>
      </c>
      <c r="J454" s="163"/>
      <c r="K454" s="164">
        <f>IF(ISBLANK(C436),"",SUM(K444:K453))</f>
        <v>17</v>
      </c>
      <c r="L454" s="165">
        <f>IF(ISBLANK(G436),"",SUM(L444:L453))</f>
        <v>13</v>
      </c>
      <c r="M454" s="166">
        <f>IF(ISBLANK(F444),"",SUM(M444:M453))</f>
        <v>5</v>
      </c>
      <c r="N454" s="167">
        <f>IF(ISBLANK(F444),"",SUM(N444:N453))</f>
        <v>3</v>
      </c>
      <c r="O454" s="122"/>
    </row>
    <row r="455" spans="1:15" ht="12.75">
      <c r="A455" s="119"/>
      <c r="B455" s="168" t="s">
        <v>135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123"/>
    </row>
    <row r="456" spans="1:15" ht="12.75">
      <c r="A456" s="119"/>
      <c r="B456" s="169" t="s">
        <v>79</v>
      </c>
      <c r="C456" s="169"/>
      <c r="D456" s="169" t="s">
        <v>80</v>
      </c>
      <c r="E456" s="170"/>
      <c r="F456" s="169"/>
      <c r="G456" s="169" t="s">
        <v>15</v>
      </c>
      <c r="H456" s="170"/>
      <c r="I456" s="169"/>
      <c r="J456" s="171" t="s">
        <v>136</v>
      </c>
      <c r="K456" s="48"/>
      <c r="L456" s="47"/>
      <c r="M456" s="47"/>
      <c r="N456" s="47"/>
      <c r="O456" s="123"/>
    </row>
    <row r="457" spans="1:15" ht="18.75" thickBot="1">
      <c r="A457" s="119"/>
      <c r="B457" s="47"/>
      <c r="C457" s="47"/>
      <c r="D457" s="47"/>
      <c r="E457" s="47"/>
      <c r="F457" s="47"/>
      <c r="G457" s="47"/>
      <c r="H457" s="47"/>
      <c r="I457" s="47"/>
      <c r="J457" s="221" t="s">
        <v>34</v>
      </c>
      <c r="K457" s="222"/>
      <c r="L457" s="222"/>
      <c r="M457" s="222"/>
      <c r="N457" s="223"/>
      <c r="O457" s="122"/>
    </row>
    <row r="458" spans="1:15" ht="18">
      <c r="A458" s="172"/>
      <c r="B458" s="173"/>
      <c r="C458" s="173"/>
      <c r="D458" s="173"/>
      <c r="E458" s="173"/>
      <c r="F458" s="173"/>
      <c r="G458" s="173"/>
      <c r="H458" s="173"/>
      <c r="I458" s="173"/>
      <c r="J458" s="174"/>
      <c r="K458" s="174"/>
      <c r="L458" s="174"/>
      <c r="M458" s="174"/>
      <c r="N458" s="174"/>
      <c r="O458" s="108"/>
    </row>
    <row r="459" ht="12.75">
      <c r="B459" s="175" t="s">
        <v>137</v>
      </c>
    </row>
    <row r="464" spans="1:15" ht="15.75">
      <c r="A464" s="114">
        <v>15</v>
      </c>
      <c r="B464" s="115"/>
      <c r="C464" s="116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8"/>
    </row>
    <row r="465" spans="1:15" ht="15.75">
      <c r="A465" s="119"/>
      <c r="B465" s="48"/>
      <c r="C465" s="120" t="s">
        <v>114</v>
      </c>
      <c r="D465" s="47"/>
      <c r="E465" s="47"/>
      <c r="F465" s="48"/>
      <c r="G465" s="121" t="s">
        <v>115</v>
      </c>
      <c r="H465" s="50"/>
      <c r="I465" s="224"/>
      <c r="J465" s="225"/>
      <c r="K465" s="225"/>
      <c r="L465" s="225"/>
      <c r="M465" s="225"/>
      <c r="N465" s="226"/>
      <c r="O465" s="122"/>
    </row>
    <row r="466" spans="1:15" ht="20.25">
      <c r="A466" s="119"/>
      <c r="B466" s="51"/>
      <c r="C466" s="69" t="s">
        <v>116</v>
      </c>
      <c r="D466" s="47"/>
      <c r="E466" s="47"/>
      <c r="F466" s="48"/>
      <c r="G466" s="121" t="s">
        <v>117</v>
      </c>
      <c r="H466" s="50"/>
      <c r="I466" s="227"/>
      <c r="J466" s="217"/>
      <c r="K466" s="217"/>
      <c r="L466" s="217"/>
      <c r="M466" s="217"/>
      <c r="N466" s="218"/>
      <c r="O466" s="122"/>
    </row>
    <row r="467" spans="1:15" ht="12.75">
      <c r="A467" s="119"/>
      <c r="B467" s="48"/>
      <c r="C467" s="54"/>
      <c r="D467" s="47"/>
      <c r="E467" s="47"/>
      <c r="F467" s="47"/>
      <c r="G467" s="54"/>
      <c r="H467" s="47"/>
      <c r="I467" s="47"/>
      <c r="J467" s="47"/>
      <c r="K467" s="47"/>
      <c r="L467" s="47"/>
      <c r="M467" s="47"/>
      <c r="N467" s="47"/>
      <c r="O467" s="123"/>
    </row>
    <row r="468" spans="1:15" ht="15.75">
      <c r="A468" s="122"/>
      <c r="B468" s="124" t="s">
        <v>118</v>
      </c>
      <c r="C468" s="228" t="s">
        <v>46</v>
      </c>
      <c r="D468" s="229"/>
      <c r="E468" s="125"/>
      <c r="F468" s="124" t="s">
        <v>118</v>
      </c>
      <c r="G468" s="228" t="s">
        <v>193</v>
      </c>
      <c r="H468" s="230"/>
      <c r="I468" s="230"/>
      <c r="J468" s="230"/>
      <c r="K468" s="230"/>
      <c r="L468" s="230"/>
      <c r="M468" s="230"/>
      <c r="N468" s="231"/>
      <c r="O468" s="122"/>
    </row>
    <row r="469" spans="1:15" ht="12.75">
      <c r="A469" s="122"/>
      <c r="B469" s="126" t="s">
        <v>62</v>
      </c>
      <c r="C469" s="214" t="s">
        <v>156</v>
      </c>
      <c r="D469" s="215"/>
      <c r="E469" s="127"/>
      <c r="F469" s="128" t="s">
        <v>5</v>
      </c>
      <c r="G469" s="214" t="s">
        <v>221</v>
      </c>
      <c r="H469" s="217"/>
      <c r="I469" s="217"/>
      <c r="J469" s="217"/>
      <c r="K469" s="217"/>
      <c r="L469" s="217"/>
      <c r="M469" s="217"/>
      <c r="N469" s="218"/>
      <c r="O469" s="122"/>
    </row>
    <row r="470" spans="1:15" ht="12.75">
      <c r="A470" s="122"/>
      <c r="B470" s="129" t="s">
        <v>63</v>
      </c>
      <c r="C470" s="214" t="s">
        <v>196</v>
      </c>
      <c r="D470" s="215"/>
      <c r="E470" s="127"/>
      <c r="F470" s="130" t="s">
        <v>64</v>
      </c>
      <c r="G470" s="216" t="s">
        <v>166</v>
      </c>
      <c r="H470" s="217"/>
      <c r="I470" s="217"/>
      <c r="J470" s="217"/>
      <c r="K470" s="217"/>
      <c r="L470" s="217"/>
      <c r="M470" s="217"/>
      <c r="N470" s="218"/>
      <c r="O470" s="122"/>
    </row>
    <row r="471" spans="1:15" ht="12.75">
      <c r="A471" s="119"/>
      <c r="B471" s="129" t="s">
        <v>119</v>
      </c>
      <c r="C471" s="214" t="s">
        <v>158</v>
      </c>
      <c r="D471" s="215"/>
      <c r="E471" s="127"/>
      <c r="F471" s="130" t="s">
        <v>120</v>
      </c>
      <c r="G471" s="216" t="s">
        <v>194</v>
      </c>
      <c r="H471" s="217"/>
      <c r="I471" s="217"/>
      <c r="J471" s="217"/>
      <c r="K471" s="217"/>
      <c r="L471" s="217"/>
      <c r="M471" s="217"/>
      <c r="N471" s="218"/>
      <c r="O471" s="123"/>
    </row>
    <row r="472" spans="1:15" ht="12.75">
      <c r="A472" s="119"/>
      <c r="B472" s="131" t="s">
        <v>121</v>
      </c>
      <c r="C472" s="132"/>
      <c r="D472" s="133"/>
      <c r="E472" s="63"/>
      <c r="F472" s="131" t="s">
        <v>121</v>
      </c>
      <c r="G472" s="132"/>
      <c r="H472" s="134"/>
      <c r="I472" s="134"/>
      <c r="J472" s="134"/>
      <c r="K472" s="134"/>
      <c r="L472" s="134"/>
      <c r="M472" s="134"/>
      <c r="N472" s="134"/>
      <c r="O472" s="123"/>
    </row>
    <row r="473" spans="1:15" ht="12.75">
      <c r="A473" s="122"/>
      <c r="B473" s="135"/>
      <c r="C473" s="214"/>
      <c r="D473" s="215"/>
      <c r="E473" s="127"/>
      <c r="F473" s="136"/>
      <c r="G473" s="216"/>
      <c r="H473" s="217"/>
      <c r="I473" s="217"/>
      <c r="J473" s="217"/>
      <c r="K473" s="217"/>
      <c r="L473" s="217"/>
      <c r="M473" s="217"/>
      <c r="N473" s="218"/>
      <c r="O473" s="122"/>
    </row>
    <row r="474" spans="1:15" ht="12.75">
      <c r="A474" s="122"/>
      <c r="B474" s="137"/>
      <c r="C474" s="214"/>
      <c r="D474" s="215"/>
      <c r="E474" s="127"/>
      <c r="F474" s="138"/>
      <c r="G474" s="216"/>
      <c r="H474" s="217"/>
      <c r="I474" s="217"/>
      <c r="J474" s="217"/>
      <c r="K474" s="217"/>
      <c r="L474" s="217"/>
      <c r="M474" s="217"/>
      <c r="N474" s="218"/>
      <c r="O474" s="122"/>
    </row>
    <row r="475" spans="1:15" ht="15.75">
      <c r="A475" s="119"/>
      <c r="B475" s="47"/>
      <c r="C475" s="47"/>
      <c r="D475" s="47"/>
      <c r="E475" s="47"/>
      <c r="F475" s="139" t="s">
        <v>122</v>
      </c>
      <c r="G475" s="54"/>
      <c r="H475" s="54"/>
      <c r="I475" s="54"/>
      <c r="J475" s="47"/>
      <c r="K475" s="47"/>
      <c r="L475" s="47"/>
      <c r="M475" s="68"/>
      <c r="N475" s="48"/>
      <c r="O475" s="123"/>
    </row>
    <row r="476" spans="1:15" ht="12.75">
      <c r="A476" s="119"/>
      <c r="B476" s="140" t="s">
        <v>8</v>
      </c>
      <c r="C476" s="47"/>
      <c r="D476" s="47"/>
      <c r="E476" s="47"/>
      <c r="F476" s="141" t="s">
        <v>123</v>
      </c>
      <c r="G476" s="141" t="s">
        <v>97</v>
      </c>
      <c r="H476" s="141" t="s">
        <v>124</v>
      </c>
      <c r="I476" s="141" t="s">
        <v>125</v>
      </c>
      <c r="J476" s="141" t="s">
        <v>126</v>
      </c>
      <c r="K476" s="219" t="s">
        <v>127</v>
      </c>
      <c r="L476" s="220"/>
      <c r="M476" s="73" t="s">
        <v>70</v>
      </c>
      <c r="N476" s="142" t="s">
        <v>71</v>
      </c>
      <c r="O476" s="122"/>
    </row>
    <row r="477" spans="1:15" ht="12.75">
      <c r="A477" s="122"/>
      <c r="B477" s="143" t="s">
        <v>72</v>
      </c>
      <c r="C477" s="144" t="str">
        <f>IF(C469&gt;"",C469,"")</f>
        <v>Törnroos Väinö</v>
      </c>
      <c r="D477" s="144" t="str">
        <f>IF(G469&gt;"",G469,"")</f>
        <v>Castrén Lukas</v>
      </c>
      <c r="E477" s="144">
        <f>IF(E469&gt;"",E469&amp;" - "&amp;I469,"")</f>
      </c>
      <c r="F477" s="145">
        <v>-8</v>
      </c>
      <c r="G477" s="145">
        <v>-12</v>
      </c>
      <c r="H477" s="146">
        <v>-5</v>
      </c>
      <c r="I477" s="145"/>
      <c r="J477" s="145"/>
      <c r="K477" s="147">
        <f>IF(ISBLANK(F477),"",COUNTIF(F477:J477,"&gt;=0"))</f>
        <v>0</v>
      </c>
      <c r="L477" s="148">
        <f>IF(ISBLANK(F477),"",(IF(LEFT(F477,1)="-",1,0)+IF(LEFT(G477,1)="-",1,0)+IF(LEFT(H477,1)="-",1,0)+IF(LEFT(I477,1)="-",1,0)+IF(LEFT(J477,1)="-",1,0)))</f>
        <v>3</v>
      </c>
      <c r="M477" s="149">
        <f>IF(K477=3,1,"")</f>
      </c>
      <c r="N477" s="150">
        <f>IF(L477=3,1,"")</f>
        <v>1</v>
      </c>
      <c r="O477" s="122"/>
    </row>
    <row r="478" spans="1:15" ht="12.75">
      <c r="A478" s="122"/>
      <c r="B478" s="143" t="s">
        <v>73</v>
      </c>
      <c r="C478" s="144" t="str">
        <f>IF(C470&gt;"",C470,"")</f>
        <v>Mustonen Aleksi</v>
      </c>
      <c r="D478" s="144" t="str">
        <f>IF(G470&gt;"",G470,"")</f>
        <v>Nyberg Jan</v>
      </c>
      <c r="E478" s="144">
        <f>IF(E470&gt;"",E470&amp;" - "&amp;I470,"")</f>
      </c>
      <c r="F478" s="151">
        <v>10</v>
      </c>
      <c r="G478" s="145">
        <v>-7</v>
      </c>
      <c r="H478" s="145">
        <v>-7</v>
      </c>
      <c r="I478" s="145">
        <v>6</v>
      </c>
      <c r="J478" s="145">
        <v>9</v>
      </c>
      <c r="K478" s="147">
        <f>IF(ISBLANK(F478),"",COUNTIF(F478:J478,"&gt;=0"))</f>
        <v>3</v>
      </c>
      <c r="L478" s="148">
        <f>IF(ISBLANK(F478),"",(IF(LEFT(F478,1)="-",1,0)+IF(LEFT(G478,1)="-",1,0)+IF(LEFT(H478,1)="-",1,0)+IF(LEFT(I478,1)="-",1,0)+IF(LEFT(J478,1)="-",1,0)))</f>
        <v>2</v>
      </c>
      <c r="M478" s="149">
        <f>IF(K478=3,1,"")</f>
        <v>1</v>
      </c>
      <c r="N478" s="150">
        <f>IF(L478=3,1,"")</f>
      </c>
      <c r="O478" s="122"/>
    </row>
    <row r="479" spans="1:15" ht="12.75">
      <c r="A479" s="122"/>
      <c r="B479" s="152" t="s">
        <v>128</v>
      </c>
      <c r="C479" s="144" t="str">
        <f>IF(C471&gt;"",C471,"")</f>
        <v>Mäkelä Jussi</v>
      </c>
      <c r="D479" s="144" t="str">
        <f>IF(G471&gt;"",G471,"")</f>
        <v>Kantonistov Mikhail</v>
      </c>
      <c r="E479" s="153"/>
      <c r="F479" s="151">
        <v>8</v>
      </c>
      <c r="G479" s="154">
        <v>-3</v>
      </c>
      <c r="H479" s="151">
        <v>-8</v>
      </c>
      <c r="I479" s="151">
        <v>-6</v>
      </c>
      <c r="J479" s="151"/>
      <c r="K479" s="147">
        <f aca="true" t="shared" si="43" ref="K479:K486">IF(ISBLANK(F479),"",COUNTIF(F479:J479,"&gt;=0"))</f>
        <v>1</v>
      </c>
      <c r="L479" s="148">
        <f aca="true" t="shared" si="44" ref="L479:L486">IF(ISBLANK(F479),"",(IF(LEFT(F479,1)="-",1,0)+IF(LEFT(G479,1)="-",1,0)+IF(LEFT(H479,1)="-",1,0)+IF(LEFT(I479,1)="-",1,0)+IF(LEFT(J479,1)="-",1,0)))</f>
        <v>3</v>
      </c>
      <c r="M479" s="149">
        <f aca="true" t="shared" si="45" ref="M479:M486">IF(K479=3,1,"")</f>
      </c>
      <c r="N479" s="150">
        <f aca="true" t="shared" si="46" ref="N479:N486">IF(L479=3,1,"")</f>
        <v>1</v>
      </c>
      <c r="O479" s="122"/>
    </row>
    <row r="480" spans="1:15" ht="12.75">
      <c r="A480" s="122"/>
      <c r="B480" s="152" t="s">
        <v>76</v>
      </c>
      <c r="C480" s="144" t="str">
        <f>IF(C470&gt;"",C470,"")</f>
        <v>Mustonen Aleksi</v>
      </c>
      <c r="D480" s="144" t="str">
        <f>IF(G469&gt;"",G469,"")</f>
        <v>Castrén Lukas</v>
      </c>
      <c r="E480" s="153"/>
      <c r="F480" s="151">
        <v>-1</v>
      </c>
      <c r="G480" s="154">
        <v>-7</v>
      </c>
      <c r="H480" s="151">
        <v>10</v>
      </c>
      <c r="I480" s="151">
        <v>6</v>
      </c>
      <c r="J480" s="151">
        <v>4</v>
      </c>
      <c r="K480" s="147">
        <f t="shared" si="43"/>
        <v>3</v>
      </c>
      <c r="L480" s="148">
        <f t="shared" si="44"/>
        <v>2</v>
      </c>
      <c r="M480" s="149">
        <f t="shared" si="45"/>
        <v>1</v>
      </c>
      <c r="N480" s="150">
        <f t="shared" si="46"/>
      </c>
      <c r="O480" s="122"/>
    </row>
    <row r="481" spans="1:15" ht="12.75">
      <c r="A481" s="122"/>
      <c r="B481" s="152" t="s">
        <v>129</v>
      </c>
      <c r="C481" s="144" t="str">
        <f>IF(C469&gt;"",C469,"")</f>
        <v>Törnroos Väinö</v>
      </c>
      <c r="D481" s="144" t="str">
        <f>IF(G471&gt;"",G471,"")</f>
        <v>Kantonistov Mikhail</v>
      </c>
      <c r="E481" s="153"/>
      <c r="F481" s="151">
        <v>-2</v>
      </c>
      <c r="G481" s="154">
        <v>-10</v>
      </c>
      <c r="H481" s="151">
        <v>-8</v>
      </c>
      <c r="I481" s="151"/>
      <c r="J481" s="151"/>
      <c r="K481" s="147">
        <f t="shared" si="43"/>
        <v>0</v>
      </c>
      <c r="L481" s="148">
        <f t="shared" si="44"/>
        <v>3</v>
      </c>
      <c r="M481" s="149">
        <f t="shared" si="45"/>
      </c>
      <c r="N481" s="150">
        <f t="shared" si="46"/>
        <v>1</v>
      </c>
      <c r="O481" s="122"/>
    </row>
    <row r="482" spans="1:15" ht="12.75">
      <c r="A482" s="122"/>
      <c r="B482" s="152" t="s">
        <v>130</v>
      </c>
      <c r="C482" s="144" t="str">
        <f>IF(C471&gt;"",C471,"")</f>
        <v>Mäkelä Jussi</v>
      </c>
      <c r="D482" s="144" t="str">
        <f>IF(G470&gt;"",G470,"")</f>
        <v>Nyberg Jan</v>
      </c>
      <c r="E482" s="153"/>
      <c r="F482" s="151">
        <v>10</v>
      </c>
      <c r="G482" s="154">
        <v>-9</v>
      </c>
      <c r="H482" s="151">
        <v>8</v>
      </c>
      <c r="I482" s="151">
        <v>5</v>
      </c>
      <c r="J482" s="151"/>
      <c r="K482" s="147">
        <f t="shared" si="43"/>
        <v>3</v>
      </c>
      <c r="L482" s="148">
        <f t="shared" si="44"/>
        <v>1</v>
      </c>
      <c r="M482" s="149">
        <f t="shared" si="45"/>
        <v>1</v>
      </c>
      <c r="N482" s="150">
        <f t="shared" si="46"/>
      </c>
      <c r="O482" s="122"/>
    </row>
    <row r="483" spans="1:15" ht="12.75">
      <c r="A483" s="122"/>
      <c r="B483" s="152" t="s">
        <v>131</v>
      </c>
      <c r="C483" s="155">
        <f>IF(C473&gt;"",C473&amp;" / "&amp;C474,"")</f>
      </c>
      <c r="D483" s="155">
        <f>IF(G473&gt;"",G473&amp;" / "&amp;G474,"")</f>
      </c>
      <c r="E483" s="156"/>
      <c r="F483" s="157"/>
      <c r="G483" s="158"/>
      <c r="H483" s="159"/>
      <c r="I483" s="159"/>
      <c r="J483" s="159"/>
      <c r="K483" s="147">
        <f t="shared" si="43"/>
      </c>
      <c r="L483" s="148">
        <f t="shared" si="44"/>
      </c>
      <c r="M483" s="149">
        <f t="shared" si="45"/>
      </c>
      <c r="N483" s="150">
        <f t="shared" si="46"/>
      </c>
      <c r="O483" s="122"/>
    </row>
    <row r="484" spans="1:15" ht="12.75">
      <c r="A484" s="122"/>
      <c r="B484" s="143" t="s">
        <v>132</v>
      </c>
      <c r="C484" s="144" t="str">
        <f>IF(C470&gt;"",C470,"")</f>
        <v>Mustonen Aleksi</v>
      </c>
      <c r="D484" s="144" t="str">
        <f>IF(G471&gt;"",G471,"")</f>
        <v>Kantonistov Mikhail</v>
      </c>
      <c r="E484" s="160"/>
      <c r="F484" s="161">
        <v>4</v>
      </c>
      <c r="G484" s="145">
        <v>7</v>
      </c>
      <c r="H484" s="145">
        <v>11</v>
      </c>
      <c r="I484" s="145"/>
      <c r="J484" s="146"/>
      <c r="K484" s="147">
        <f t="shared" si="43"/>
        <v>3</v>
      </c>
      <c r="L484" s="148">
        <f t="shared" si="44"/>
        <v>0</v>
      </c>
      <c r="M484" s="149">
        <f t="shared" si="45"/>
        <v>1</v>
      </c>
      <c r="N484" s="150">
        <f t="shared" si="46"/>
      </c>
      <c r="O484" s="122"/>
    </row>
    <row r="485" spans="1:15" ht="12.75">
      <c r="A485" s="122"/>
      <c r="B485" s="143" t="s">
        <v>133</v>
      </c>
      <c r="C485" s="144" t="str">
        <f>IF(C471&gt;"",C471,"")</f>
        <v>Mäkelä Jussi</v>
      </c>
      <c r="D485" s="144" t="str">
        <f>IF(G469&gt;"",G469,"")</f>
        <v>Castrén Lukas</v>
      </c>
      <c r="E485" s="160"/>
      <c r="F485" s="161">
        <v>-7</v>
      </c>
      <c r="G485" s="145">
        <v>-8</v>
      </c>
      <c r="H485" s="145">
        <v>-8</v>
      </c>
      <c r="I485" s="145"/>
      <c r="J485" s="146"/>
      <c r="K485" s="147">
        <f t="shared" si="43"/>
        <v>0</v>
      </c>
      <c r="L485" s="148">
        <f t="shared" si="44"/>
        <v>3</v>
      </c>
      <c r="M485" s="149">
        <f t="shared" si="45"/>
      </c>
      <c r="N485" s="150">
        <f t="shared" si="46"/>
        <v>1</v>
      </c>
      <c r="O485" s="122"/>
    </row>
    <row r="486" spans="1:15" ht="13.5" thickBot="1">
      <c r="A486" s="122"/>
      <c r="B486" s="143" t="s">
        <v>75</v>
      </c>
      <c r="C486" s="144" t="str">
        <f>IF(C469&gt;"",C469,"")</f>
        <v>Törnroos Väinö</v>
      </c>
      <c r="D486" s="144" t="str">
        <f>IF(G470&gt;"",G470,"")</f>
        <v>Nyberg Jan</v>
      </c>
      <c r="E486" s="160"/>
      <c r="F486" s="146">
        <v>-3</v>
      </c>
      <c r="G486" s="145">
        <v>-4</v>
      </c>
      <c r="H486" s="146">
        <v>-7</v>
      </c>
      <c r="I486" s="145"/>
      <c r="J486" s="145"/>
      <c r="K486" s="147">
        <f t="shared" si="43"/>
        <v>0</v>
      </c>
      <c r="L486" s="148">
        <f t="shared" si="44"/>
        <v>3</v>
      </c>
      <c r="M486" s="149">
        <f t="shared" si="45"/>
      </c>
      <c r="N486" s="150">
        <f t="shared" si="46"/>
        <v>1</v>
      </c>
      <c r="O486" s="122"/>
    </row>
    <row r="487" spans="1:15" ht="16.5" thickBot="1">
      <c r="A487" s="119"/>
      <c r="B487" s="47"/>
      <c r="C487" s="47"/>
      <c r="D487" s="47"/>
      <c r="E487" s="47"/>
      <c r="F487" s="47"/>
      <c r="G487" s="47"/>
      <c r="H487" s="47"/>
      <c r="I487" s="162" t="s">
        <v>134</v>
      </c>
      <c r="J487" s="163"/>
      <c r="K487" s="164">
        <f>IF(ISBLANK(C469),"",SUM(K477:K486))</f>
        <v>13</v>
      </c>
      <c r="L487" s="165">
        <f>IF(ISBLANK(G469),"",SUM(L477:L486))</f>
        <v>20</v>
      </c>
      <c r="M487" s="166">
        <f>IF(ISBLANK(F477),"",SUM(M477:M486))</f>
        <v>4</v>
      </c>
      <c r="N487" s="167">
        <f>IF(ISBLANK(F477),"",SUM(N477:N486))</f>
        <v>5</v>
      </c>
      <c r="O487" s="122"/>
    </row>
    <row r="488" spans="1:15" ht="12.75">
      <c r="A488" s="119"/>
      <c r="B488" s="168" t="s">
        <v>135</v>
      </c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123"/>
    </row>
    <row r="489" spans="1:15" ht="12.75">
      <c r="A489" s="119"/>
      <c r="B489" s="169" t="s">
        <v>79</v>
      </c>
      <c r="C489" s="169"/>
      <c r="D489" s="169" t="s">
        <v>80</v>
      </c>
      <c r="E489" s="170"/>
      <c r="F489" s="169"/>
      <c r="G489" s="169" t="s">
        <v>15</v>
      </c>
      <c r="H489" s="170"/>
      <c r="I489" s="169"/>
      <c r="J489" s="171" t="s">
        <v>136</v>
      </c>
      <c r="K489" s="48"/>
      <c r="L489" s="47"/>
      <c r="M489" s="47"/>
      <c r="N489" s="47"/>
      <c r="O489" s="123"/>
    </row>
    <row r="490" spans="1:15" ht="18.75" thickBot="1">
      <c r="A490" s="119"/>
      <c r="B490" s="47"/>
      <c r="C490" s="47"/>
      <c r="D490" s="47"/>
      <c r="E490" s="47"/>
      <c r="F490" s="47"/>
      <c r="G490" s="47"/>
      <c r="H490" s="47"/>
      <c r="I490" s="47"/>
      <c r="J490" s="221" t="s">
        <v>193</v>
      </c>
      <c r="K490" s="222"/>
      <c r="L490" s="222"/>
      <c r="M490" s="222"/>
      <c r="N490" s="223"/>
      <c r="O490" s="122"/>
    </row>
    <row r="491" spans="1:15" ht="18">
      <c r="A491" s="172"/>
      <c r="B491" s="173"/>
      <c r="C491" s="173"/>
      <c r="D491" s="173"/>
      <c r="E491" s="173"/>
      <c r="F491" s="173"/>
      <c r="G491" s="173"/>
      <c r="H491" s="173"/>
      <c r="I491" s="173"/>
      <c r="J491" s="174"/>
      <c r="K491" s="174"/>
      <c r="L491" s="174"/>
      <c r="M491" s="174"/>
      <c r="N491" s="174"/>
      <c r="O491" s="108"/>
    </row>
    <row r="492" ht="12.75">
      <c r="B492" s="175" t="s">
        <v>137</v>
      </c>
    </row>
    <row r="497" spans="1:15" ht="15.75">
      <c r="A497" s="114">
        <v>16</v>
      </c>
      <c r="B497" s="115"/>
      <c r="C497" s="116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8"/>
    </row>
    <row r="498" spans="1:15" ht="15.75">
      <c r="A498" s="119"/>
      <c r="B498" s="48"/>
      <c r="C498" s="120" t="s">
        <v>114</v>
      </c>
      <c r="D498" s="47"/>
      <c r="E498" s="47"/>
      <c r="F498" s="48"/>
      <c r="G498" s="121" t="s">
        <v>115</v>
      </c>
      <c r="H498" s="50"/>
      <c r="I498" s="224"/>
      <c r="J498" s="225"/>
      <c r="K498" s="225"/>
      <c r="L498" s="225"/>
      <c r="M498" s="225"/>
      <c r="N498" s="226"/>
      <c r="O498" s="122"/>
    </row>
    <row r="499" spans="1:15" ht="20.25">
      <c r="A499" s="119"/>
      <c r="B499" s="51"/>
      <c r="C499" s="69" t="s">
        <v>116</v>
      </c>
      <c r="D499" s="47"/>
      <c r="E499" s="47"/>
      <c r="F499" s="48"/>
      <c r="G499" s="121" t="s">
        <v>117</v>
      </c>
      <c r="H499" s="50"/>
      <c r="I499" s="227"/>
      <c r="J499" s="217"/>
      <c r="K499" s="217"/>
      <c r="L499" s="217"/>
      <c r="M499" s="217"/>
      <c r="N499" s="218"/>
      <c r="O499" s="122"/>
    </row>
    <row r="500" spans="1:15" ht="12.75">
      <c r="A500" s="119"/>
      <c r="B500" s="48"/>
      <c r="C500" s="54"/>
      <c r="D500" s="47"/>
      <c r="E500" s="47"/>
      <c r="F500" s="47"/>
      <c r="G500" s="54"/>
      <c r="H500" s="47"/>
      <c r="I500" s="47"/>
      <c r="J500" s="47"/>
      <c r="K500" s="47"/>
      <c r="L500" s="47"/>
      <c r="M500" s="47"/>
      <c r="N500" s="47"/>
      <c r="O500" s="123"/>
    </row>
    <row r="501" spans="1:15" ht="15.75">
      <c r="A501" s="122"/>
      <c r="B501" s="124" t="s">
        <v>118</v>
      </c>
      <c r="C501" s="228" t="s">
        <v>111</v>
      </c>
      <c r="D501" s="229"/>
      <c r="E501" s="125"/>
      <c r="F501" s="124" t="s">
        <v>118</v>
      </c>
      <c r="G501" s="228" t="s">
        <v>143</v>
      </c>
      <c r="H501" s="230"/>
      <c r="I501" s="230"/>
      <c r="J501" s="230"/>
      <c r="K501" s="230"/>
      <c r="L501" s="230"/>
      <c r="M501" s="230"/>
      <c r="N501" s="231"/>
      <c r="O501" s="122"/>
    </row>
    <row r="502" spans="1:15" ht="12.75">
      <c r="A502" s="122"/>
      <c r="B502" s="126" t="s">
        <v>62</v>
      </c>
      <c r="C502" s="214" t="s">
        <v>168</v>
      </c>
      <c r="D502" s="215"/>
      <c r="E502" s="127"/>
      <c r="F502" s="128" t="s">
        <v>5</v>
      </c>
      <c r="G502" s="214" t="s">
        <v>160</v>
      </c>
      <c r="H502" s="217"/>
      <c r="I502" s="217"/>
      <c r="J502" s="217"/>
      <c r="K502" s="217"/>
      <c r="L502" s="217"/>
      <c r="M502" s="217"/>
      <c r="N502" s="218"/>
      <c r="O502" s="122"/>
    </row>
    <row r="503" spans="1:15" ht="12.75">
      <c r="A503" s="122"/>
      <c r="B503" s="129" t="s">
        <v>63</v>
      </c>
      <c r="C503" s="214" t="s">
        <v>192</v>
      </c>
      <c r="D503" s="215"/>
      <c r="E503" s="127"/>
      <c r="F503" s="130" t="s">
        <v>64</v>
      </c>
      <c r="G503" s="216" t="s">
        <v>159</v>
      </c>
      <c r="H503" s="217"/>
      <c r="I503" s="217"/>
      <c r="J503" s="217"/>
      <c r="K503" s="217"/>
      <c r="L503" s="217"/>
      <c r="M503" s="217"/>
      <c r="N503" s="218"/>
      <c r="O503" s="122"/>
    </row>
    <row r="504" spans="1:15" ht="12.75">
      <c r="A504" s="119"/>
      <c r="B504" s="129" t="s">
        <v>119</v>
      </c>
      <c r="C504" s="214" t="s">
        <v>169</v>
      </c>
      <c r="D504" s="215"/>
      <c r="E504" s="127"/>
      <c r="F504" s="130" t="s">
        <v>120</v>
      </c>
      <c r="G504" s="216" t="s">
        <v>161</v>
      </c>
      <c r="H504" s="217"/>
      <c r="I504" s="217"/>
      <c r="J504" s="217"/>
      <c r="K504" s="217"/>
      <c r="L504" s="217"/>
      <c r="M504" s="217"/>
      <c r="N504" s="218"/>
      <c r="O504" s="123"/>
    </row>
    <row r="505" spans="1:15" ht="12.75">
      <c r="A505" s="119"/>
      <c r="B505" s="131" t="s">
        <v>121</v>
      </c>
      <c r="C505" s="132"/>
      <c r="D505" s="133"/>
      <c r="E505" s="63"/>
      <c r="F505" s="131" t="s">
        <v>121</v>
      </c>
      <c r="G505" s="132"/>
      <c r="H505" s="134"/>
      <c r="I505" s="134"/>
      <c r="J505" s="134"/>
      <c r="K505" s="134"/>
      <c r="L505" s="134"/>
      <c r="M505" s="134"/>
      <c r="N505" s="134"/>
      <c r="O505" s="123"/>
    </row>
    <row r="506" spans="1:15" ht="12.75">
      <c r="A506" s="122"/>
      <c r="B506" s="135"/>
      <c r="C506" s="214"/>
      <c r="D506" s="215"/>
      <c r="E506" s="127"/>
      <c r="F506" s="136"/>
      <c r="G506" s="216"/>
      <c r="H506" s="217"/>
      <c r="I506" s="217"/>
      <c r="J506" s="217"/>
      <c r="K506" s="217"/>
      <c r="L506" s="217"/>
      <c r="M506" s="217"/>
      <c r="N506" s="218"/>
      <c r="O506" s="122"/>
    </row>
    <row r="507" spans="1:15" ht="12.75">
      <c r="A507" s="122"/>
      <c r="B507" s="137"/>
      <c r="C507" s="214"/>
      <c r="D507" s="215"/>
      <c r="E507" s="127"/>
      <c r="F507" s="138"/>
      <c r="G507" s="216"/>
      <c r="H507" s="217"/>
      <c r="I507" s="217"/>
      <c r="J507" s="217"/>
      <c r="K507" s="217"/>
      <c r="L507" s="217"/>
      <c r="M507" s="217"/>
      <c r="N507" s="218"/>
      <c r="O507" s="122"/>
    </row>
    <row r="508" spans="1:15" ht="15.75">
      <c r="A508" s="119"/>
      <c r="B508" s="47"/>
      <c r="C508" s="47"/>
      <c r="D508" s="47"/>
      <c r="E508" s="47"/>
      <c r="F508" s="139" t="s">
        <v>122</v>
      </c>
      <c r="G508" s="54"/>
      <c r="H508" s="54"/>
      <c r="I508" s="54"/>
      <c r="J508" s="47"/>
      <c r="K508" s="47"/>
      <c r="L508" s="47"/>
      <c r="M508" s="68"/>
      <c r="N508" s="48"/>
      <c r="O508" s="123"/>
    </row>
    <row r="509" spans="1:15" ht="12.75">
      <c r="A509" s="119"/>
      <c r="B509" s="140" t="s">
        <v>8</v>
      </c>
      <c r="C509" s="47"/>
      <c r="D509" s="47"/>
      <c r="E509" s="47"/>
      <c r="F509" s="141" t="s">
        <v>123</v>
      </c>
      <c r="G509" s="141" t="s">
        <v>97</v>
      </c>
      <c r="H509" s="141" t="s">
        <v>124</v>
      </c>
      <c r="I509" s="141" t="s">
        <v>125</v>
      </c>
      <c r="J509" s="141" t="s">
        <v>126</v>
      </c>
      <c r="K509" s="219" t="s">
        <v>127</v>
      </c>
      <c r="L509" s="220"/>
      <c r="M509" s="73" t="s">
        <v>70</v>
      </c>
      <c r="N509" s="142" t="s">
        <v>71</v>
      </c>
      <c r="O509" s="122"/>
    </row>
    <row r="510" spans="1:15" ht="12.75">
      <c r="A510" s="122"/>
      <c r="B510" s="143" t="s">
        <v>72</v>
      </c>
      <c r="C510" s="144" t="str">
        <f>IF(C502&gt;"",C502,"")</f>
        <v>Punnonen Petter</v>
      </c>
      <c r="D510" s="144" t="str">
        <f>IF(G502&gt;"",G502,"")</f>
        <v>Myllärinen Markus</v>
      </c>
      <c r="E510" s="144">
        <f>IF(E502&gt;"",E502&amp;" - "&amp;I502,"")</f>
      </c>
      <c r="F510" s="145">
        <v>7</v>
      </c>
      <c r="G510" s="145">
        <v>-10</v>
      </c>
      <c r="H510" s="146">
        <v>-5</v>
      </c>
      <c r="I510" s="145">
        <v>-7</v>
      </c>
      <c r="J510" s="145"/>
      <c r="K510" s="147">
        <f>IF(ISBLANK(F510),"",COUNTIF(F510:J510,"&gt;=0"))</f>
        <v>1</v>
      </c>
      <c r="L510" s="148">
        <f>IF(ISBLANK(F510),"",(IF(LEFT(F510,1)="-",1,0)+IF(LEFT(G510,1)="-",1,0)+IF(LEFT(H510,1)="-",1,0)+IF(LEFT(I510,1)="-",1,0)+IF(LEFT(J510,1)="-",1,0)))</f>
        <v>3</v>
      </c>
      <c r="M510" s="149">
        <f>IF(K510=3,1,"")</f>
      </c>
      <c r="N510" s="150">
        <f>IF(L510=3,1,"")</f>
        <v>1</v>
      </c>
      <c r="O510" s="122"/>
    </row>
    <row r="511" spans="1:15" ht="12.75">
      <c r="A511" s="122"/>
      <c r="B511" s="143" t="s">
        <v>73</v>
      </c>
      <c r="C511" s="144" t="str">
        <f>IF(C503&gt;"",C503,"")</f>
        <v>Toivonen Jesse</v>
      </c>
      <c r="D511" s="144" t="str">
        <f>IF(G503&gt;"",G503,"")</f>
        <v>Rodriguez Andre</v>
      </c>
      <c r="E511" s="144">
        <f>IF(E503&gt;"",E503&amp;" - "&amp;I503,"")</f>
      </c>
      <c r="F511" s="151">
        <v>3</v>
      </c>
      <c r="G511" s="145">
        <v>9</v>
      </c>
      <c r="H511" s="145">
        <v>3</v>
      </c>
      <c r="I511" s="145"/>
      <c r="J511" s="145"/>
      <c r="K511" s="147">
        <f>IF(ISBLANK(F511),"",COUNTIF(F511:J511,"&gt;=0"))</f>
        <v>3</v>
      </c>
      <c r="L511" s="148">
        <f>IF(ISBLANK(F511),"",(IF(LEFT(F511,1)="-",1,0)+IF(LEFT(G511,1)="-",1,0)+IF(LEFT(H511,1)="-",1,0)+IF(LEFT(I511,1)="-",1,0)+IF(LEFT(J511,1)="-",1,0)))</f>
        <v>0</v>
      </c>
      <c r="M511" s="149">
        <f>IF(K511=3,1,"")</f>
        <v>1</v>
      </c>
      <c r="N511" s="150">
        <f>IF(L511=3,1,"")</f>
      </c>
      <c r="O511" s="122"/>
    </row>
    <row r="512" spans="1:15" ht="12.75">
      <c r="A512" s="122"/>
      <c r="B512" s="152" t="s">
        <v>128</v>
      </c>
      <c r="C512" s="144" t="str">
        <f>IF(C504&gt;"",C504,"")</f>
        <v>Rissanen Patrik</v>
      </c>
      <c r="D512" s="144" t="str">
        <f>IF(G504&gt;"",G504,"")</f>
        <v>Rodriguez Jancarlo</v>
      </c>
      <c r="E512" s="153"/>
      <c r="F512" s="151">
        <v>9</v>
      </c>
      <c r="G512" s="154">
        <v>-8</v>
      </c>
      <c r="H512" s="151">
        <v>-6</v>
      </c>
      <c r="I512" s="151">
        <v>6</v>
      </c>
      <c r="J512" s="151">
        <v>8</v>
      </c>
      <c r="K512" s="147">
        <f aca="true" t="shared" si="47" ref="K512:K519">IF(ISBLANK(F512),"",COUNTIF(F512:J512,"&gt;=0"))</f>
        <v>3</v>
      </c>
      <c r="L512" s="148">
        <f aca="true" t="shared" si="48" ref="L512:L519">IF(ISBLANK(F512),"",(IF(LEFT(F512,1)="-",1,0)+IF(LEFT(G512,1)="-",1,0)+IF(LEFT(H512,1)="-",1,0)+IF(LEFT(I512,1)="-",1,0)+IF(LEFT(J512,1)="-",1,0)))</f>
        <v>2</v>
      </c>
      <c r="M512" s="149">
        <f aca="true" t="shared" si="49" ref="M512:M519">IF(K512=3,1,"")</f>
        <v>1</v>
      </c>
      <c r="N512" s="150">
        <f aca="true" t="shared" si="50" ref="N512:N519">IF(L512=3,1,"")</f>
      </c>
      <c r="O512" s="122"/>
    </row>
    <row r="513" spans="1:15" ht="12.75">
      <c r="A513" s="122"/>
      <c r="B513" s="152" t="s">
        <v>76</v>
      </c>
      <c r="C513" s="144" t="str">
        <f>IF(C503&gt;"",C503,"")</f>
        <v>Toivonen Jesse</v>
      </c>
      <c r="D513" s="144" t="str">
        <f>IF(G502&gt;"",G502,"")</f>
        <v>Myllärinen Markus</v>
      </c>
      <c r="E513" s="153"/>
      <c r="F513" s="151">
        <v>-6</v>
      </c>
      <c r="G513" s="154">
        <v>7</v>
      </c>
      <c r="H513" s="151">
        <v>7</v>
      </c>
      <c r="I513" s="151">
        <v>-5</v>
      </c>
      <c r="J513" s="151">
        <v>6</v>
      </c>
      <c r="K513" s="147">
        <f t="shared" si="47"/>
        <v>3</v>
      </c>
      <c r="L513" s="148">
        <f t="shared" si="48"/>
        <v>2</v>
      </c>
      <c r="M513" s="149">
        <f t="shared" si="49"/>
        <v>1</v>
      </c>
      <c r="N513" s="150">
        <f t="shared" si="50"/>
      </c>
      <c r="O513" s="122"/>
    </row>
    <row r="514" spans="1:15" ht="12.75">
      <c r="A514" s="122"/>
      <c r="B514" s="152" t="s">
        <v>129</v>
      </c>
      <c r="C514" s="144" t="str">
        <f>IF(C502&gt;"",C502,"")</f>
        <v>Punnonen Petter</v>
      </c>
      <c r="D514" s="144" t="str">
        <f>IF(G504&gt;"",G504,"")</f>
        <v>Rodriguez Jancarlo</v>
      </c>
      <c r="E514" s="153"/>
      <c r="F514" s="151">
        <v>9</v>
      </c>
      <c r="G514" s="154">
        <v>-8</v>
      </c>
      <c r="H514" s="151">
        <v>-6</v>
      </c>
      <c r="I514" s="151">
        <v>9</v>
      </c>
      <c r="J514" s="151">
        <v>8</v>
      </c>
      <c r="K514" s="147">
        <f t="shared" si="47"/>
        <v>3</v>
      </c>
      <c r="L514" s="148">
        <f t="shared" si="48"/>
        <v>2</v>
      </c>
      <c r="M514" s="149">
        <f t="shared" si="49"/>
        <v>1</v>
      </c>
      <c r="N514" s="150">
        <f t="shared" si="50"/>
      </c>
      <c r="O514" s="122"/>
    </row>
    <row r="515" spans="1:15" ht="12.75">
      <c r="A515" s="122"/>
      <c r="B515" s="152" t="s">
        <v>130</v>
      </c>
      <c r="C515" s="144" t="str">
        <f>IF(C504&gt;"",C504,"")</f>
        <v>Rissanen Patrik</v>
      </c>
      <c r="D515" s="144" t="str">
        <f>IF(G503&gt;"",G503,"")</f>
        <v>Rodriguez Andre</v>
      </c>
      <c r="E515" s="153"/>
      <c r="F515" s="151">
        <v>9</v>
      </c>
      <c r="G515" s="154">
        <v>-7</v>
      </c>
      <c r="H515" s="151">
        <v>-10</v>
      </c>
      <c r="I515" s="151">
        <v>-5</v>
      </c>
      <c r="J515" s="151"/>
      <c r="K515" s="147">
        <f t="shared" si="47"/>
        <v>1</v>
      </c>
      <c r="L515" s="148">
        <f t="shared" si="48"/>
        <v>3</v>
      </c>
      <c r="M515" s="149">
        <f t="shared" si="49"/>
      </c>
      <c r="N515" s="150">
        <f t="shared" si="50"/>
        <v>1</v>
      </c>
      <c r="O515" s="122"/>
    </row>
    <row r="516" spans="1:15" ht="12.75">
      <c r="A516" s="122"/>
      <c r="B516" s="152" t="s">
        <v>131</v>
      </c>
      <c r="C516" s="155">
        <f>IF(C506&gt;"",C506&amp;" / "&amp;C507,"")</f>
      </c>
      <c r="D516" s="155">
        <f>IF(G506&gt;"",G506&amp;" / "&amp;G507,"")</f>
      </c>
      <c r="E516" s="156"/>
      <c r="F516" s="157"/>
      <c r="G516" s="158"/>
      <c r="H516" s="159"/>
      <c r="I516" s="159"/>
      <c r="J516" s="159"/>
      <c r="K516" s="147">
        <f t="shared" si="47"/>
      </c>
      <c r="L516" s="148">
        <f t="shared" si="48"/>
      </c>
      <c r="M516" s="149">
        <f t="shared" si="49"/>
      </c>
      <c r="N516" s="150">
        <f t="shared" si="50"/>
      </c>
      <c r="O516" s="122"/>
    </row>
    <row r="517" spans="1:15" ht="12.75">
      <c r="A517" s="122"/>
      <c r="B517" s="143" t="s">
        <v>132</v>
      </c>
      <c r="C517" s="144" t="str">
        <f>IF(C503&gt;"",C503,"")</f>
        <v>Toivonen Jesse</v>
      </c>
      <c r="D517" s="144" t="str">
        <f>IF(G504&gt;"",G504,"")</f>
        <v>Rodriguez Jancarlo</v>
      </c>
      <c r="E517" s="160"/>
      <c r="F517" s="161">
        <v>-9</v>
      </c>
      <c r="G517" s="145">
        <v>-8</v>
      </c>
      <c r="H517" s="145">
        <v>7</v>
      </c>
      <c r="I517" s="145">
        <v>8</v>
      </c>
      <c r="J517" s="146">
        <v>9</v>
      </c>
      <c r="K517" s="147">
        <f t="shared" si="47"/>
        <v>3</v>
      </c>
      <c r="L517" s="148">
        <f t="shared" si="48"/>
        <v>2</v>
      </c>
      <c r="M517" s="149">
        <f t="shared" si="49"/>
        <v>1</v>
      </c>
      <c r="N517" s="150">
        <f t="shared" si="50"/>
      </c>
      <c r="O517" s="122"/>
    </row>
    <row r="518" spans="1:15" ht="12.75">
      <c r="A518" s="122"/>
      <c r="B518" s="143" t="s">
        <v>133</v>
      </c>
      <c r="C518" s="144" t="str">
        <f>IF(C504&gt;"",C504,"")</f>
        <v>Rissanen Patrik</v>
      </c>
      <c r="D518" s="144" t="str">
        <f>IF(G502&gt;"",G502,"")</f>
        <v>Myllärinen Markus</v>
      </c>
      <c r="E518" s="160"/>
      <c r="F518" s="161"/>
      <c r="G518" s="145"/>
      <c r="H518" s="145"/>
      <c r="I518" s="145"/>
      <c r="J518" s="146"/>
      <c r="K518" s="147">
        <f t="shared" si="47"/>
      </c>
      <c r="L518" s="148">
        <f t="shared" si="48"/>
      </c>
      <c r="M518" s="149">
        <f t="shared" si="49"/>
      </c>
      <c r="N518" s="150">
        <f t="shared" si="50"/>
      </c>
      <c r="O518" s="122"/>
    </row>
    <row r="519" spans="1:15" ht="13.5" thickBot="1">
      <c r="A519" s="122"/>
      <c r="B519" s="143" t="s">
        <v>75</v>
      </c>
      <c r="C519" s="144" t="str">
        <f>IF(C502&gt;"",C502,"")</f>
        <v>Punnonen Petter</v>
      </c>
      <c r="D519" s="144" t="str">
        <f>IF(G503&gt;"",G503,"")</f>
        <v>Rodriguez Andre</v>
      </c>
      <c r="E519" s="160"/>
      <c r="F519" s="146"/>
      <c r="G519" s="145"/>
      <c r="H519" s="146"/>
      <c r="I519" s="145"/>
      <c r="J519" s="145"/>
      <c r="K519" s="147">
        <f t="shared" si="47"/>
      </c>
      <c r="L519" s="148">
        <f t="shared" si="48"/>
      </c>
      <c r="M519" s="149">
        <f t="shared" si="49"/>
      </c>
      <c r="N519" s="150">
        <f t="shared" si="50"/>
      </c>
      <c r="O519" s="122"/>
    </row>
    <row r="520" spans="1:15" ht="16.5" thickBot="1">
      <c r="A520" s="119"/>
      <c r="B520" s="47"/>
      <c r="C520" s="47"/>
      <c r="D520" s="47"/>
      <c r="E520" s="47"/>
      <c r="F520" s="47"/>
      <c r="G520" s="47"/>
      <c r="H520" s="47"/>
      <c r="I520" s="162" t="s">
        <v>134</v>
      </c>
      <c r="J520" s="163"/>
      <c r="K520" s="164">
        <f>IF(ISBLANK(C502),"",SUM(K510:K519))</f>
        <v>17</v>
      </c>
      <c r="L520" s="165">
        <f>IF(ISBLANK(G502),"",SUM(L510:L519))</f>
        <v>14</v>
      </c>
      <c r="M520" s="166">
        <f>IF(ISBLANK(F510),"",SUM(M510:M519))</f>
        <v>5</v>
      </c>
      <c r="N520" s="167">
        <f>IF(ISBLANK(F510),"",SUM(N510:N519))</f>
        <v>2</v>
      </c>
      <c r="O520" s="122"/>
    </row>
    <row r="521" spans="1:15" ht="12.75">
      <c r="A521" s="119"/>
      <c r="B521" s="168" t="s">
        <v>135</v>
      </c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123"/>
    </row>
    <row r="522" spans="1:15" ht="12.75">
      <c r="A522" s="119"/>
      <c r="B522" s="169" t="s">
        <v>79</v>
      </c>
      <c r="C522" s="169"/>
      <c r="D522" s="169" t="s">
        <v>80</v>
      </c>
      <c r="E522" s="170"/>
      <c r="F522" s="169"/>
      <c r="G522" s="169" t="s">
        <v>15</v>
      </c>
      <c r="H522" s="170"/>
      <c r="I522" s="169"/>
      <c r="J522" s="171" t="s">
        <v>136</v>
      </c>
      <c r="K522" s="48"/>
      <c r="L522" s="47"/>
      <c r="M522" s="47"/>
      <c r="N522" s="47"/>
      <c r="O522" s="123"/>
    </row>
    <row r="523" spans="1:15" ht="18.75" thickBot="1">
      <c r="A523" s="119"/>
      <c r="B523" s="47"/>
      <c r="C523" s="47"/>
      <c r="D523" s="47"/>
      <c r="E523" s="47"/>
      <c r="F523" s="47"/>
      <c r="G523" s="47"/>
      <c r="H523" s="47"/>
      <c r="I523" s="47"/>
      <c r="J523" s="221" t="s">
        <v>111</v>
      </c>
      <c r="K523" s="222"/>
      <c r="L523" s="222"/>
      <c r="M523" s="222"/>
      <c r="N523" s="223"/>
      <c r="O523" s="122"/>
    </row>
    <row r="524" spans="1:15" ht="18">
      <c r="A524" s="172"/>
      <c r="B524" s="173"/>
      <c r="C524" s="173"/>
      <c r="D524" s="173"/>
      <c r="E524" s="173"/>
      <c r="F524" s="173"/>
      <c r="G524" s="173"/>
      <c r="H524" s="173"/>
      <c r="I524" s="173"/>
      <c r="J524" s="174"/>
      <c r="K524" s="174"/>
      <c r="L524" s="174"/>
      <c r="M524" s="174"/>
      <c r="N524" s="174"/>
      <c r="O524" s="108"/>
    </row>
    <row r="525" ht="12.75">
      <c r="B525" s="175" t="s">
        <v>137</v>
      </c>
    </row>
    <row r="530" spans="1:15" ht="15.75">
      <c r="A530" s="114">
        <v>17</v>
      </c>
      <c r="B530" s="115"/>
      <c r="C530" s="116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8"/>
    </row>
    <row r="531" spans="1:15" ht="15.75">
      <c r="A531" s="119"/>
      <c r="B531" s="48"/>
      <c r="C531" s="120" t="s">
        <v>114</v>
      </c>
      <c r="D531" s="47"/>
      <c r="E531" s="47"/>
      <c r="F531" s="48"/>
      <c r="G531" s="121" t="s">
        <v>115</v>
      </c>
      <c r="H531" s="50"/>
      <c r="I531" s="224"/>
      <c r="J531" s="225"/>
      <c r="K531" s="225"/>
      <c r="L531" s="225"/>
      <c r="M531" s="225"/>
      <c r="N531" s="226"/>
      <c r="O531" s="122"/>
    </row>
    <row r="532" spans="1:15" ht="20.25">
      <c r="A532" s="119"/>
      <c r="B532" s="51"/>
      <c r="C532" s="69" t="s">
        <v>116</v>
      </c>
      <c r="D532" s="47"/>
      <c r="E532" s="47"/>
      <c r="F532" s="48"/>
      <c r="G532" s="121" t="s">
        <v>117</v>
      </c>
      <c r="H532" s="50"/>
      <c r="I532" s="227"/>
      <c r="J532" s="217"/>
      <c r="K532" s="217"/>
      <c r="L532" s="217"/>
      <c r="M532" s="217"/>
      <c r="N532" s="218"/>
      <c r="O532" s="122"/>
    </row>
    <row r="533" spans="1:15" ht="12.75">
      <c r="A533" s="119"/>
      <c r="B533" s="48"/>
      <c r="C533" s="54"/>
      <c r="D533" s="47"/>
      <c r="E533" s="47"/>
      <c r="F533" s="47"/>
      <c r="G533" s="54"/>
      <c r="H533" s="47"/>
      <c r="I533" s="47"/>
      <c r="J533" s="47"/>
      <c r="K533" s="47"/>
      <c r="L533" s="47"/>
      <c r="M533" s="47"/>
      <c r="N533" s="47"/>
      <c r="O533" s="123"/>
    </row>
    <row r="534" spans="1:15" ht="15.75">
      <c r="A534" s="122"/>
      <c r="B534" s="124" t="s">
        <v>118</v>
      </c>
      <c r="C534" s="228" t="s">
        <v>92</v>
      </c>
      <c r="D534" s="229"/>
      <c r="E534" s="125"/>
      <c r="F534" s="124" t="s">
        <v>118</v>
      </c>
      <c r="G534" s="228" t="s">
        <v>34</v>
      </c>
      <c r="H534" s="230"/>
      <c r="I534" s="230"/>
      <c r="J534" s="230"/>
      <c r="K534" s="230"/>
      <c r="L534" s="230"/>
      <c r="M534" s="230"/>
      <c r="N534" s="231"/>
      <c r="O534" s="122"/>
    </row>
    <row r="535" spans="1:15" ht="12.75">
      <c r="A535" s="122"/>
      <c r="B535" s="126" t="s">
        <v>62</v>
      </c>
      <c r="C535" s="214" t="s">
        <v>189</v>
      </c>
      <c r="D535" s="215"/>
      <c r="E535" s="127"/>
      <c r="F535" s="128" t="s">
        <v>5</v>
      </c>
      <c r="G535" s="214" t="s">
        <v>183</v>
      </c>
      <c r="H535" s="217"/>
      <c r="I535" s="217"/>
      <c r="J535" s="217"/>
      <c r="K535" s="217"/>
      <c r="L535" s="217"/>
      <c r="M535" s="217"/>
      <c r="N535" s="218"/>
      <c r="O535" s="122"/>
    </row>
    <row r="536" spans="1:15" ht="12.75">
      <c r="A536" s="122"/>
      <c r="B536" s="129" t="s">
        <v>63</v>
      </c>
      <c r="C536" s="214" t="s">
        <v>191</v>
      </c>
      <c r="D536" s="215"/>
      <c r="E536" s="127"/>
      <c r="F536" s="130" t="s">
        <v>64</v>
      </c>
      <c r="G536" s="216" t="s">
        <v>184</v>
      </c>
      <c r="H536" s="217"/>
      <c r="I536" s="217"/>
      <c r="J536" s="217"/>
      <c r="K536" s="217"/>
      <c r="L536" s="217"/>
      <c r="M536" s="217"/>
      <c r="N536" s="218"/>
      <c r="O536" s="122"/>
    </row>
    <row r="537" spans="1:15" ht="12.75">
      <c r="A537" s="119"/>
      <c r="B537" s="129" t="s">
        <v>119</v>
      </c>
      <c r="C537" s="214" t="s">
        <v>190</v>
      </c>
      <c r="D537" s="215"/>
      <c r="E537" s="127"/>
      <c r="F537" s="130" t="s">
        <v>120</v>
      </c>
      <c r="G537" s="216" t="s">
        <v>185</v>
      </c>
      <c r="H537" s="217"/>
      <c r="I537" s="217"/>
      <c r="J537" s="217"/>
      <c r="K537" s="217"/>
      <c r="L537" s="217"/>
      <c r="M537" s="217"/>
      <c r="N537" s="218"/>
      <c r="O537" s="123"/>
    </row>
    <row r="538" spans="1:15" ht="12.75">
      <c r="A538" s="119"/>
      <c r="B538" s="131" t="s">
        <v>121</v>
      </c>
      <c r="C538" s="132"/>
      <c r="D538" s="133"/>
      <c r="E538" s="63"/>
      <c r="F538" s="131" t="s">
        <v>121</v>
      </c>
      <c r="G538" s="132"/>
      <c r="H538" s="134"/>
      <c r="I538" s="134"/>
      <c r="J538" s="134"/>
      <c r="K538" s="134"/>
      <c r="L538" s="134"/>
      <c r="M538" s="134"/>
      <c r="N538" s="134"/>
      <c r="O538" s="123"/>
    </row>
    <row r="539" spans="1:15" ht="12.75">
      <c r="A539" s="122"/>
      <c r="B539" s="135"/>
      <c r="C539" s="214"/>
      <c r="D539" s="215"/>
      <c r="E539" s="127"/>
      <c r="F539" s="136"/>
      <c r="G539" s="216"/>
      <c r="H539" s="217"/>
      <c r="I539" s="217"/>
      <c r="J539" s="217"/>
      <c r="K539" s="217"/>
      <c r="L539" s="217"/>
      <c r="M539" s="217"/>
      <c r="N539" s="218"/>
      <c r="O539" s="122"/>
    </row>
    <row r="540" spans="1:15" ht="12.75">
      <c r="A540" s="122"/>
      <c r="B540" s="137"/>
      <c r="C540" s="214"/>
      <c r="D540" s="215"/>
      <c r="E540" s="127"/>
      <c r="F540" s="138"/>
      <c r="G540" s="216"/>
      <c r="H540" s="217"/>
      <c r="I540" s="217"/>
      <c r="J540" s="217"/>
      <c r="K540" s="217"/>
      <c r="L540" s="217"/>
      <c r="M540" s="217"/>
      <c r="N540" s="218"/>
      <c r="O540" s="122"/>
    </row>
    <row r="541" spans="1:15" ht="15.75">
      <c r="A541" s="119"/>
      <c r="B541" s="47"/>
      <c r="C541" s="47"/>
      <c r="D541" s="47"/>
      <c r="E541" s="47"/>
      <c r="F541" s="139" t="s">
        <v>122</v>
      </c>
      <c r="G541" s="54"/>
      <c r="H541" s="54"/>
      <c r="I541" s="54"/>
      <c r="J541" s="47"/>
      <c r="K541" s="47"/>
      <c r="L541" s="47"/>
      <c r="M541" s="68"/>
      <c r="N541" s="48"/>
      <c r="O541" s="123"/>
    </row>
    <row r="542" spans="1:15" ht="12.75">
      <c r="A542" s="119"/>
      <c r="B542" s="140" t="s">
        <v>8</v>
      </c>
      <c r="C542" s="47"/>
      <c r="D542" s="47"/>
      <c r="E542" s="47"/>
      <c r="F542" s="141" t="s">
        <v>123</v>
      </c>
      <c r="G542" s="141" t="s">
        <v>97</v>
      </c>
      <c r="H542" s="141" t="s">
        <v>124</v>
      </c>
      <c r="I542" s="141" t="s">
        <v>125</v>
      </c>
      <c r="J542" s="141" t="s">
        <v>126</v>
      </c>
      <c r="K542" s="219" t="s">
        <v>127</v>
      </c>
      <c r="L542" s="220"/>
      <c r="M542" s="73" t="s">
        <v>70</v>
      </c>
      <c r="N542" s="142" t="s">
        <v>71</v>
      </c>
      <c r="O542" s="122"/>
    </row>
    <row r="543" spans="1:15" ht="12.75">
      <c r="A543" s="122"/>
      <c r="B543" s="143" t="s">
        <v>72</v>
      </c>
      <c r="C543" s="144" t="str">
        <f>IF(C535&gt;"",C535,"")</f>
        <v>Vyskubov Dmitry</v>
      </c>
      <c r="D543" s="144" t="str">
        <f>IF(G535&gt;"",G535,"")</f>
        <v>Saarnilehto Ilkka</v>
      </c>
      <c r="E543" s="144">
        <f>IF(E535&gt;"",E535&amp;" - "&amp;I535,"")</f>
      </c>
      <c r="F543" s="145">
        <v>9</v>
      </c>
      <c r="G543" s="145">
        <v>8</v>
      </c>
      <c r="H543" s="146">
        <v>4</v>
      </c>
      <c r="I543" s="145"/>
      <c r="J543" s="145"/>
      <c r="K543" s="147">
        <f>IF(ISBLANK(F543),"",COUNTIF(F543:J543,"&gt;=0"))</f>
        <v>3</v>
      </c>
      <c r="L543" s="148">
        <f>IF(ISBLANK(F543),"",(IF(LEFT(F543,1)="-",1,0)+IF(LEFT(G543,1)="-",1,0)+IF(LEFT(H543,1)="-",1,0)+IF(LEFT(I543,1)="-",1,0)+IF(LEFT(J543,1)="-",1,0)))</f>
        <v>0</v>
      </c>
      <c r="M543" s="149">
        <f>IF(K543=3,1,"")</f>
        <v>1</v>
      </c>
      <c r="N543" s="150">
        <f>IF(L543=3,1,"")</f>
      </c>
      <c r="O543" s="122"/>
    </row>
    <row r="544" spans="1:15" ht="12.75">
      <c r="A544" s="122"/>
      <c r="B544" s="143" t="s">
        <v>73</v>
      </c>
      <c r="C544" s="144" t="str">
        <f>IF(C536&gt;"",C536,"")</f>
        <v>Hietikko Pauli</v>
      </c>
      <c r="D544" s="144" t="str">
        <f>IF(G536&gt;"",G536,"")</f>
        <v>O´Connor Miikka</v>
      </c>
      <c r="E544" s="144">
        <f>IF(E536&gt;"",E536&amp;" - "&amp;I536,"")</f>
      </c>
      <c r="F544" s="151">
        <v>7</v>
      </c>
      <c r="G544" s="145">
        <v>6</v>
      </c>
      <c r="H544" s="145">
        <v>5</v>
      </c>
      <c r="I544" s="145"/>
      <c r="J544" s="145"/>
      <c r="K544" s="147">
        <f>IF(ISBLANK(F544),"",COUNTIF(F544:J544,"&gt;=0"))</f>
        <v>3</v>
      </c>
      <c r="L544" s="148">
        <f>IF(ISBLANK(F544),"",(IF(LEFT(F544,1)="-",1,0)+IF(LEFT(G544,1)="-",1,0)+IF(LEFT(H544,1)="-",1,0)+IF(LEFT(I544,1)="-",1,0)+IF(LEFT(J544,1)="-",1,0)))</f>
        <v>0</v>
      </c>
      <c r="M544" s="149">
        <f>IF(K544=3,1,"")</f>
        <v>1</v>
      </c>
      <c r="N544" s="150">
        <f>IF(L544=3,1,"")</f>
      </c>
      <c r="O544" s="122"/>
    </row>
    <row r="545" spans="1:15" ht="12.75">
      <c r="A545" s="122"/>
      <c r="B545" s="152" t="s">
        <v>128</v>
      </c>
      <c r="C545" s="144" t="str">
        <f>IF(C537&gt;"",C537,"")</f>
        <v>Zhuang Siyan</v>
      </c>
      <c r="D545" s="144" t="str">
        <f>IF(G537&gt;"",G537,"")</f>
        <v>Rantatulkkila Emil</v>
      </c>
      <c r="E545" s="153"/>
      <c r="F545" s="151">
        <v>-4</v>
      </c>
      <c r="G545" s="154">
        <v>-2</v>
      </c>
      <c r="H545" s="151">
        <v>-4</v>
      </c>
      <c r="I545" s="151"/>
      <c r="J545" s="151"/>
      <c r="K545" s="147">
        <f aca="true" t="shared" si="51" ref="K545:K552">IF(ISBLANK(F545),"",COUNTIF(F545:J545,"&gt;=0"))</f>
        <v>0</v>
      </c>
      <c r="L545" s="148">
        <f aca="true" t="shared" si="52" ref="L545:L552">IF(ISBLANK(F545),"",(IF(LEFT(F545,1)="-",1,0)+IF(LEFT(G545,1)="-",1,0)+IF(LEFT(H545,1)="-",1,0)+IF(LEFT(I545,1)="-",1,0)+IF(LEFT(J545,1)="-",1,0)))</f>
        <v>3</v>
      </c>
      <c r="M545" s="149">
        <f aca="true" t="shared" si="53" ref="M545:M552">IF(K545=3,1,"")</f>
      </c>
      <c r="N545" s="150">
        <f aca="true" t="shared" si="54" ref="N545:N552">IF(L545=3,1,"")</f>
        <v>1</v>
      </c>
      <c r="O545" s="122"/>
    </row>
    <row r="546" spans="1:15" ht="12.75">
      <c r="A546" s="122"/>
      <c r="B546" s="152" t="s">
        <v>76</v>
      </c>
      <c r="C546" s="144" t="str">
        <f>IF(C536&gt;"",C536,"")</f>
        <v>Hietikko Pauli</v>
      </c>
      <c r="D546" s="144" t="str">
        <f>IF(G535&gt;"",G535,"")</f>
        <v>Saarnilehto Ilkka</v>
      </c>
      <c r="E546" s="153"/>
      <c r="F546" s="151">
        <v>1</v>
      </c>
      <c r="G546" s="154">
        <v>2</v>
      </c>
      <c r="H546" s="151">
        <v>3</v>
      </c>
      <c r="I546" s="151"/>
      <c r="J546" s="151"/>
      <c r="K546" s="147">
        <f t="shared" si="51"/>
        <v>3</v>
      </c>
      <c r="L546" s="148">
        <f t="shared" si="52"/>
        <v>0</v>
      </c>
      <c r="M546" s="149">
        <f t="shared" si="53"/>
        <v>1</v>
      </c>
      <c r="N546" s="150">
        <f t="shared" si="54"/>
      </c>
      <c r="O546" s="122"/>
    </row>
    <row r="547" spans="1:15" ht="12.75">
      <c r="A547" s="122"/>
      <c r="B547" s="152" t="s">
        <v>129</v>
      </c>
      <c r="C547" s="144" t="str">
        <f>IF(C535&gt;"",C535,"")</f>
        <v>Vyskubov Dmitry</v>
      </c>
      <c r="D547" s="144" t="str">
        <f>IF(G537&gt;"",G537,"")</f>
        <v>Rantatulkkila Emil</v>
      </c>
      <c r="E547" s="153"/>
      <c r="F547" s="151">
        <v>12</v>
      </c>
      <c r="G547" s="154">
        <v>11</v>
      </c>
      <c r="H547" s="151">
        <v>8</v>
      </c>
      <c r="I547" s="151"/>
      <c r="J547" s="151"/>
      <c r="K547" s="147">
        <f t="shared" si="51"/>
        <v>3</v>
      </c>
      <c r="L547" s="148">
        <f t="shared" si="52"/>
        <v>0</v>
      </c>
      <c r="M547" s="149">
        <f t="shared" si="53"/>
        <v>1</v>
      </c>
      <c r="N547" s="150">
        <f t="shared" si="54"/>
      </c>
      <c r="O547" s="122"/>
    </row>
    <row r="548" spans="1:15" ht="12.75">
      <c r="A548" s="122"/>
      <c r="B548" s="152" t="s">
        <v>130</v>
      </c>
      <c r="C548" s="144" t="str">
        <f>IF(C537&gt;"",C537,"")</f>
        <v>Zhuang Siyan</v>
      </c>
      <c r="D548" s="144" t="str">
        <f>IF(G536&gt;"",G536,"")</f>
        <v>O´Connor Miikka</v>
      </c>
      <c r="E548" s="153"/>
      <c r="F548" s="151">
        <v>8</v>
      </c>
      <c r="G548" s="154">
        <v>-8</v>
      </c>
      <c r="H548" s="151">
        <v>-8</v>
      </c>
      <c r="I548" s="151">
        <v>-9</v>
      </c>
      <c r="J548" s="151"/>
      <c r="K548" s="147">
        <f t="shared" si="51"/>
        <v>1</v>
      </c>
      <c r="L548" s="148">
        <f t="shared" si="52"/>
        <v>3</v>
      </c>
      <c r="M548" s="149">
        <f t="shared" si="53"/>
      </c>
      <c r="N548" s="150">
        <f t="shared" si="54"/>
        <v>1</v>
      </c>
      <c r="O548" s="122"/>
    </row>
    <row r="549" spans="1:15" ht="12.75">
      <c r="A549" s="122"/>
      <c r="B549" s="152" t="s">
        <v>131</v>
      </c>
      <c r="C549" s="155">
        <f>IF(C539&gt;"",C539&amp;" / "&amp;C540,"")</f>
      </c>
      <c r="D549" s="155">
        <f>IF(G539&gt;"",G539&amp;" / "&amp;G540,"")</f>
      </c>
      <c r="E549" s="156"/>
      <c r="F549" s="157"/>
      <c r="G549" s="158"/>
      <c r="H549" s="159"/>
      <c r="I549" s="159"/>
      <c r="J549" s="159"/>
      <c r="K549" s="147">
        <f t="shared" si="51"/>
      </c>
      <c r="L549" s="148">
        <f t="shared" si="52"/>
      </c>
      <c r="M549" s="149">
        <f t="shared" si="53"/>
      </c>
      <c r="N549" s="150">
        <f t="shared" si="54"/>
      </c>
      <c r="O549" s="122"/>
    </row>
    <row r="550" spans="1:15" ht="12.75">
      <c r="A550" s="122"/>
      <c r="B550" s="143" t="s">
        <v>132</v>
      </c>
      <c r="C550" s="144" t="str">
        <f>IF(C536&gt;"",C536,"")</f>
        <v>Hietikko Pauli</v>
      </c>
      <c r="D550" s="144" t="str">
        <f>IF(G537&gt;"",G537,"")</f>
        <v>Rantatulkkila Emil</v>
      </c>
      <c r="E550" s="160"/>
      <c r="F550" s="161">
        <v>2</v>
      </c>
      <c r="G550" s="145">
        <v>3</v>
      </c>
      <c r="H550" s="145">
        <v>4</v>
      </c>
      <c r="I550" s="145"/>
      <c r="J550" s="146"/>
      <c r="K550" s="147">
        <f t="shared" si="51"/>
        <v>3</v>
      </c>
      <c r="L550" s="148">
        <f t="shared" si="52"/>
        <v>0</v>
      </c>
      <c r="M550" s="149">
        <f t="shared" si="53"/>
        <v>1</v>
      </c>
      <c r="N550" s="150">
        <f t="shared" si="54"/>
      </c>
      <c r="O550" s="122"/>
    </row>
    <row r="551" spans="1:15" ht="12.75">
      <c r="A551" s="122"/>
      <c r="B551" s="143" t="s">
        <v>133</v>
      </c>
      <c r="C551" s="144" t="str">
        <f>IF(C537&gt;"",C537,"")</f>
        <v>Zhuang Siyan</v>
      </c>
      <c r="D551" s="144" t="str">
        <f>IF(G535&gt;"",G535,"")</f>
        <v>Saarnilehto Ilkka</v>
      </c>
      <c r="E551" s="160"/>
      <c r="F551" s="161"/>
      <c r="G551" s="145"/>
      <c r="H551" s="145"/>
      <c r="I551" s="145"/>
      <c r="J551" s="146"/>
      <c r="K551" s="147">
        <f t="shared" si="51"/>
      </c>
      <c r="L551" s="148">
        <f t="shared" si="52"/>
      </c>
      <c r="M551" s="149">
        <f t="shared" si="53"/>
      </c>
      <c r="N551" s="150">
        <f t="shared" si="54"/>
      </c>
      <c r="O551" s="122"/>
    </row>
    <row r="552" spans="1:15" ht="13.5" thickBot="1">
      <c r="A552" s="122"/>
      <c r="B552" s="143" t="s">
        <v>75</v>
      </c>
      <c r="C552" s="144" t="str">
        <f>IF(C535&gt;"",C535,"")</f>
        <v>Vyskubov Dmitry</v>
      </c>
      <c r="D552" s="144" t="str">
        <f>IF(G536&gt;"",G536,"")</f>
        <v>O´Connor Miikka</v>
      </c>
      <c r="E552" s="160"/>
      <c r="F552" s="146"/>
      <c r="G552" s="145"/>
      <c r="H552" s="146"/>
      <c r="I552" s="145"/>
      <c r="J552" s="145"/>
      <c r="K552" s="147">
        <f t="shared" si="51"/>
      </c>
      <c r="L552" s="148">
        <f t="shared" si="52"/>
      </c>
      <c r="M552" s="149">
        <f t="shared" si="53"/>
      </c>
      <c r="N552" s="150">
        <f t="shared" si="54"/>
      </c>
      <c r="O552" s="122"/>
    </row>
    <row r="553" spans="1:15" ht="16.5" thickBot="1">
      <c r="A553" s="119"/>
      <c r="B553" s="47"/>
      <c r="C553" s="47"/>
      <c r="D553" s="47"/>
      <c r="E553" s="47"/>
      <c r="F553" s="47"/>
      <c r="G553" s="47"/>
      <c r="H553" s="47"/>
      <c r="I553" s="162" t="s">
        <v>134</v>
      </c>
      <c r="J553" s="163"/>
      <c r="K553" s="164">
        <f>IF(ISBLANK(C535),"",SUM(K543:K552))</f>
        <v>16</v>
      </c>
      <c r="L553" s="165">
        <f>IF(ISBLANK(G535),"",SUM(L543:L552))</f>
        <v>6</v>
      </c>
      <c r="M553" s="166">
        <f>IF(ISBLANK(F543),"",SUM(M543:M552))</f>
        <v>5</v>
      </c>
      <c r="N553" s="167">
        <f>IF(ISBLANK(F543),"",SUM(N543:N552))</f>
        <v>2</v>
      </c>
      <c r="O553" s="122"/>
    </row>
    <row r="554" spans="1:15" ht="12.75">
      <c r="A554" s="119"/>
      <c r="B554" s="168" t="s">
        <v>135</v>
      </c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123"/>
    </row>
    <row r="555" spans="1:15" ht="12.75">
      <c r="A555" s="119"/>
      <c r="B555" s="169" t="s">
        <v>79</v>
      </c>
      <c r="C555" s="169"/>
      <c r="D555" s="169" t="s">
        <v>80</v>
      </c>
      <c r="E555" s="170"/>
      <c r="F555" s="169"/>
      <c r="G555" s="169" t="s">
        <v>15</v>
      </c>
      <c r="H555" s="170"/>
      <c r="I555" s="169"/>
      <c r="J555" s="171" t="s">
        <v>136</v>
      </c>
      <c r="K555" s="48"/>
      <c r="L555" s="47"/>
      <c r="M555" s="47"/>
      <c r="N555" s="47"/>
      <c r="O555" s="123"/>
    </row>
    <row r="556" spans="1:15" ht="18.75" thickBot="1">
      <c r="A556" s="119"/>
      <c r="B556" s="47"/>
      <c r="C556" s="47"/>
      <c r="D556" s="47"/>
      <c r="E556" s="47"/>
      <c r="F556" s="47"/>
      <c r="G556" s="47"/>
      <c r="H556" s="47"/>
      <c r="I556" s="47"/>
      <c r="J556" s="221" t="s">
        <v>92</v>
      </c>
      <c r="K556" s="222"/>
      <c r="L556" s="222"/>
      <c r="M556" s="222"/>
      <c r="N556" s="223"/>
      <c r="O556" s="122"/>
    </row>
    <row r="557" spans="1:15" ht="18">
      <c r="A557" s="172"/>
      <c r="B557" s="173"/>
      <c r="C557" s="173"/>
      <c r="D557" s="173"/>
      <c r="E557" s="173"/>
      <c r="F557" s="173"/>
      <c r="G557" s="173"/>
      <c r="H557" s="173"/>
      <c r="I557" s="173"/>
      <c r="J557" s="174"/>
      <c r="K557" s="174"/>
      <c r="L557" s="174"/>
      <c r="M557" s="174"/>
      <c r="N557" s="174"/>
      <c r="O557" s="108"/>
    </row>
    <row r="558" ht="12.75">
      <c r="B558" s="175" t="s">
        <v>137</v>
      </c>
    </row>
  </sheetData>
  <mergeCells count="272">
    <mergeCell ref="I2:N2"/>
    <mergeCell ref="I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  <mergeCell ref="I36:N36"/>
    <mergeCell ref="I37:N37"/>
    <mergeCell ref="C39:D39"/>
    <mergeCell ref="G39:N39"/>
    <mergeCell ref="C40:D40"/>
    <mergeCell ref="G40:N40"/>
    <mergeCell ref="C41:D41"/>
    <mergeCell ref="G41:N41"/>
    <mergeCell ref="C42:D42"/>
    <mergeCell ref="G42:N42"/>
    <mergeCell ref="C44:D44"/>
    <mergeCell ref="G44:N44"/>
    <mergeCell ref="C45:D45"/>
    <mergeCell ref="G45:N45"/>
    <mergeCell ref="K47:L47"/>
    <mergeCell ref="J61:N61"/>
    <mergeCell ref="I69:N69"/>
    <mergeCell ref="I70:N70"/>
    <mergeCell ref="C72:D72"/>
    <mergeCell ref="G72:N72"/>
    <mergeCell ref="C73:D73"/>
    <mergeCell ref="G73:N73"/>
    <mergeCell ref="C74:D74"/>
    <mergeCell ref="G74:N74"/>
    <mergeCell ref="C75:D75"/>
    <mergeCell ref="G75:N75"/>
    <mergeCell ref="C77:D77"/>
    <mergeCell ref="G77:N77"/>
    <mergeCell ref="C78:D78"/>
    <mergeCell ref="G78:N78"/>
    <mergeCell ref="K80:L80"/>
    <mergeCell ref="J94:N94"/>
    <mergeCell ref="I102:N102"/>
    <mergeCell ref="I103:N103"/>
    <mergeCell ref="C105:D105"/>
    <mergeCell ref="G105:N105"/>
    <mergeCell ref="C106:D106"/>
    <mergeCell ref="G106:N106"/>
    <mergeCell ref="C107:D107"/>
    <mergeCell ref="G107:N107"/>
    <mergeCell ref="C108:D108"/>
    <mergeCell ref="G108:N108"/>
    <mergeCell ref="C110:D110"/>
    <mergeCell ref="G110:N110"/>
    <mergeCell ref="C111:D111"/>
    <mergeCell ref="G111:N111"/>
    <mergeCell ref="K113:L113"/>
    <mergeCell ref="J127:N127"/>
    <mergeCell ref="I135:N135"/>
    <mergeCell ref="I136:N136"/>
    <mergeCell ref="C138:D138"/>
    <mergeCell ref="G138:N138"/>
    <mergeCell ref="C139:D139"/>
    <mergeCell ref="G139:N139"/>
    <mergeCell ref="C140:D140"/>
    <mergeCell ref="G140:N140"/>
    <mergeCell ref="C141:D141"/>
    <mergeCell ref="G141:N141"/>
    <mergeCell ref="C143:D143"/>
    <mergeCell ref="G143:N143"/>
    <mergeCell ref="C144:D144"/>
    <mergeCell ref="G144:N144"/>
    <mergeCell ref="K146:L146"/>
    <mergeCell ref="J160:N160"/>
    <mergeCell ref="I168:N168"/>
    <mergeCell ref="I169:N169"/>
    <mergeCell ref="C171:D171"/>
    <mergeCell ref="G171:N171"/>
    <mergeCell ref="C172:D172"/>
    <mergeCell ref="G172:N172"/>
    <mergeCell ref="C173:D173"/>
    <mergeCell ref="G173:N173"/>
    <mergeCell ref="C174:D174"/>
    <mergeCell ref="G174:N174"/>
    <mergeCell ref="C176:D176"/>
    <mergeCell ref="G176:N176"/>
    <mergeCell ref="C177:D177"/>
    <mergeCell ref="G177:N177"/>
    <mergeCell ref="K179:L179"/>
    <mergeCell ref="J193:N193"/>
    <mergeCell ref="I201:N201"/>
    <mergeCell ref="I202:N202"/>
    <mergeCell ref="C204:D204"/>
    <mergeCell ref="G204:N204"/>
    <mergeCell ref="C205:D205"/>
    <mergeCell ref="G205:N205"/>
    <mergeCell ref="C206:D206"/>
    <mergeCell ref="G206:N206"/>
    <mergeCell ref="C207:D207"/>
    <mergeCell ref="G207:N207"/>
    <mergeCell ref="C209:D209"/>
    <mergeCell ref="G209:N209"/>
    <mergeCell ref="C210:D210"/>
    <mergeCell ref="G210:N210"/>
    <mergeCell ref="K212:L212"/>
    <mergeCell ref="J226:N226"/>
    <mergeCell ref="I234:N234"/>
    <mergeCell ref="I235:N235"/>
    <mergeCell ref="C237:D237"/>
    <mergeCell ref="G237:N237"/>
    <mergeCell ref="C238:D238"/>
    <mergeCell ref="G238:N238"/>
    <mergeCell ref="C239:D239"/>
    <mergeCell ref="G239:N239"/>
    <mergeCell ref="C240:D240"/>
    <mergeCell ref="G240:N240"/>
    <mergeCell ref="C242:D242"/>
    <mergeCell ref="G242:N242"/>
    <mergeCell ref="C243:D243"/>
    <mergeCell ref="G243:N243"/>
    <mergeCell ref="K245:L245"/>
    <mergeCell ref="J259:N259"/>
    <mergeCell ref="I267:N267"/>
    <mergeCell ref="I268:N268"/>
    <mergeCell ref="C270:D270"/>
    <mergeCell ref="G270:N270"/>
    <mergeCell ref="C271:D271"/>
    <mergeCell ref="G271:N271"/>
    <mergeCell ref="C272:D272"/>
    <mergeCell ref="G272:N272"/>
    <mergeCell ref="C273:D273"/>
    <mergeCell ref="G273:N273"/>
    <mergeCell ref="C275:D275"/>
    <mergeCell ref="G275:N275"/>
    <mergeCell ref="C276:D276"/>
    <mergeCell ref="G276:N276"/>
    <mergeCell ref="K278:L278"/>
    <mergeCell ref="J292:N292"/>
    <mergeCell ref="I300:N300"/>
    <mergeCell ref="I301:N301"/>
    <mergeCell ref="C303:D303"/>
    <mergeCell ref="G303:N303"/>
    <mergeCell ref="C304:D304"/>
    <mergeCell ref="G304:N304"/>
    <mergeCell ref="C305:D305"/>
    <mergeCell ref="G305:N305"/>
    <mergeCell ref="C306:D306"/>
    <mergeCell ref="G306:N306"/>
    <mergeCell ref="C308:D308"/>
    <mergeCell ref="G308:N308"/>
    <mergeCell ref="C309:D309"/>
    <mergeCell ref="G309:N309"/>
    <mergeCell ref="K311:L311"/>
    <mergeCell ref="J325:N325"/>
    <mergeCell ref="I333:N333"/>
    <mergeCell ref="I334:N334"/>
    <mergeCell ref="C336:D336"/>
    <mergeCell ref="G336:N336"/>
    <mergeCell ref="C337:D337"/>
    <mergeCell ref="G337:N337"/>
    <mergeCell ref="C338:D338"/>
    <mergeCell ref="G338:N338"/>
    <mergeCell ref="C339:D339"/>
    <mergeCell ref="G339:N339"/>
    <mergeCell ref="C341:D341"/>
    <mergeCell ref="G341:N341"/>
    <mergeCell ref="C342:D342"/>
    <mergeCell ref="G342:N342"/>
    <mergeCell ref="K344:L344"/>
    <mergeCell ref="J358:N358"/>
    <mergeCell ref="I366:N366"/>
    <mergeCell ref="I367:N367"/>
    <mergeCell ref="C369:D369"/>
    <mergeCell ref="G369:N369"/>
    <mergeCell ref="C370:D370"/>
    <mergeCell ref="G370:N370"/>
    <mergeCell ref="C371:D371"/>
    <mergeCell ref="G371:N371"/>
    <mergeCell ref="C372:D372"/>
    <mergeCell ref="G372:N372"/>
    <mergeCell ref="C374:D374"/>
    <mergeCell ref="G374:N374"/>
    <mergeCell ref="C375:D375"/>
    <mergeCell ref="G375:N375"/>
    <mergeCell ref="K377:L377"/>
    <mergeCell ref="J391:N391"/>
    <mergeCell ref="I399:N399"/>
    <mergeCell ref="I400:N400"/>
    <mergeCell ref="C402:D402"/>
    <mergeCell ref="G402:N402"/>
    <mergeCell ref="C403:D403"/>
    <mergeCell ref="G403:N403"/>
    <mergeCell ref="C404:D404"/>
    <mergeCell ref="G404:N404"/>
    <mergeCell ref="C405:D405"/>
    <mergeCell ref="G405:N405"/>
    <mergeCell ref="C407:D407"/>
    <mergeCell ref="G407:N407"/>
    <mergeCell ref="C408:D408"/>
    <mergeCell ref="G408:N408"/>
    <mergeCell ref="K410:L410"/>
    <mergeCell ref="J424:N424"/>
    <mergeCell ref="I432:N432"/>
    <mergeCell ref="I433:N433"/>
    <mergeCell ref="C435:D435"/>
    <mergeCell ref="G435:N435"/>
    <mergeCell ref="C436:D436"/>
    <mergeCell ref="G436:N436"/>
    <mergeCell ref="C437:D437"/>
    <mergeCell ref="G437:N437"/>
    <mergeCell ref="C438:D438"/>
    <mergeCell ref="G438:N438"/>
    <mergeCell ref="C440:D440"/>
    <mergeCell ref="G440:N440"/>
    <mergeCell ref="C441:D441"/>
    <mergeCell ref="G441:N441"/>
    <mergeCell ref="K443:L443"/>
    <mergeCell ref="J457:N457"/>
    <mergeCell ref="I465:N465"/>
    <mergeCell ref="I466:N466"/>
    <mergeCell ref="C468:D468"/>
    <mergeCell ref="G468:N468"/>
    <mergeCell ref="C469:D469"/>
    <mergeCell ref="G469:N469"/>
    <mergeCell ref="C470:D470"/>
    <mergeCell ref="G470:N470"/>
    <mergeCell ref="C471:D471"/>
    <mergeCell ref="G471:N471"/>
    <mergeCell ref="C473:D473"/>
    <mergeCell ref="G473:N473"/>
    <mergeCell ref="C474:D474"/>
    <mergeCell ref="G474:N474"/>
    <mergeCell ref="K476:L476"/>
    <mergeCell ref="J490:N490"/>
    <mergeCell ref="I498:N498"/>
    <mergeCell ref="I499:N499"/>
    <mergeCell ref="C501:D501"/>
    <mergeCell ref="G501:N501"/>
    <mergeCell ref="C502:D502"/>
    <mergeCell ref="G502:N502"/>
    <mergeCell ref="C503:D503"/>
    <mergeCell ref="G503:N503"/>
    <mergeCell ref="C504:D504"/>
    <mergeCell ref="G504:N504"/>
    <mergeCell ref="C506:D506"/>
    <mergeCell ref="G506:N506"/>
    <mergeCell ref="C507:D507"/>
    <mergeCell ref="G507:N507"/>
    <mergeCell ref="K509:L509"/>
    <mergeCell ref="J523:N523"/>
    <mergeCell ref="I531:N531"/>
    <mergeCell ref="I532:N532"/>
    <mergeCell ref="C534:D534"/>
    <mergeCell ref="G534:N534"/>
    <mergeCell ref="C535:D535"/>
    <mergeCell ref="G535:N535"/>
    <mergeCell ref="C536:D536"/>
    <mergeCell ref="G536:N536"/>
    <mergeCell ref="C537:D537"/>
    <mergeCell ref="G537:N537"/>
    <mergeCell ref="C539:D539"/>
    <mergeCell ref="G539:N539"/>
    <mergeCell ref="C540:D540"/>
    <mergeCell ref="G540:N540"/>
    <mergeCell ref="K542:L542"/>
    <mergeCell ref="J556:N5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312"/>
  <sheetViews>
    <sheetView workbookViewId="0" topLeftCell="A1">
      <selection activeCell="I281" sqref="I281"/>
    </sheetView>
  </sheetViews>
  <sheetFormatPr defaultColWidth="9.140625" defaultRowHeight="12.75"/>
  <cols>
    <col min="1" max="1" width="4.8515625" style="0" customWidth="1"/>
    <col min="4" max="4" width="18.421875" style="0" customWidth="1"/>
    <col min="11" max="11" width="8.140625" style="0" customWidth="1"/>
    <col min="12" max="12" width="12.140625" style="0" customWidth="1"/>
    <col min="13" max="13" width="6.57421875" style="0" customWidth="1"/>
  </cols>
  <sheetData>
    <row r="2" ht="13.5" thickBot="1"/>
    <row r="3" spans="1:14" ht="15.75">
      <c r="A3" s="17"/>
      <c r="B3" s="17"/>
      <c r="C3" s="2"/>
      <c r="D3" s="17"/>
      <c r="E3" s="17"/>
      <c r="F3" s="17"/>
      <c r="G3" s="17"/>
      <c r="H3" s="17"/>
      <c r="I3" s="17"/>
      <c r="J3" s="17"/>
      <c r="K3" s="17"/>
      <c r="L3" s="18" t="s">
        <v>29</v>
      </c>
      <c r="M3" s="19"/>
      <c r="N3" s="20" t="s">
        <v>31</v>
      </c>
    </row>
    <row r="4" spans="1:23" ht="16.5" thickBot="1">
      <c r="A4" s="17"/>
      <c r="B4" s="21" t="s">
        <v>7</v>
      </c>
      <c r="C4" s="3" t="s">
        <v>150</v>
      </c>
      <c r="D4" s="17"/>
      <c r="E4" s="17"/>
      <c r="F4" s="17"/>
      <c r="G4" s="17"/>
      <c r="H4" s="17"/>
      <c r="I4" s="17"/>
      <c r="J4" s="17"/>
      <c r="K4" s="17"/>
      <c r="L4" s="22">
        <v>39522</v>
      </c>
      <c r="M4" s="23"/>
      <c r="N4" s="24" t="s">
        <v>26</v>
      </c>
      <c r="P4" t="s">
        <v>81</v>
      </c>
      <c r="Q4" t="s">
        <v>34</v>
      </c>
      <c r="R4" t="s">
        <v>224</v>
      </c>
      <c r="W4" t="s">
        <v>229</v>
      </c>
    </row>
    <row r="5" spans="1:23" ht="15">
      <c r="A5" s="17"/>
      <c r="B5" s="17"/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t="s">
        <v>197</v>
      </c>
      <c r="Q5" t="s">
        <v>36</v>
      </c>
      <c r="R5" t="s">
        <v>225</v>
      </c>
      <c r="W5" t="s">
        <v>229</v>
      </c>
    </row>
    <row r="6" spans="1:23" ht="15">
      <c r="A6" s="17"/>
      <c r="B6" s="17"/>
      <c r="C6" s="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t="s">
        <v>198</v>
      </c>
      <c r="Q6" t="s">
        <v>38</v>
      </c>
      <c r="R6" t="s">
        <v>226</v>
      </c>
      <c r="W6" t="s">
        <v>229</v>
      </c>
    </row>
    <row r="7" spans="1:23" ht="16.5" thickBot="1">
      <c r="A7" s="17" t="s">
        <v>28</v>
      </c>
      <c r="B7" s="17"/>
      <c r="C7" s="2"/>
      <c r="D7" s="17"/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6" t="s">
        <v>8</v>
      </c>
      <c r="K7" s="26" t="s">
        <v>9</v>
      </c>
      <c r="L7" s="17"/>
      <c r="M7" s="17"/>
      <c r="N7" s="17"/>
      <c r="P7" t="s">
        <v>222</v>
      </c>
      <c r="Q7" t="s">
        <v>110</v>
      </c>
      <c r="R7" t="s">
        <v>227</v>
      </c>
      <c r="W7" t="s">
        <v>234</v>
      </c>
    </row>
    <row r="8" spans="1:23" ht="15">
      <c r="A8" s="27">
        <v>1</v>
      </c>
      <c r="B8" s="28" t="s">
        <v>34</v>
      </c>
      <c r="C8" s="9" t="s">
        <v>39</v>
      </c>
      <c r="D8" s="29"/>
      <c r="E8" s="187"/>
      <c r="F8" s="201" t="s">
        <v>241</v>
      </c>
      <c r="G8" s="201" t="s">
        <v>241</v>
      </c>
      <c r="H8" s="201" t="s">
        <v>241</v>
      </c>
      <c r="I8" s="202" t="s">
        <v>241</v>
      </c>
      <c r="J8" s="192" t="s">
        <v>242</v>
      </c>
      <c r="K8" s="202" t="s">
        <v>82</v>
      </c>
      <c r="L8" s="17"/>
      <c r="M8" s="17"/>
      <c r="N8" s="17"/>
      <c r="P8" t="s">
        <v>223</v>
      </c>
      <c r="Q8" t="s">
        <v>35</v>
      </c>
      <c r="R8" t="s">
        <v>228</v>
      </c>
      <c r="W8" t="s">
        <v>229</v>
      </c>
    </row>
    <row r="9" spans="1:14" ht="15">
      <c r="A9" s="30">
        <v>2</v>
      </c>
      <c r="B9" s="31" t="s">
        <v>37</v>
      </c>
      <c r="C9" s="12" t="s">
        <v>40</v>
      </c>
      <c r="D9" s="32"/>
      <c r="E9" s="188" t="s">
        <v>243</v>
      </c>
      <c r="F9" s="203"/>
      <c r="G9" s="191" t="s">
        <v>243</v>
      </c>
      <c r="H9" s="191" t="s">
        <v>243</v>
      </c>
      <c r="I9" s="204" t="s">
        <v>241</v>
      </c>
      <c r="J9" s="188" t="s">
        <v>20</v>
      </c>
      <c r="K9" s="204" t="s">
        <v>85</v>
      </c>
      <c r="L9" s="17"/>
      <c r="M9" s="17"/>
      <c r="N9" s="17"/>
    </row>
    <row r="10" spans="1:14" ht="15">
      <c r="A10" s="30">
        <v>3</v>
      </c>
      <c r="B10" s="31" t="s">
        <v>38</v>
      </c>
      <c r="C10" s="12" t="s">
        <v>41</v>
      </c>
      <c r="D10" s="32"/>
      <c r="E10" s="188" t="s">
        <v>243</v>
      </c>
      <c r="F10" s="191" t="s">
        <v>241</v>
      </c>
      <c r="G10" s="203"/>
      <c r="H10" s="191" t="s">
        <v>20</v>
      </c>
      <c r="I10" s="204" t="s">
        <v>244</v>
      </c>
      <c r="J10" s="188" t="s">
        <v>245</v>
      </c>
      <c r="K10" s="204" t="s">
        <v>84</v>
      </c>
      <c r="L10" s="17"/>
      <c r="M10" s="17"/>
      <c r="N10" s="17"/>
    </row>
    <row r="11" spans="1:14" ht="15">
      <c r="A11" s="30">
        <v>4</v>
      </c>
      <c r="B11" s="31" t="s">
        <v>36</v>
      </c>
      <c r="C11" s="12" t="s">
        <v>42</v>
      </c>
      <c r="D11" s="32"/>
      <c r="E11" s="188" t="s">
        <v>243</v>
      </c>
      <c r="F11" s="191" t="s">
        <v>241</v>
      </c>
      <c r="G11" s="191" t="s">
        <v>244</v>
      </c>
      <c r="H11" s="203"/>
      <c r="I11" s="204" t="s">
        <v>241</v>
      </c>
      <c r="J11" s="188" t="s">
        <v>244</v>
      </c>
      <c r="K11" s="204" t="s">
        <v>83</v>
      </c>
      <c r="L11" s="17"/>
      <c r="M11" s="17"/>
      <c r="N11" s="17"/>
    </row>
    <row r="12" spans="1:14" ht="15.75" thickBot="1">
      <c r="A12" s="34">
        <v>5</v>
      </c>
      <c r="B12" s="35" t="s">
        <v>35</v>
      </c>
      <c r="C12" s="15" t="s">
        <v>43</v>
      </c>
      <c r="D12" s="36"/>
      <c r="E12" s="189" t="s">
        <v>243</v>
      </c>
      <c r="F12" s="205" t="s">
        <v>243</v>
      </c>
      <c r="G12" s="205" t="s">
        <v>20</v>
      </c>
      <c r="H12" s="205" t="s">
        <v>243</v>
      </c>
      <c r="I12" s="206"/>
      <c r="J12" s="189" t="s">
        <v>246</v>
      </c>
      <c r="K12" s="207" t="s">
        <v>86</v>
      </c>
      <c r="L12" s="17"/>
      <c r="M12" s="17"/>
      <c r="N12" s="17"/>
    </row>
    <row r="13" spans="1:14" ht="15">
      <c r="A13" s="17"/>
      <c r="B13" s="17"/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17"/>
      <c r="B14" s="17"/>
      <c r="C14" s="25" t="s">
        <v>10</v>
      </c>
      <c r="D14" s="25" t="s">
        <v>11</v>
      </c>
      <c r="E14" s="25" t="s">
        <v>12</v>
      </c>
      <c r="F14" s="25" t="s">
        <v>13</v>
      </c>
      <c r="G14" s="25" t="s">
        <v>14</v>
      </c>
      <c r="H14" s="17"/>
      <c r="I14" s="17"/>
      <c r="J14" s="17"/>
      <c r="K14" s="17"/>
      <c r="L14" s="17"/>
      <c r="M14" s="17"/>
      <c r="N14" s="17"/>
    </row>
    <row r="15" spans="1:14" ht="15.75">
      <c r="A15" s="17"/>
      <c r="B15" s="3" t="s">
        <v>16</v>
      </c>
      <c r="C15" s="33"/>
      <c r="D15" s="33"/>
      <c r="E15" s="33"/>
      <c r="F15" s="33"/>
      <c r="G15" s="33"/>
      <c r="H15" s="17"/>
      <c r="I15" s="17"/>
      <c r="J15" s="17"/>
      <c r="K15" s="17"/>
      <c r="L15" s="17"/>
      <c r="M15" s="17"/>
      <c r="N15" s="17"/>
    </row>
    <row r="16" spans="1:14" ht="15.75">
      <c r="A16" s="17"/>
      <c r="B16" s="3" t="s">
        <v>17</v>
      </c>
      <c r="C16" s="33"/>
      <c r="D16" s="33"/>
      <c r="E16" s="33"/>
      <c r="F16" s="33"/>
      <c r="G16" s="33"/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3" t="s">
        <v>18</v>
      </c>
      <c r="C17" s="33"/>
      <c r="D17" s="33"/>
      <c r="E17" s="33"/>
      <c r="F17" s="33"/>
      <c r="G17" s="33"/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3" t="s">
        <v>19</v>
      </c>
      <c r="C18" s="33"/>
      <c r="D18" s="33"/>
      <c r="E18" s="33"/>
      <c r="F18" s="33"/>
      <c r="G18" s="33"/>
      <c r="H18" s="17"/>
      <c r="I18" s="17"/>
      <c r="J18" s="17"/>
      <c r="K18" s="17"/>
      <c r="L18" s="17"/>
      <c r="M18" s="17"/>
      <c r="N18" s="17"/>
    </row>
    <row r="19" spans="1:14" ht="15.75">
      <c r="A19" s="17"/>
      <c r="B19" s="3" t="s">
        <v>20</v>
      </c>
      <c r="C19" s="33"/>
      <c r="D19" s="33"/>
      <c r="E19" s="33"/>
      <c r="F19" s="33"/>
      <c r="G19" s="33"/>
      <c r="H19" s="17"/>
      <c r="I19" s="17"/>
      <c r="J19" s="17"/>
      <c r="K19" s="17"/>
      <c r="L19" s="17"/>
      <c r="M19" s="17"/>
      <c r="N19" s="17"/>
    </row>
    <row r="20" spans="1:14" ht="15.75">
      <c r="A20" s="17"/>
      <c r="B20" s="3" t="s">
        <v>21</v>
      </c>
      <c r="C20" s="33"/>
      <c r="D20" s="33"/>
      <c r="E20" s="33"/>
      <c r="F20" s="33"/>
      <c r="G20" s="33"/>
      <c r="H20" s="17"/>
      <c r="I20" s="17"/>
      <c r="J20" s="17"/>
      <c r="K20" s="17"/>
      <c r="L20" s="17"/>
      <c r="M20" s="17"/>
      <c r="N20" s="17"/>
    </row>
    <row r="21" spans="1:14" ht="15.75">
      <c r="A21" s="17"/>
      <c r="B21" s="3" t="s">
        <v>22</v>
      </c>
      <c r="C21" s="33"/>
      <c r="D21" s="33"/>
      <c r="E21" s="33"/>
      <c r="F21" s="33"/>
      <c r="G21" s="33"/>
      <c r="H21" s="17"/>
      <c r="I21" s="17"/>
      <c r="J21" s="17"/>
      <c r="K21" s="17"/>
      <c r="L21" s="17"/>
      <c r="M21" s="17"/>
      <c r="N21" s="17"/>
    </row>
    <row r="22" spans="1:14" ht="15.75">
      <c r="A22" s="17"/>
      <c r="B22" s="3" t="s">
        <v>23</v>
      </c>
      <c r="C22" s="33"/>
      <c r="D22" s="33"/>
      <c r="E22" s="33"/>
      <c r="F22" s="33"/>
      <c r="G22" s="33"/>
      <c r="H22" s="17"/>
      <c r="I22" s="17"/>
      <c r="J22" s="17"/>
      <c r="K22" s="17"/>
      <c r="L22" s="17"/>
      <c r="M22" s="17"/>
      <c r="N22" s="17"/>
    </row>
    <row r="23" spans="1:14" ht="15.75">
      <c r="A23" s="17"/>
      <c r="B23" s="3" t="s">
        <v>24</v>
      </c>
      <c r="C23" s="33"/>
      <c r="D23" s="33"/>
      <c r="E23" s="33"/>
      <c r="F23" s="33"/>
      <c r="G23" s="33"/>
      <c r="H23" s="17"/>
      <c r="I23" s="17"/>
      <c r="J23" s="17"/>
      <c r="K23" s="17"/>
      <c r="L23" s="17"/>
      <c r="M23" s="17"/>
      <c r="N23" s="17"/>
    </row>
    <row r="24" spans="1:14" ht="15.75">
      <c r="A24" s="17"/>
      <c r="B24" s="3" t="s">
        <v>25</v>
      </c>
      <c r="C24" s="33"/>
      <c r="D24" s="33"/>
      <c r="E24" s="33"/>
      <c r="F24" s="33"/>
      <c r="G24" s="33"/>
      <c r="H24" s="17"/>
      <c r="I24" s="17"/>
      <c r="J24" s="17"/>
      <c r="K24" s="17"/>
      <c r="L24" s="17"/>
      <c r="M24" s="17"/>
      <c r="N24" s="17"/>
    </row>
    <row r="25" spans="1:14" ht="15">
      <c r="A25" s="17"/>
      <c r="B25" s="17"/>
      <c r="C25" s="44"/>
      <c r="D25" s="44"/>
      <c r="E25" s="44"/>
      <c r="F25" s="44"/>
      <c r="G25" s="44"/>
      <c r="H25" s="17"/>
      <c r="I25" s="17"/>
      <c r="J25" s="17"/>
      <c r="K25" s="17"/>
      <c r="L25" s="17"/>
      <c r="M25" s="17"/>
      <c r="N25" s="17"/>
    </row>
    <row r="26" spans="1:14" ht="15">
      <c r="A26" s="17"/>
      <c r="B26" s="17"/>
      <c r="C26" s="44"/>
      <c r="D26" s="44"/>
      <c r="E26" s="44"/>
      <c r="F26" s="44"/>
      <c r="G26" s="44"/>
      <c r="H26" s="17"/>
      <c r="I26" s="17"/>
      <c r="J26" s="17"/>
      <c r="K26" s="17"/>
      <c r="L26" s="17"/>
      <c r="M26" s="17"/>
      <c r="N26" s="17"/>
    </row>
    <row r="27" spans="1:14" ht="15">
      <c r="A27" s="17"/>
      <c r="B27" s="17"/>
      <c r="C27" s="44"/>
      <c r="D27" s="44"/>
      <c r="E27" s="44"/>
      <c r="F27" s="44"/>
      <c r="G27" s="44"/>
      <c r="H27" s="17"/>
      <c r="I27" s="17"/>
      <c r="J27" s="17"/>
      <c r="K27" s="17"/>
      <c r="L27" s="17"/>
      <c r="M27" s="17"/>
      <c r="N27" s="17"/>
    </row>
    <row r="28" spans="1:14" ht="15">
      <c r="A28" s="17"/>
      <c r="B28" s="17"/>
      <c r="C28" s="44"/>
      <c r="D28" s="44"/>
      <c r="E28" s="44"/>
      <c r="F28" s="44"/>
      <c r="G28" s="44"/>
      <c r="H28" s="17"/>
      <c r="I28" s="17"/>
      <c r="J28" s="17"/>
      <c r="K28" s="17"/>
      <c r="L28" s="17"/>
      <c r="M28" s="17"/>
      <c r="N28" s="17"/>
    </row>
    <row r="29" spans="1:14" ht="15">
      <c r="A29" s="17"/>
      <c r="B29" s="17"/>
      <c r="C29" s="44"/>
      <c r="D29" s="44"/>
      <c r="E29" s="44"/>
      <c r="F29" s="44"/>
      <c r="G29" s="44"/>
      <c r="H29" s="17"/>
      <c r="I29" s="17"/>
      <c r="J29" s="17"/>
      <c r="K29" s="17"/>
      <c r="L29" s="17"/>
      <c r="M29" s="17"/>
      <c r="N29" s="17"/>
    </row>
    <row r="30" spans="1:14" ht="15">
      <c r="A30" s="17"/>
      <c r="B30" s="17"/>
      <c r="C30" s="44"/>
      <c r="D30" s="44"/>
      <c r="E30" s="44"/>
      <c r="F30" s="44"/>
      <c r="G30" s="44"/>
      <c r="H30" s="17"/>
      <c r="I30" s="17"/>
      <c r="J30" s="17"/>
      <c r="K30" s="17"/>
      <c r="L30" s="17"/>
      <c r="M30" s="17"/>
      <c r="N30" s="17"/>
    </row>
    <row r="31" spans="1:14" ht="15.75">
      <c r="A31" s="45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7"/>
    </row>
    <row r="32" spans="3:14" ht="15.75">
      <c r="C32" s="47"/>
      <c r="D32" s="47"/>
      <c r="E32" s="48"/>
      <c r="F32" s="49" t="s">
        <v>52</v>
      </c>
      <c r="G32" s="50"/>
      <c r="H32" s="232"/>
      <c r="I32" s="233"/>
      <c r="J32" s="233"/>
      <c r="K32" s="233"/>
      <c r="L32" s="233"/>
      <c r="M32" s="234"/>
      <c r="N32" s="17"/>
    </row>
    <row r="33" spans="1:14" ht="20.25">
      <c r="A33" s="51" t="s">
        <v>53</v>
      </c>
      <c r="C33" s="47"/>
      <c r="D33" s="47"/>
      <c r="E33" s="48"/>
      <c r="F33" s="49" t="s">
        <v>54</v>
      </c>
      <c r="G33" s="50"/>
      <c r="H33" s="232"/>
      <c r="I33" s="233"/>
      <c r="J33" s="233"/>
      <c r="K33" s="233"/>
      <c r="L33" s="233"/>
      <c r="M33" s="234"/>
      <c r="N33" s="17"/>
    </row>
    <row r="34" spans="1:14" ht="15.75">
      <c r="A34" s="47"/>
      <c r="B34" s="47" t="s">
        <v>55</v>
      </c>
      <c r="C34" s="47"/>
      <c r="D34" s="47"/>
      <c r="E34" s="47"/>
      <c r="F34" s="49" t="s">
        <v>56</v>
      </c>
      <c r="G34" s="52"/>
      <c r="H34" s="232"/>
      <c r="I34" s="232"/>
      <c r="J34" s="232"/>
      <c r="K34" s="232"/>
      <c r="L34" s="232"/>
      <c r="M34" s="235"/>
      <c r="N34" s="17"/>
    </row>
    <row r="35" spans="1:14" ht="15.75">
      <c r="A35" s="47"/>
      <c r="B35" s="47"/>
      <c r="C35" s="47"/>
      <c r="D35" s="47"/>
      <c r="E35" s="47"/>
      <c r="F35" s="49" t="s">
        <v>57</v>
      </c>
      <c r="G35" s="50"/>
      <c r="H35" s="236"/>
      <c r="I35" s="237"/>
      <c r="J35" s="237"/>
      <c r="K35" s="53" t="s">
        <v>58</v>
      </c>
      <c r="L35" s="232"/>
      <c r="M35" s="235"/>
      <c r="N35" s="17"/>
    </row>
    <row r="36" spans="2:14" ht="15.75" thickBot="1">
      <c r="B36" s="54" t="s">
        <v>59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7"/>
    </row>
    <row r="37" spans="1:14" ht="16.5" thickBot="1">
      <c r="A37" s="55" t="s">
        <v>60</v>
      </c>
      <c r="B37" s="238" t="s">
        <v>34</v>
      </c>
      <c r="C37" s="239"/>
      <c r="D37" s="240"/>
      <c r="E37" s="56" t="s">
        <v>61</v>
      </c>
      <c r="F37" s="241" t="s">
        <v>35</v>
      </c>
      <c r="G37" s="242"/>
      <c r="H37" s="242"/>
      <c r="I37" s="242"/>
      <c r="J37" s="242"/>
      <c r="K37" s="242"/>
      <c r="L37" s="242"/>
      <c r="M37" s="243"/>
      <c r="N37" s="17"/>
    </row>
    <row r="38" spans="1:14" ht="15.75" thickBot="1">
      <c r="A38" s="57" t="s">
        <v>62</v>
      </c>
      <c r="B38" s="244" t="s">
        <v>247</v>
      </c>
      <c r="C38" s="245"/>
      <c r="D38" s="215"/>
      <c r="E38" s="58" t="s">
        <v>5</v>
      </c>
      <c r="F38" s="246" t="s">
        <v>249</v>
      </c>
      <c r="G38" s="233"/>
      <c r="H38" s="233"/>
      <c r="I38" s="233"/>
      <c r="J38" s="233"/>
      <c r="K38" s="233"/>
      <c r="L38" s="233"/>
      <c r="M38" s="234"/>
      <c r="N38" s="17"/>
    </row>
    <row r="39" spans="1:14" ht="15.75" thickBot="1">
      <c r="A39" s="59" t="s">
        <v>63</v>
      </c>
      <c r="B39" s="244" t="s">
        <v>248</v>
      </c>
      <c r="C39" s="245"/>
      <c r="D39" s="215"/>
      <c r="E39" s="58" t="s">
        <v>64</v>
      </c>
      <c r="F39" s="246" t="s">
        <v>250</v>
      </c>
      <c r="G39" s="233"/>
      <c r="H39" s="233"/>
      <c r="I39" s="233"/>
      <c r="J39" s="233"/>
      <c r="K39" s="233"/>
      <c r="L39" s="233"/>
      <c r="M39" s="234"/>
      <c r="N39" s="17"/>
    </row>
    <row r="40" spans="1:14" ht="15.75" thickBot="1">
      <c r="A40" s="60" t="s">
        <v>65</v>
      </c>
      <c r="B40" s="61"/>
      <c r="C40" s="62"/>
      <c r="D40" s="63"/>
      <c r="E40" s="64" t="s">
        <v>65</v>
      </c>
      <c r="F40" s="65"/>
      <c r="G40" s="66"/>
      <c r="H40" s="66"/>
      <c r="I40" s="66"/>
      <c r="J40" s="66"/>
      <c r="K40" s="66"/>
      <c r="L40" s="66"/>
      <c r="M40" s="66"/>
      <c r="N40" s="17"/>
    </row>
    <row r="41" spans="1:14" ht="15.75" thickBot="1">
      <c r="A41" s="57"/>
      <c r="B41" s="244" t="s">
        <v>247</v>
      </c>
      <c r="C41" s="245"/>
      <c r="D41" s="215"/>
      <c r="E41" s="58"/>
      <c r="F41" s="247" t="s">
        <v>249</v>
      </c>
      <c r="G41" s="233"/>
      <c r="H41" s="233"/>
      <c r="I41" s="233"/>
      <c r="J41" s="233"/>
      <c r="K41" s="233"/>
      <c r="L41" s="233"/>
      <c r="M41" s="234"/>
      <c r="N41" s="17"/>
    </row>
    <row r="42" spans="1:14" ht="15.75" thickBot="1">
      <c r="A42" s="67"/>
      <c r="B42" s="244" t="s">
        <v>248</v>
      </c>
      <c r="C42" s="245"/>
      <c r="D42" s="215"/>
      <c r="E42" s="58"/>
      <c r="F42" s="247" t="s">
        <v>250</v>
      </c>
      <c r="G42" s="233"/>
      <c r="H42" s="233"/>
      <c r="I42" s="233"/>
      <c r="J42" s="233"/>
      <c r="K42" s="233"/>
      <c r="L42" s="233"/>
      <c r="M42" s="234"/>
      <c r="N42" s="17"/>
    </row>
    <row r="43" spans="1:14" ht="15.75">
      <c r="A43" s="47"/>
      <c r="B43" s="47"/>
      <c r="C43" s="47"/>
      <c r="D43" s="47"/>
      <c r="E43" s="54" t="s">
        <v>66</v>
      </c>
      <c r="F43" s="54"/>
      <c r="G43" s="54"/>
      <c r="H43" s="54"/>
      <c r="I43" s="47"/>
      <c r="J43" s="47"/>
      <c r="K43" s="47"/>
      <c r="L43" s="68"/>
      <c r="M43" s="48"/>
      <c r="N43" s="17"/>
    </row>
    <row r="44" spans="1:14" ht="15.75">
      <c r="A44" s="69" t="s">
        <v>67</v>
      </c>
      <c r="B44" s="47"/>
      <c r="C44" s="47"/>
      <c r="D44" s="47"/>
      <c r="E44" s="70" t="s">
        <v>68</v>
      </c>
      <c r="F44" s="70" t="s">
        <v>11</v>
      </c>
      <c r="G44" s="70" t="s">
        <v>12</v>
      </c>
      <c r="H44" s="70" t="s">
        <v>13</v>
      </c>
      <c r="I44" s="70" t="s">
        <v>14</v>
      </c>
      <c r="J44" s="71" t="s">
        <v>69</v>
      </c>
      <c r="K44" s="72"/>
      <c r="L44" s="73" t="s">
        <v>70</v>
      </c>
      <c r="M44" s="74" t="s">
        <v>71</v>
      </c>
      <c r="N44" s="17"/>
    </row>
    <row r="45" spans="1:14" ht="15.75">
      <c r="A45" s="75" t="s">
        <v>72</v>
      </c>
      <c r="B45" s="76" t="str">
        <f>IF(+B38&gt;"",B38&amp;" - "&amp;F38,"")</f>
        <v>Esther Goldberg - Nancy Guo</v>
      </c>
      <c r="C45" s="77"/>
      <c r="D45" s="78"/>
      <c r="E45" s="79">
        <v>6</v>
      </c>
      <c r="F45" s="79">
        <v>2</v>
      </c>
      <c r="G45" s="79">
        <v>4</v>
      </c>
      <c r="H45" s="79"/>
      <c r="I45" s="79"/>
      <c r="J45" s="80">
        <f>COUNTIF(E45:I45,"&gt;0")</f>
        <v>3</v>
      </c>
      <c r="K45" s="81">
        <f>COUNTIF(E45:I45,"&lt;0")</f>
        <v>0</v>
      </c>
      <c r="L45" s="82">
        <f aca="true" t="shared" si="0" ref="L45:M49">IF(J45=3,1,"")</f>
        <v>1</v>
      </c>
      <c r="M45" s="82">
        <f t="shared" si="0"/>
      </c>
      <c r="N45" s="17"/>
    </row>
    <row r="46" spans="1:14" ht="15.75">
      <c r="A46" s="75" t="s">
        <v>73</v>
      </c>
      <c r="B46" s="76" t="str">
        <f>IF(B39&gt;"",B39&amp;" - "&amp;F39,"")</f>
        <v>Pinja Eriksson - Pihla Eriksson</v>
      </c>
      <c r="C46" s="83"/>
      <c r="D46" s="78"/>
      <c r="E46" s="84">
        <v>3</v>
      </c>
      <c r="F46" s="79">
        <v>3</v>
      </c>
      <c r="G46" s="79">
        <v>1</v>
      </c>
      <c r="H46" s="79"/>
      <c r="I46" s="79"/>
      <c r="J46" s="80">
        <f>COUNTIF(E46:I46,"&gt;0")</f>
        <v>3</v>
      </c>
      <c r="K46" s="81">
        <f>COUNTIF(E46:I46,"&lt;0")</f>
        <v>0</v>
      </c>
      <c r="L46" s="82">
        <f t="shared" si="0"/>
        <v>1</v>
      </c>
      <c r="M46" s="82">
        <f t="shared" si="0"/>
      </c>
      <c r="N46" s="17"/>
    </row>
    <row r="47" spans="1:14" ht="15.75">
      <c r="A47" s="85" t="s">
        <v>74</v>
      </c>
      <c r="B47" s="86" t="str">
        <f>IF(B41&gt;"",B41&amp;" / "&amp;B42,"")</f>
        <v>Esther Goldberg / Pinja Eriksson</v>
      </c>
      <c r="C47" s="87" t="str">
        <f>IF(F41&gt;"",F41&amp;" / "&amp;F42,"")</f>
        <v>Nancy Guo / Pihla Eriksson</v>
      </c>
      <c r="D47" s="88"/>
      <c r="E47" s="89">
        <v>1</v>
      </c>
      <c r="F47" s="90">
        <v>4</v>
      </c>
      <c r="G47" s="91">
        <v>1</v>
      </c>
      <c r="H47" s="91"/>
      <c r="I47" s="91"/>
      <c r="J47" s="80">
        <f>COUNTIF(E47:I47,"&gt;0")</f>
        <v>3</v>
      </c>
      <c r="K47" s="81">
        <f>COUNTIF(E47:I47,"&lt;0")</f>
        <v>0</v>
      </c>
      <c r="L47" s="82">
        <f t="shared" si="0"/>
        <v>1</v>
      </c>
      <c r="M47" s="82">
        <f t="shared" si="0"/>
      </c>
      <c r="N47" s="17"/>
    </row>
    <row r="48" spans="1:13" ht="15.75">
      <c r="A48" s="75" t="s">
        <v>75</v>
      </c>
      <c r="B48" s="76" t="str">
        <f>IF(+B38&gt;"",B38&amp;" - "&amp;F39,"")</f>
        <v>Esther Goldberg - Pihla Eriksson</v>
      </c>
      <c r="C48" s="83"/>
      <c r="D48" s="78"/>
      <c r="E48" s="92"/>
      <c r="F48" s="79"/>
      <c r="G48" s="79"/>
      <c r="H48" s="79"/>
      <c r="I48" s="79"/>
      <c r="J48" s="80">
        <f>COUNTIF(E48:I48,"&gt;0")</f>
        <v>0</v>
      </c>
      <c r="K48" s="81">
        <f>COUNTIF(E48:I48,"&lt;0")</f>
        <v>0</v>
      </c>
      <c r="L48" s="82">
        <f t="shared" si="0"/>
      </c>
      <c r="M48" s="82">
        <f t="shared" si="0"/>
      </c>
    </row>
    <row r="49" spans="1:13" ht="16.5" thickBot="1">
      <c r="A49" s="75" t="s">
        <v>76</v>
      </c>
      <c r="B49" s="76" t="str">
        <f>IF(+B39&gt;"",B39&amp;" - "&amp;F38,"")</f>
        <v>Pinja Eriksson - Nancy Guo</v>
      </c>
      <c r="C49" s="83"/>
      <c r="D49" s="78"/>
      <c r="E49" s="93"/>
      <c r="F49" s="93"/>
      <c r="G49" s="93"/>
      <c r="H49" s="93"/>
      <c r="I49" s="93"/>
      <c r="J49" s="80">
        <f>COUNTIF(E49:I49,"&gt;0")</f>
        <v>0</v>
      </c>
      <c r="K49" s="81">
        <f>COUNTIF(E49:I49,"&lt;0")</f>
        <v>0</v>
      </c>
      <c r="L49" s="82">
        <f t="shared" si="0"/>
      </c>
      <c r="M49" s="82">
        <f t="shared" si="0"/>
      </c>
    </row>
    <row r="50" spans="1:13" ht="21" thickBot="1">
      <c r="A50" s="47"/>
      <c r="B50" s="47"/>
      <c r="C50" s="47"/>
      <c r="D50" s="47"/>
      <c r="E50" s="47"/>
      <c r="F50" s="47"/>
      <c r="G50" s="47"/>
      <c r="H50" s="94" t="s">
        <v>77</v>
      </c>
      <c r="I50" s="95"/>
      <c r="J50" s="80">
        <f>SUM(J45:J49)</f>
        <v>9</v>
      </c>
      <c r="K50" s="96">
        <f>SUM(K45:K49)</f>
        <v>0</v>
      </c>
      <c r="L50" s="97">
        <f>IF(SUM(L45:L49)&gt;=3,3,SUM(L45:L49))</f>
        <v>3</v>
      </c>
      <c r="M50" s="98">
        <f>IF(SUM(M45:M49)&gt;=3,3,SUM(M45:M49))</f>
        <v>0</v>
      </c>
    </row>
    <row r="51" spans="1:13" ht="15.75">
      <c r="A51" s="69" t="s">
        <v>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 t="s">
        <v>79</v>
      </c>
      <c r="B52" s="47"/>
      <c r="C52" s="47" t="s">
        <v>80</v>
      </c>
      <c r="E52" s="47"/>
      <c r="F52" s="47" t="s">
        <v>15</v>
      </c>
      <c r="H52" s="47"/>
      <c r="I52" t="s">
        <v>81</v>
      </c>
      <c r="K52" s="47"/>
      <c r="L52" s="47"/>
      <c r="M52" s="47"/>
    </row>
    <row r="53" spans="1:13" ht="18.75" thickBot="1">
      <c r="A53" s="47"/>
      <c r="B53" s="47"/>
      <c r="C53" s="47"/>
      <c r="D53" s="47"/>
      <c r="E53" s="47"/>
      <c r="F53" s="47"/>
      <c r="G53" s="47"/>
      <c r="H53" s="47"/>
      <c r="I53" s="248" t="str">
        <f>IF(L50=3,B37,IF(M50=3,F37,""))</f>
        <v>MBF 1</v>
      </c>
      <c r="J53" s="249"/>
      <c r="K53" s="249"/>
      <c r="L53" s="249"/>
      <c r="M53" s="250"/>
    </row>
    <row r="54" spans="1:13" ht="18">
      <c r="A54" s="99"/>
      <c r="B54" s="99"/>
      <c r="C54" s="99"/>
      <c r="D54" s="99"/>
      <c r="E54" s="99"/>
      <c r="F54" s="99"/>
      <c r="G54" s="99"/>
      <c r="H54" s="99"/>
      <c r="I54" s="100"/>
      <c r="J54" s="100"/>
      <c r="K54" s="100"/>
      <c r="L54" s="100"/>
      <c r="M54" s="101"/>
    </row>
    <row r="57" spans="1:13" ht="15.75">
      <c r="A57" s="45" t="s">
        <v>51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3:13" ht="15.75">
      <c r="C58" s="47"/>
      <c r="D58" s="47"/>
      <c r="E58" s="48"/>
      <c r="F58" s="49" t="s">
        <v>52</v>
      </c>
      <c r="G58" s="50"/>
      <c r="H58" s="232"/>
      <c r="I58" s="233"/>
      <c r="J58" s="233"/>
      <c r="K58" s="233"/>
      <c r="L58" s="233"/>
      <c r="M58" s="234"/>
    </row>
    <row r="59" spans="1:13" ht="20.25">
      <c r="A59" s="51" t="s">
        <v>53</v>
      </c>
      <c r="C59" s="47"/>
      <c r="D59" s="47"/>
      <c r="E59" s="48"/>
      <c r="F59" s="49" t="s">
        <v>54</v>
      </c>
      <c r="G59" s="50"/>
      <c r="H59" s="232"/>
      <c r="I59" s="233"/>
      <c r="J59" s="233"/>
      <c r="K59" s="233"/>
      <c r="L59" s="233"/>
      <c r="M59" s="234"/>
    </row>
    <row r="60" spans="1:13" ht="15.75">
      <c r="A60" s="47"/>
      <c r="B60" s="47" t="s">
        <v>55</v>
      </c>
      <c r="C60" s="47"/>
      <c r="D60" s="47"/>
      <c r="E60" s="47"/>
      <c r="F60" s="49" t="s">
        <v>56</v>
      </c>
      <c r="G60" s="52"/>
      <c r="H60" s="232"/>
      <c r="I60" s="232"/>
      <c r="J60" s="232"/>
      <c r="K60" s="232"/>
      <c r="L60" s="232"/>
      <c r="M60" s="235"/>
    </row>
    <row r="61" spans="1:13" ht="15.75">
      <c r="A61" s="47"/>
      <c r="B61" s="47"/>
      <c r="C61" s="47"/>
      <c r="D61" s="47"/>
      <c r="E61" s="47"/>
      <c r="F61" s="49" t="s">
        <v>57</v>
      </c>
      <c r="G61" s="50"/>
      <c r="H61" s="236"/>
      <c r="I61" s="237"/>
      <c r="J61" s="237"/>
      <c r="K61" s="53" t="s">
        <v>58</v>
      </c>
      <c r="L61" s="232"/>
      <c r="M61" s="235"/>
    </row>
    <row r="62" spans="2:13" ht="13.5" thickBot="1">
      <c r="B62" s="54" t="s">
        <v>59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6.5" thickBot="1">
      <c r="A63" s="55" t="s">
        <v>60</v>
      </c>
      <c r="B63" s="238" t="s">
        <v>36</v>
      </c>
      <c r="C63" s="239"/>
      <c r="D63" s="240"/>
      <c r="E63" s="56" t="s">
        <v>61</v>
      </c>
      <c r="F63" s="241" t="s">
        <v>110</v>
      </c>
      <c r="G63" s="242"/>
      <c r="H63" s="242"/>
      <c r="I63" s="242"/>
      <c r="J63" s="242"/>
      <c r="K63" s="242"/>
      <c r="L63" s="242"/>
      <c r="M63" s="243"/>
    </row>
    <row r="64" spans="1:13" ht="13.5" thickBot="1">
      <c r="A64" s="57" t="s">
        <v>62</v>
      </c>
      <c r="B64" s="244" t="s">
        <v>251</v>
      </c>
      <c r="C64" s="245"/>
      <c r="D64" s="215"/>
      <c r="E64" s="58" t="s">
        <v>5</v>
      </c>
      <c r="F64" s="246" t="s">
        <v>253</v>
      </c>
      <c r="G64" s="233"/>
      <c r="H64" s="233"/>
      <c r="I64" s="233"/>
      <c r="J64" s="233"/>
      <c r="K64" s="233"/>
      <c r="L64" s="233"/>
      <c r="M64" s="234"/>
    </row>
    <row r="65" spans="1:13" ht="13.5" thickBot="1">
      <c r="A65" s="59" t="s">
        <v>63</v>
      </c>
      <c r="B65" s="244" t="s">
        <v>252</v>
      </c>
      <c r="C65" s="245"/>
      <c r="D65" s="215"/>
      <c r="E65" s="58" t="s">
        <v>64</v>
      </c>
      <c r="F65" s="246" t="s">
        <v>254</v>
      </c>
      <c r="G65" s="233"/>
      <c r="H65" s="233"/>
      <c r="I65" s="233"/>
      <c r="J65" s="233"/>
      <c r="K65" s="233"/>
      <c r="L65" s="233"/>
      <c r="M65" s="234"/>
    </row>
    <row r="66" spans="1:13" ht="13.5" thickBot="1">
      <c r="A66" s="60" t="s">
        <v>65</v>
      </c>
      <c r="B66" s="61"/>
      <c r="C66" s="62"/>
      <c r="D66" s="63"/>
      <c r="E66" s="64" t="s">
        <v>65</v>
      </c>
      <c r="F66" s="65"/>
      <c r="G66" s="66"/>
      <c r="H66" s="66"/>
      <c r="I66" s="66"/>
      <c r="J66" s="66"/>
      <c r="K66" s="66"/>
      <c r="L66" s="66"/>
      <c r="M66" s="66"/>
    </row>
    <row r="67" spans="1:13" ht="13.5" thickBot="1">
      <c r="A67" s="57"/>
      <c r="B67" s="244" t="s">
        <v>251</v>
      </c>
      <c r="C67" s="245"/>
      <c r="D67" s="215"/>
      <c r="E67" s="58"/>
      <c r="F67" s="247" t="s">
        <v>253</v>
      </c>
      <c r="G67" s="233"/>
      <c r="H67" s="233"/>
      <c r="I67" s="233"/>
      <c r="J67" s="233"/>
      <c r="K67" s="233"/>
      <c r="L67" s="233"/>
      <c r="M67" s="234"/>
    </row>
    <row r="68" spans="1:13" ht="13.5" thickBot="1">
      <c r="A68" s="67"/>
      <c r="B68" s="244" t="s">
        <v>252</v>
      </c>
      <c r="C68" s="245"/>
      <c r="D68" s="215"/>
      <c r="E68" s="58"/>
      <c r="F68" s="247" t="s">
        <v>254</v>
      </c>
      <c r="G68" s="233"/>
      <c r="H68" s="233"/>
      <c r="I68" s="233"/>
      <c r="J68" s="233"/>
      <c r="K68" s="233"/>
      <c r="L68" s="233"/>
      <c r="M68" s="234"/>
    </row>
    <row r="69" spans="1:13" ht="15.75">
      <c r="A69" s="47"/>
      <c r="B69" s="47"/>
      <c r="C69" s="47"/>
      <c r="D69" s="47"/>
      <c r="E69" s="54" t="s">
        <v>66</v>
      </c>
      <c r="F69" s="54"/>
      <c r="G69" s="54"/>
      <c r="H69" s="54"/>
      <c r="I69" s="47"/>
      <c r="J69" s="47"/>
      <c r="K69" s="47"/>
      <c r="L69" s="68"/>
      <c r="M69" s="48"/>
    </row>
    <row r="70" spans="1:13" ht="15.75">
      <c r="A70" s="69" t="s">
        <v>67</v>
      </c>
      <c r="B70" s="47"/>
      <c r="C70" s="47"/>
      <c r="D70" s="47"/>
      <c r="E70" s="70" t="s">
        <v>68</v>
      </c>
      <c r="F70" s="70" t="s">
        <v>11</v>
      </c>
      <c r="G70" s="70" t="s">
        <v>12</v>
      </c>
      <c r="H70" s="70" t="s">
        <v>13</v>
      </c>
      <c r="I70" s="70" t="s">
        <v>14</v>
      </c>
      <c r="J70" s="71" t="s">
        <v>69</v>
      </c>
      <c r="K70" s="72"/>
      <c r="L70" s="73" t="s">
        <v>70</v>
      </c>
      <c r="M70" s="74" t="s">
        <v>71</v>
      </c>
    </row>
    <row r="71" spans="1:13" ht="15.75">
      <c r="A71" s="75" t="s">
        <v>72</v>
      </c>
      <c r="B71" s="76" t="str">
        <f>IF(+B64&gt;"",B64&amp;" - "&amp;F64,"")</f>
        <v>Viivi-Mari Vastavuo - Iida Myllärinen</v>
      </c>
      <c r="C71" s="77"/>
      <c r="D71" s="78"/>
      <c r="E71" s="79">
        <v>5</v>
      </c>
      <c r="F71" s="79">
        <v>5</v>
      </c>
      <c r="G71" s="79">
        <v>2</v>
      </c>
      <c r="H71" s="79"/>
      <c r="I71" s="79"/>
      <c r="J71" s="80">
        <f>COUNTIF(E71:I71,"&gt;0")</f>
        <v>3</v>
      </c>
      <c r="K71" s="81">
        <f>COUNTIF(E71:I71,"&lt;0")</f>
        <v>0</v>
      </c>
      <c r="L71" s="82">
        <f aca="true" t="shared" si="1" ref="L71:M75">IF(J71=3,1,"")</f>
        <v>1</v>
      </c>
      <c r="M71" s="82">
        <f t="shared" si="1"/>
      </c>
    </row>
    <row r="72" spans="1:13" ht="15.75">
      <c r="A72" s="75" t="s">
        <v>73</v>
      </c>
      <c r="B72" s="76" t="str">
        <f>IF(B65&gt;"",B65&amp;" - "&amp;F65,"")</f>
        <v>Paju Eriksson - Mariel Koponen</v>
      </c>
      <c r="C72" s="83"/>
      <c r="D72" s="78"/>
      <c r="E72" s="84">
        <v>4</v>
      </c>
      <c r="F72" s="79">
        <v>9</v>
      </c>
      <c r="G72" s="79">
        <v>6</v>
      </c>
      <c r="H72" s="79"/>
      <c r="I72" s="79"/>
      <c r="J72" s="80">
        <f>COUNTIF(E72:I72,"&gt;0")</f>
        <v>3</v>
      </c>
      <c r="K72" s="81">
        <f>COUNTIF(E72:I72,"&lt;0")</f>
        <v>0</v>
      </c>
      <c r="L72" s="82">
        <f t="shared" si="1"/>
        <v>1</v>
      </c>
      <c r="M72" s="82">
        <f t="shared" si="1"/>
      </c>
    </row>
    <row r="73" spans="1:13" ht="15.75">
      <c r="A73" s="85" t="s">
        <v>74</v>
      </c>
      <c r="B73" s="86" t="str">
        <f>IF(B67&gt;"",B67&amp;" / "&amp;B68,"")</f>
        <v>Viivi-Mari Vastavuo / Paju Eriksson</v>
      </c>
      <c r="C73" s="87" t="str">
        <f>IF(F67&gt;"",F67&amp;" / "&amp;F68,"")</f>
        <v>Iida Myllärinen / Mariel Koponen</v>
      </c>
      <c r="D73" s="88"/>
      <c r="E73" s="89">
        <v>3</v>
      </c>
      <c r="F73" s="90">
        <v>8</v>
      </c>
      <c r="G73" s="91">
        <v>10</v>
      </c>
      <c r="H73" s="91"/>
      <c r="I73" s="91"/>
      <c r="J73" s="80">
        <f>COUNTIF(E73:I73,"&gt;0")</f>
        <v>3</v>
      </c>
      <c r="K73" s="81">
        <f>COUNTIF(E73:I73,"&lt;0")</f>
        <v>0</v>
      </c>
      <c r="L73" s="82">
        <f t="shared" si="1"/>
        <v>1</v>
      </c>
      <c r="M73" s="82">
        <f t="shared" si="1"/>
      </c>
    </row>
    <row r="74" spans="1:13" ht="15.75">
      <c r="A74" s="75" t="s">
        <v>75</v>
      </c>
      <c r="B74" s="76" t="str">
        <f>IF(+B64&gt;"",B64&amp;" - "&amp;F65,"")</f>
        <v>Viivi-Mari Vastavuo - Mariel Koponen</v>
      </c>
      <c r="C74" s="83"/>
      <c r="D74" s="78"/>
      <c r="E74" s="92"/>
      <c r="F74" s="79"/>
      <c r="G74" s="79"/>
      <c r="H74" s="79"/>
      <c r="I74" s="79"/>
      <c r="J74" s="80">
        <f>COUNTIF(E74:I74,"&gt;0")</f>
        <v>0</v>
      </c>
      <c r="K74" s="81">
        <f>COUNTIF(E74:I74,"&lt;0")</f>
        <v>0</v>
      </c>
      <c r="L74" s="82">
        <f t="shared" si="1"/>
      </c>
      <c r="M74" s="82">
        <f t="shared" si="1"/>
      </c>
    </row>
    <row r="75" spans="1:13" ht="16.5" thickBot="1">
      <c r="A75" s="75" t="s">
        <v>76</v>
      </c>
      <c r="B75" s="76" t="str">
        <f>IF(+B65&gt;"",B65&amp;" - "&amp;F64,"")</f>
        <v>Paju Eriksson - Iida Myllärinen</v>
      </c>
      <c r="C75" s="83"/>
      <c r="D75" s="78"/>
      <c r="E75" s="93"/>
      <c r="F75" s="93"/>
      <c r="G75" s="93"/>
      <c r="H75" s="93"/>
      <c r="I75" s="93"/>
      <c r="J75" s="80">
        <f>COUNTIF(E75:I75,"&gt;0")</f>
        <v>0</v>
      </c>
      <c r="K75" s="81">
        <f>COUNTIF(E75:I75,"&lt;0")</f>
        <v>0</v>
      </c>
      <c r="L75" s="82">
        <f t="shared" si="1"/>
      </c>
      <c r="M75" s="82">
        <f t="shared" si="1"/>
      </c>
    </row>
    <row r="76" spans="1:13" ht="21" thickBot="1">
      <c r="A76" s="47"/>
      <c r="B76" s="47"/>
      <c r="C76" s="47"/>
      <c r="D76" s="47"/>
      <c r="E76" s="47"/>
      <c r="F76" s="47"/>
      <c r="G76" s="47"/>
      <c r="H76" s="94" t="s">
        <v>77</v>
      </c>
      <c r="I76" s="95"/>
      <c r="J76" s="80">
        <f>SUM(J71:J75)</f>
        <v>9</v>
      </c>
      <c r="K76" s="96">
        <f>SUM(K71:K75)</f>
        <v>0</v>
      </c>
      <c r="L76" s="97">
        <f>IF(SUM(L71:L75)&gt;=3,3,SUM(L71:L75))</f>
        <v>3</v>
      </c>
      <c r="M76" s="98">
        <f>IF(SUM(M71:M75)&gt;=3,3,SUM(M71:M75))</f>
        <v>0</v>
      </c>
    </row>
    <row r="77" spans="1:13" ht="15.75">
      <c r="A77" s="69" t="s">
        <v>78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 t="s">
        <v>79</v>
      </c>
      <c r="B78" s="47"/>
      <c r="C78" s="47" t="s">
        <v>80</v>
      </c>
      <c r="E78" s="47"/>
      <c r="F78" s="47" t="s">
        <v>15</v>
      </c>
      <c r="H78" s="47"/>
      <c r="I78" t="s">
        <v>81</v>
      </c>
      <c r="K78" s="47"/>
      <c r="L78" s="47"/>
      <c r="M78" s="47"/>
    </row>
    <row r="79" spans="1:13" ht="18.75" thickBot="1">
      <c r="A79" s="47"/>
      <c r="B79" s="47"/>
      <c r="C79" s="47"/>
      <c r="D79" s="47"/>
      <c r="E79" s="47"/>
      <c r="F79" s="47"/>
      <c r="G79" s="47"/>
      <c r="H79" s="47"/>
      <c r="I79" s="248" t="str">
        <f>IF(L76=3,B63,IF(M76=3,F63,""))</f>
        <v>MBF 3</v>
      </c>
      <c r="J79" s="249"/>
      <c r="K79" s="249"/>
      <c r="L79" s="249"/>
      <c r="M79" s="250"/>
    </row>
    <row r="80" spans="1:13" ht="18">
      <c r="A80" s="99"/>
      <c r="B80" s="99"/>
      <c r="C80" s="99"/>
      <c r="D80" s="99"/>
      <c r="E80" s="99"/>
      <c r="F80" s="99"/>
      <c r="G80" s="99"/>
      <c r="H80" s="99"/>
      <c r="I80" s="100"/>
      <c r="J80" s="100"/>
      <c r="K80" s="100"/>
      <c r="L80" s="100"/>
      <c r="M80" s="101"/>
    </row>
    <row r="82" spans="1:13" ht="15.75">
      <c r="A82" s="45" t="s">
        <v>51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3:13" ht="15.75">
      <c r="C83" s="47"/>
      <c r="D83" s="47"/>
      <c r="E83" s="48"/>
      <c r="F83" s="49" t="s">
        <v>52</v>
      </c>
      <c r="G83" s="50"/>
      <c r="H83" s="232"/>
      <c r="I83" s="233"/>
      <c r="J83" s="233"/>
      <c r="K83" s="233"/>
      <c r="L83" s="233"/>
      <c r="M83" s="234"/>
    </row>
    <row r="84" spans="1:13" ht="20.25">
      <c r="A84" s="51" t="s">
        <v>53</v>
      </c>
      <c r="C84" s="47"/>
      <c r="D84" s="47"/>
      <c r="E84" s="48"/>
      <c r="F84" s="49" t="s">
        <v>54</v>
      </c>
      <c r="G84" s="50"/>
      <c r="H84" s="232"/>
      <c r="I84" s="233"/>
      <c r="J84" s="233"/>
      <c r="K84" s="233"/>
      <c r="L84" s="233"/>
      <c r="M84" s="234"/>
    </row>
    <row r="85" spans="1:13" ht="15.75">
      <c r="A85" s="47"/>
      <c r="B85" s="47" t="s">
        <v>55</v>
      </c>
      <c r="C85" s="47"/>
      <c r="D85" s="47"/>
      <c r="E85" s="47"/>
      <c r="F85" s="49" t="s">
        <v>56</v>
      </c>
      <c r="G85" s="52"/>
      <c r="H85" s="232"/>
      <c r="I85" s="232"/>
      <c r="J85" s="232"/>
      <c r="K85" s="232"/>
      <c r="L85" s="232"/>
      <c r="M85" s="235"/>
    </row>
    <row r="86" spans="1:13" ht="15.75">
      <c r="A86" s="47"/>
      <c r="B86" s="47"/>
      <c r="C86" s="47"/>
      <c r="D86" s="47"/>
      <c r="E86" s="47"/>
      <c r="F86" s="49" t="s">
        <v>57</v>
      </c>
      <c r="G86" s="50"/>
      <c r="H86" s="236"/>
      <c r="I86" s="237"/>
      <c r="J86" s="237"/>
      <c r="K86" s="53" t="s">
        <v>58</v>
      </c>
      <c r="L86" s="232"/>
      <c r="M86" s="235"/>
    </row>
    <row r="87" spans="2:13" ht="13.5" thickBot="1">
      <c r="B87" s="54" t="s">
        <v>59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6.5" thickBot="1">
      <c r="A88" s="55" t="s">
        <v>60</v>
      </c>
      <c r="B88" s="238" t="s">
        <v>34</v>
      </c>
      <c r="C88" s="239"/>
      <c r="D88" s="240"/>
      <c r="E88" s="56" t="s">
        <v>61</v>
      </c>
      <c r="F88" s="241" t="s">
        <v>36</v>
      </c>
      <c r="G88" s="242"/>
      <c r="H88" s="242"/>
      <c r="I88" s="242"/>
      <c r="J88" s="242"/>
      <c r="K88" s="242"/>
      <c r="L88" s="242"/>
      <c r="M88" s="243"/>
    </row>
    <row r="89" spans="1:13" ht="13.5" thickBot="1">
      <c r="A89" s="57" t="s">
        <v>62</v>
      </c>
      <c r="B89" s="244" t="s">
        <v>247</v>
      </c>
      <c r="C89" s="245"/>
      <c r="D89" s="215"/>
      <c r="E89" s="58" t="s">
        <v>5</v>
      </c>
      <c r="F89" s="246" t="s">
        <v>252</v>
      </c>
      <c r="G89" s="233"/>
      <c r="H89" s="233"/>
      <c r="I89" s="233"/>
      <c r="J89" s="233"/>
      <c r="K89" s="233"/>
      <c r="L89" s="233"/>
      <c r="M89" s="234"/>
    </row>
    <row r="90" spans="1:13" ht="13.5" thickBot="1">
      <c r="A90" s="59" t="s">
        <v>63</v>
      </c>
      <c r="B90" s="244" t="s">
        <v>248</v>
      </c>
      <c r="C90" s="245"/>
      <c r="D90" s="215"/>
      <c r="E90" s="58" t="s">
        <v>64</v>
      </c>
      <c r="F90" s="246" t="s">
        <v>251</v>
      </c>
      <c r="G90" s="233"/>
      <c r="H90" s="233"/>
      <c r="I90" s="233"/>
      <c r="J90" s="233"/>
      <c r="K90" s="233"/>
      <c r="L90" s="233"/>
      <c r="M90" s="234"/>
    </row>
    <row r="91" spans="1:13" ht="13.5" thickBot="1">
      <c r="A91" s="60" t="s">
        <v>65</v>
      </c>
      <c r="B91" s="61"/>
      <c r="C91" s="62"/>
      <c r="D91" s="63"/>
      <c r="E91" s="64" t="s">
        <v>65</v>
      </c>
      <c r="F91" s="65"/>
      <c r="G91" s="66"/>
      <c r="H91" s="66"/>
      <c r="I91" s="66"/>
      <c r="J91" s="66"/>
      <c r="K91" s="66"/>
      <c r="L91" s="66"/>
      <c r="M91" s="66"/>
    </row>
    <row r="92" spans="1:13" ht="13.5" thickBot="1">
      <c r="A92" s="57"/>
      <c r="B92" s="244" t="s">
        <v>247</v>
      </c>
      <c r="C92" s="245"/>
      <c r="D92" s="215"/>
      <c r="E92" s="58"/>
      <c r="F92" s="247" t="s">
        <v>252</v>
      </c>
      <c r="G92" s="233"/>
      <c r="H92" s="233"/>
      <c r="I92" s="233"/>
      <c r="J92" s="233"/>
      <c r="K92" s="233"/>
      <c r="L92" s="233"/>
      <c r="M92" s="234"/>
    </row>
    <row r="93" spans="1:13" ht="13.5" thickBot="1">
      <c r="A93" s="67"/>
      <c r="B93" s="244" t="s">
        <v>248</v>
      </c>
      <c r="C93" s="245"/>
      <c r="D93" s="215"/>
      <c r="E93" s="58"/>
      <c r="F93" s="247" t="s">
        <v>251</v>
      </c>
      <c r="G93" s="233"/>
      <c r="H93" s="233"/>
      <c r="I93" s="233"/>
      <c r="J93" s="233"/>
      <c r="K93" s="233"/>
      <c r="L93" s="233"/>
      <c r="M93" s="234"/>
    </row>
    <row r="94" spans="1:13" ht="15.75">
      <c r="A94" s="47"/>
      <c r="B94" s="47"/>
      <c r="C94" s="47"/>
      <c r="D94" s="47"/>
      <c r="E94" s="54" t="s">
        <v>66</v>
      </c>
      <c r="F94" s="54"/>
      <c r="G94" s="54"/>
      <c r="H94" s="54"/>
      <c r="I94" s="47"/>
      <c r="J94" s="47"/>
      <c r="K94" s="47"/>
      <c r="L94" s="68"/>
      <c r="M94" s="48"/>
    </row>
    <row r="95" spans="1:13" ht="15.75">
      <c r="A95" s="69" t="s">
        <v>67</v>
      </c>
      <c r="B95" s="47"/>
      <c r="C95" s="47"/>
      <c r="D95" s="47"/>
      <c r="E95" s="70" t="s">
        <v>68</v>
      </c>
      <c r="F95" s="70" t="s">
        <v>11</v>
      </c>
      <c r="G95" s="70" t="s">
        <v>12</v>
      </c>
      <c r="H95" s="70" t="s">
        <v>13</v>
      </c>
      <c r="I95" s="70" t="s">
        <v>14</v>
      </c>
      <c r="J95" s="71" t="s">
        <v>69</v>
      </c>
      <c r="K95" s="72"/>
      <c r="L95" s="73" t="s">
        <v>70</v>
      </c>
      <c r="M95" s="74" t="s">
        <v>71</v>
      </c>
    </row>
    <row r="96" spans="1:13" ht="15.75">
      <c r="A96" s="75" t="s">
        <v>72</v>
      </c>
      <c r="B96" s="76" t="str">
        <f>IF(+B89&gt;"",B89&amp;" - "&amp;F89,"")</f>
        <v>Esther Goldberg - Paju Eriksson</v>
      </c>
      <c r="C96" s="77"/>
      <c r="D96" s="78"/>
      <c r="E96" s="79">
        <v>5</v>
      </c>
      <c r="F96" s="79">
        <v>4</v>
      </c>
      <c r="G96" s="79">
        <v>8</v>
      </c>
      <c r="H96" s="79"/>
      <c r="I96" s="79"/>
      <c r="J96" s="80">
        <f>COUNTIF(E96:I96,"&gt;0")</f>
        <v>3</v>
      </c>
      <c r="K96" s="81">
        <f>COUNTIF(E96:I96,"&lt;0")</f>
        <v>0</v>
      </c>
      <c r="L96" s="82">
        <f aca="true" t="shared" si="2" ref="L96:M100">IF(J96=3,1,"")</f>
        <v>1</v>
      </c>
      <c r="M96" s="82">
        <f t="shared" si="2"/>
      </c>
    </row>
    <row r="97" spans="1:13" ht="15.75">
      <c r="A97" s="75" t="s">
        <v>73</v>
      </c>
      <c r="B97" s="76" t="str">
        <f>IF(B90&gt;"",B90&amp;" - "&amp;F90,"")</f>
        <v>Pinja Eriksson - Viivi-Mari Vastavuo</v>
      </c>
      <c r="C97" s="83"/>
      <c r="D97" s="78"/>
      <c r="E97" s="84">
        <v>4</v>
      </c>
      <c r="F97" s="79">
        <v>0</v>
      </c>
      <c r="G97" s="79">
        <v>9</v>
      </c>
      <c r="H97" s="79"/>
      <c r="I97" s="79"/>
      <c r="J97" s="80">
        <v>3</v>
      </c>
      <c r="K97" s="81">
        <f>COUNTIF(E97:I97,"&lt;0")</f>
        <v>0</v>
      </c>
      <c r="L97" s="82">
        <f t="shared" si="2"/>
        <v>1</v>
      </c>
      <c r="M97" s="82">
        <f t="shared" si="2"/>
      </c>
    </row>
    <row r="98" spans="1:13" ht="15.75">
      <c r="A98" s="85" t="s">
        <v>74</v>
      </c>
      <c r="B98" s="86" t="str">
        <f>IF(B92&gt;"",B92&amp;" / "&amp;B93,"")</f>
        <v>Esther Goldberg / Pinja Eriksson</v>
      </c>
      <c r="C98" s="87" t="str">
        <f>IF(F92&gt;"",F92&amp;" / "&amp;F93,"")</f>
        <v>Paju Eriksson / Viivi-Mari Vastavuo</v>
      </c>
      <c r="D98" s="88"/>
      <c r="E98" s="89">
        <v>9</v>
      </c>
      <c r="F98" s="90">
        <v>4</v>
      </c>
      <c r="G98" s="91">
        <v>1</v>
      </c>
      <c r="H98" s="91"/>
      <c r="I98" s="91"/>
      <c r="J98" s="80">
        <f>COUNTIF(E98:I98,"&gt;0")</f>
        <v>3</v>
      </c>
      <c r="K98" s="81">
        <f>COUNTIF(E98:I98,"&lt;0")</f>
        <v>0</v>
      </c>
      <c r="L98" s="82">
        <f t="shared" si="2"/>
        <v>1</v>
      </c>
      <c r="M98" s="82">
        <f t="shared" si="2"/>
      </c>
    </row>
    <row r="99" spans="1:13" ht="15.75">
      <c r="A99" s="75" t="s">
        <v>75</v>
      </c>
      <c r="B99" s="76" t="str">
        <f>IF(+B89&gt;"",B89&amp;" - "&amp;F90,"")</f>
        <v>Esther Goldberg - Viivi-Mari Vastavuo</v>
      </c>
      <c r="C99" s="83"/>
      <c r="D99" s="78"/>
      <c r="E99" s="92"/>
      <c r="F99" s="79"/>
      <c r="G99" s="79"/>
      <c r="H99" s="79"/>
      <c r="I99" s="79"/>
      <c r="J99" s="80">
        <f>COUNTIF(E99:I99,"&gt;0")</f>
        <v>0</v>
      </c>
      <c r="K99" s="81">
        <f>COUNTIF(E99:I99,"&lt;0")</f>
        <v>0</v>
      </c>
      <c r="L99" s="82">
        <f t="shared" si="2"/>
      </c>
      <c r="M99" s="82">
        <f t="shared" si="2"/>
      </c>
    </row>
    <row r="100" spans="1:13" ht="16.5" thickBot="1">
      <c r="A100" s="75" t="s">
        <v>76</v>
      </c>
      <c r="B100" s="76" t="str">
        <f>IF(+B90&gt;"",B90&amp;" - "&amp;F89,"")</f>
        <v>Pinja Eriksson - Paju Eriksson</v>
      </c>
      <c r="C100" s="83"/>
      <c r="D100" s="78"/>
      <c r="E100" s="93"/>
      <c r="F100" s="93"/>
      <c r="G100" s="93"/>
      <c r="H100" s="93"/>
      <c r="I100" s="93"/>
      <c r="J100" s="80">
        <f>COUNTIF(E100:I100,"&gt;0")</f>
        <v>0</v>
      </c>
      <c r="K100" s="81">
        <f>COUNTIF(E100:I100,"&lt;0")</f>
        <v>0</v>
      </c>
      <c r="L100" s="82">
        <f t="shared" si="2"/>
      </c>
      <c r="M100" s="82">
        <f t="shared" si="2"/>
      </c>
    </row>
    <row r="101" spans="1:13" ht="21" thickBot="1">
      <c r="A101" s="47"/>
      <c r="B101" s="47"/>
      <c r="C101" s="47"/>
      <c r="D101" s="47"/>
      <c r="E101" s="47"/>
      <c r="F101" s="47"/>
      <c r="G101" s="47"/>
      <c r="H101" s="94" t="s">
        <v>77</v>
      </c>
      <c r="I101" s="95"/>
      <c r="J101" s="80">
        <f>SUM(J96:J100)</f>
        <v>9</v>
      </c>
      <c r="K101" s="96">
        <f>SUM(K96:K100)</f>
        <v>0</v>
      </c>
      <c r="L101" s="97">
        <f>IF(SUM(L96:L100)&gt;=3,3,SUM(L96:L100))</f>
        <v>3</v>
      </c>
      <c r="M101" s="98">
        <f>IF(SUM(M96:M100)&gt;=3,3,SUM(M96:M100))</f>
        <v>0</v>
      </c>
    </row>
    <row r="102" spans="1:13" ht="15.75">
      <c r="A102" s="69" t="s">
        <v>78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 t="s">
        <v>79</v>
      </c>
      <c r="B103" s="47"/>
      <c r="C103" s="47" t="s">
        <v>80</v>
      </c>
      <c r="E103" s="47"/>
      <c r="F103" s="47" t="s">
        <v>15</v>
      </c>
      <c r="H103" s="47"/>
      <c r="I103" t="s">
        <v>81</v>
      </c>
      <c r="K103" s="47"/>
      <c r="L103" s="47"/>
      <c r="M103" s="47"/>
    </row>
    <row r="104" spans="1:13" ht="18.75" thickBot="1">
      <c r="A104" s="47"/>
      <c r="B104" s="47"/>
      <c r="C104" s="47"/>
      <c r="D104" s="47"/>
      <c r="E104" s="47"/>
      <c r="F104" s="47"/>
      <c r="G104" s="47"/>
      <c r="H104" s="47"/>
      <c r="I104" s="248" t="str">
        <f>IF(L101=3,B88,IF(M101=3,F88,""))</f>
        <v>MBF 1</v>
      </c>
      <c r="J104" s="249"/>
      <c r="K104" s="249"/>
      <c r="L104" s="249"/>
      <c r="M104" s="250"/>
    </row>
    <row r="105" spans="1:13" ht="18">
      <c r="A105" s="99"/>
      <c r="B105" s="99"/>
      <c r="C105" s="99"/>
      <c r="D105" s="99"/>
      <c r="E105" s="99"/>
      <c r="F105" s="99"/>
      <c r="G105" s="99"/>
      <c r="H105" s="99"/>
      <c r="I105" s="100"/>
      <c r="J105" s="100"/>
      <c r="K105" s="100"/>
      <c r="L105" s="100"/>
      <c r="M105" s="101"/>
    </row>
    <row r="107" spans="1:13" ht="15.75">
      <c r="A107" s="45" t="s">
        <v>51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3:13" ht="15.75">
      <c r="C108" s="47"/>
      <c r="D108" s="47"/>
      <c r="E108" s="48"/>
      <c r="F108" s="49" t="s">
        <v>52</v>
      </c>
      <c r="G108" s="50"/>
      <c r="H108" s="232"/>
      <c r="I108" s="233"/>
      <c r="J108" s="233"/>
      <c r="K108" s="233"/>
      <c r="L108" s="233"/>
      <c r="M108" s="234"/>
    </row>
    <row r="109" spans="1:13" ht="20.25">
      <c r="A109" s="51" t="s">
        <v>53</v>
      </c>
      <c r="C109" s="47"/>
      <c r="D109" s="47"/>
      <c r="E109" s="48"/>
      <c r="F109" s="49" t="s">
        <v>54</v>
      </c>
      <c r="G109" s="50"/>
      <c r="H109" s="232"/>
      <c r="I109" s="233"/>
      <c r="J109" s="233"/>
      <c r="K109" s="233"/>
      <c r="L109" s="233"/>
      <c r="M109" s="234"/>
    </row>
    <row r="110" spans="1:13" ht="15.75">
      <c r="A110" s="47"/>
      <c r="B110" s="47" t="s">
        <v>55</v>
      </c>
      <c r="C110" s="47"/>
      <c r="D110" s="47"/>
      <c r="E110" s="47"/>
      <c r="F110" s="49" t="s">
        <v>56</v>
      </c>
      <c r="G110" s="52"/>
      <c r="H110" s="232"/>
      <c r="I110" s="232"/>
      <c r="J110" s="232"/>
      <c r="K110" s="232"/>
      <c r="L110" s="232"/>
      <c r="M110" s="235"/>
    </row>
    <row r="111" spans="1:13" ht="15.75">
      <c r="A111" s="47"/>
      <c r="B111" s="47"/>
      <c r="C111" s="47"/>
      <c r="D111" s="47"/>
      <c r="E111" s="47"/>
      <c r="F111" s="49" t="s">
        <v>57</v>
      </c>
      <c r="G111" s="50"/>
      <c r="H111" s="236"/>
      <c r="I111" s="237"/>
      <c r="J111" s="237"/>
      <c r="K111" s="53" t="s">
        <v>58</v>
      </c>
      <c r="L111" s="232"/>
      <c r="M111" s="235"/>
    </row>
    <row r="112" spans="2:13" ht="13.5" thickBot="1">
      <c r="B112" s="54" t="s">
        <v>59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6.5" thickBot="1">
      <c r="A113" s="55" t="s">
        <v>60</v>
      </c>
      <c r="B113" s="238" t="s">
        <v>38</v>
      </c>
      <c r="C113" s="239"/>
      <c r="D113" s="240"/>
      <c r="E113" s="56" t="s">
        <v>61</v>
      </c>
      <c r="F113" s="241" t="s">
        <v>35</v>
      </c>
      <c r="G113" s="242"/>
      <c r="H113" s="242"/>
      <c r="I113" s="242"/>
      <c r="J113" s="242"/>
      <c r="K113" s="242"/>
      <c r="L113" s="242"/>
      <c r="M113" s="243"/>
    </row>
    <row r="114" spans="1:13" ht="13.5" thickBot="1">
      <c r="A114" s="57" t="s">
        <v>62</v>
      </c>
      <c r="B114" s="244" t="s">
        <v>255</v>
      </c>
      <c r="C114" s="245"/>
      <c r="D114" s="215"/>
      <c r="E114" s="58" t="s">
        <v>5</v>
      </c>
      <c r="F114" s="246" t="s">
        <v>249</v>
      </c>
      <c r="G114" s="233"/>
      <c r="H114" s="233"/>
      <c r="I114" s="233"/>
      <c r="J114" s="233"/>
      <c r="K114" s="233"/>
      <c r="L114" s="233"/>
      <c r="M114" s="234"/>
    </row>
    <row r="115" spans="1:13" ht="13.5" thickBot="1">
      <c r="A115" s="59" t="s">
        <v>63</v>
      </c>
      <c r="B115" s="244" t="s">
        <v>256</v>
      </c>
      <c r="C115" s="245"/>
      <c r="D115" s="215"/>
      <c r="E115" s="58" t="s">
        <v>64</v>
      </c>
      <c r="F115" s="246" t="s">
        <v>250</v>
      </c>
      <c r="G115" s="233"/>
      <c r="H115" s="233"/>
      <c r="I115" s="233"/>
      <c r="J115" s="233"/>
      <c r="K115" s="233"/>
      <c r="L115" s="233"/>
      <c r="M115" s="234"/>
    </row>
    <row r="116" spans="1:13" ht="13.5" thickBot="1">
      <c r="A116" s="60" t="s">
        <v>65</v>
      </c>
      <c r="B116" s="61"/>
      <c r="C116" s="62"/>
      <c r="D116" s="63"/>
      <c r="E116" s="64" t="s">
        <v>65</v>
      </c>
      <c r="F116" s="65"/>
      <c r="G116" s="66"/>
      <c r="H116" s="66"/>
      <c r="I116" s="66"/>
      <c r="J116" s="66"/>
      <c r="K116" s="66"/>
      <c r="L116" s="66"/>
      <c r="M116" s="66"/>
    </row>
    <row r="117" spans="1:13" ht="13.5" thickBot="1">
      <c r="A117" s="57"/>
      <c r="B117" s="244" t="s">
        <v>255</v>
      </c>
      <c r="C117" s="245"/>
      <c r="D117" s="215"/>
      <c r="E117" s="58"/>
      <c r="F117" s="247" t="s">
        <v>249</v>
      </c>
      <c r="G117" s="233"/>
      <c r="H117" s="233"/>
      <c r="I117" s="233"/>
      <c r="J117" s="233"/>
      <c r="K117" s="233"/>
      <c r="L117" s="233"/>
      <c r="M117" s="234"/>
    </row>
    <row r="118" spans="1:13" ht="13.5" thickBot="1">
      <c r="A118" s="67"/>
      <c r="B118" s="244" t="s">
        <v>256</v>
      </c>
      <c r="C118" s="245"/>
      <c r="D118" s="215"/>
      <c r="E118" s="58"/>
      <c r="F118" s="247" t="s">
        <v>250</v>
      </c>
      <c r="G118" s="233"/>
      <c r="H118" s="233"/>
      <c r="I118" s="233"/>
      <c r="J118" s="233"/>
      <c r="K118" s="233"/>
      <c r="L118" s="233"/>
      <c r="M118" s="234"/>
    </row>
    <row r="119" spans="1:13" ht="15.75">
      <c r="A119" s="47"/>
      <c r="B119" s="47"/>
      <c r="C119" s="47"/>
      <c r="D119" s="47"/>
      <c r="E119" s="54" t="s">
        <v>66</v>
      </c>
      <c r="F119" s="54"/>
      <c r="G119" s="54"/>
      <c r="H119" s="54"/>
      <c r="I119" s="47"/>
      <c r="J119" s="47"/>
      <c r="K119" s="47"/>
      <c r="L119" s="68"/>
      <c r="M119" s="48"/>
    </row>
    <row r="120" spans="1:13" ht="15.75">
      <c r="A120" s="69" t="s">
        <v>67</v>
      </c>
      <c r="B120" s="47"/>
      <c r="C120" s="47"/>
      <c r="D120" s="47"/>
      <c r="E120" s="70" t="s">
        <v>68</v>
      </c>
      <c r="F120" s="70" t="s">
        <v>11</v>
      </c>
      <c r="G120" s="70" t="s">
        <v>12</v>
      </c>
      <c r="H120" s="70" t="s">
        <v>13</v>
      </c>
      <c r="I120" s="70" t="s">
        <v>14</v>
      </c>
      <c r="J120" s="71" t="s">
        <v>69</v>
      </c>
      <c r="K120" s="72"/>
      <c r="L120" s="73" t="s">
        <v>70</v>
      </c>
      <c r="M120" s="74" t="s">
        <v>71</v>
      </c>
    </row>
    <row r="121" spans="1:13" ht="15.75">
      <c r="A121" s="75" t="s">
        <v>72</v>
      </c>
      <c r="B121" s="76" t="str">
        <f>IF(+B114&gt;"",B114&amp;" - "&amp;F114,"")</f>
        <v>Sarah Goldberg - Nancy Guo</v>
      </c>
      <c r="C121" s="77"/>
      <c r="D121" s="78"/>
      <c r="E121" s="79">
        <v>6</v>
      </c>
      <c r="F121" s="79">
        <v>2</v>
      </c>
      <c r="G121" s="79">
        <v>3</v>
      </c>
      <c r="H121" s="79"/>
      <c r="I121" s="79"/>
      <c r="J121" s="80">
        <f>COUNTIF(E121:I121,"&gt;0")</f>
        <v>3</v>
      </c>
      <c r="K121" s="81">
        <f>COUNTIF(E121:I121,"&lt;0")</f>
        <v>0</v>
      </c>
      <c r="L121" s="82">
        <f aca="true" t="shared" si="3" ref="L121:M125">IF(J121=3,1,"")</f>
        <v>1</v>
      </c>
      <c r="M121" s="82">
        <f t="shared" si="3"/>
      </c>
    </row>
    <row r="122" spans="1:13" ht="15.75">
      <c r="A122" s="75" t="s">
        <v>73</v>
      </c>
      <c r="B122" s="76" t="str">
        <f>IF(B115&gt;"",B115&amp;" - "&amp;F115,"")</f>
        <v>Sofia Engman - Pihla Eriksson</v>
      </c>
      <c r="C122" s="83"/>
      <c r="D122" s="78"/>
      <c r="E122" s="84">
        <v>-3</v>
      </c>
      <c r="F122" s="79">
        <v>-6</v>
      </c>
      <c r="G122" s="79">
        <v>-4</v>
      </c>
      <c r="H122" s="79"/>
      <c r="I122" s="79"/>
      <c r="J122" s="80">
        <f>COUNTIF(E122:I122,"&gt;0")</f>
        <v>0</v>
      </c>
      <c r="K122" s="81">
        <f>COUNTIF(E122:I122,"&lt;0")</f>
        <v>3</v>
      </c>
      <c r="L122" s="82">
        <f t="shared" si="3"/>
      </c>
      <c r="M122" s="82">
        <f t="shared" si="3"/>
        <v>1</v>
      </c>
    </row>
    <row r="123" spans="1:13" ht="15.75">
      <c r="A123" s="85" t="s">
        <v>74</v>
      </c>
      <c r="B123" s="86" t="str">
        <f>IF(B117&gt;"",B117&amp;" / "&amp;B118,"")</f>
        <v>Sarah Goldberg / Sofia Engman</v>
      </c>
      <c r="C123" s="87" t="str">
        <f>IF(F117&gt;"",F117&amp;" / "&amp;F118,"")</f>
        <v>Nancy Guo / Pihla Eriksson</v>
      </c>
      <c r="D123" s="88"/>
      <c r="E123" s="89">
        <v>2</v>
      </c>
      <c r="F123" s="90">
        <v>5</v>
      </c>
      <c r="G123" s="91">
        <v>6</v>
      </c>
      <c r="H123" s="91"/>
      <c r="I123" s="91"/>
      <c r="J123" s="80">
        <f>COUNTIF(E123:I123,"&gt;0")</f>
        <v>3</v>
      </c>
      <c r="K123" s="81">
        <f>COUNTIF(E123:I123,"&lt;0")</f>
        <v>0</v>
      </c>
      <c r="L123" s="82">
        <f t="shared" si="3"/>
        <v>1</v>
      </c>
      <c r="M123" s="82">
        <f t="shared" si="3"/>
      </c>
    </row>
    <row r="124" spans="1:13" ht="15.75">
      <c r="A124" s="75" t="s">
        <v>75</v>
      </c>
      <c r="B124" s="76" t="str">
        <f>IF(+B114&gt;"",B114&amp;" - "&amp;F115,"")</f>
        <v>Sarah Goldberg - Pihla Eriksson</v>
      </c>
      <c r="C124" s="83"/>
      <c r="D124" s="78"/>
      <c r="E124" s="92">
        <v>4</v>
      </c>
      <c r="F124" s="79">
        <v>7</v>
      </c>
      <c r="G124" s="79">
        <v>3</v>
      </c>
      <c r="H124" s="79"/>
      <c r="I124" s="79"/>
      <c r="J124" s="80">
        <f>COUNTIF(E124:I124,"&gt;0")</f>
        <v>3</v>
      </c>
      <c r="K124" s="81">
        <f>COUNTIF(E124:I124,"&lt;0")</f>
        <v>0</v>
      </c>
      <c r="L124" s="82">
        <f t="shared" si="3"/>
        <v>1</v>
      </c>
      <c r="M124" s="82">
        <f t="shared" si="3"/>
      </c>
    </row>
    <row r="125" spans="1:13" ht="16.5" thickBot="1">
      <c r="A125" s="75" t="s">
        <v>76</v>
      </c>
      <c r="B125" s="76" t="str">
        <f>IF(+B115&gt;"",B115&amp;" - "&amp;F114,"")</f>
        <v>Sofia Engman - Nancy Guo</v>
      </c>
      <c r="C125" s="83"/>
      <c r="D125" s="78"/>
      <c r="E125" s="93"/>
      <c r="F125" s="93"/>
      <c r="G125" s="93"/>
      <c r="H125" s="93"/>
      <c r="I125" s="93"/>
      <c r="J125" s="80">
        <f>COUNTIF(E125:I125,"&gt;0")</f>
        <v>0</v>
      </c>
      <c r="K125" s="81">
        <f>COUNTIF(E125:I125,"&lt;0")</f>
        <v>0</v>
      </c>
      <c r="L125" s="82">
        <f t="shared" si="3"/>
      </c>
      <c r="M125" s="82">
        <f t="shared" si="3"/>
      </c>
    </row>
    <row r="126" spans="1:13" ht="21" thickBot="1">
      <c r="A126" s="47"/>
      <c r="B126" s="47"/>
      <c r="C126" s="47"/>
      <c r="D126" s="47"/>
      <c r="E126" s="47"/>
      <c r="F126" s="47"/>
      <c r="G126" s="47"/>
      <c r="H126" s="94" t="s">
        <v>77</v>
      </c>
      <c r="I126" s="95"/>
      <c r="J126" s="80">
        <f>SUM(J121:J125)</f>
        <v>9</v>
      </c>
      <c r="K126" s="96">
        <f>SUM(K121:K125)</f>
        <v>3</v>
      </c>
      <c r="L126" s="97">
        <f>IF(SUM(L121:L125)&gt;=3,3,SUM(L121:L125))</f>
        <v>3</v>
      </c>
      <c r="M126" s="98">
        <f>IF(SUM(M121:M125)&gt;=3,3,SUM(M121:M125))</f>
        <v>1</v>
      </c>
    </row>
    <row r="127" spans="1:13" ht="15.75">
      <c r="A127" s="69" t="s">
        <v>78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2.75">
      <c r="A128" s="47" t="s">
        <v>79</v>
      </c>
      <c r="B128" s="47"/>
      <c r="C128" s="47" t="s">
        <v>80</v>
      </c>
      <c r="E128" s="47"/>
      <c r="F128" s="47" t="s">
        <v>15</v>
      </c>
      <c r="H128" s="47"/>
      <c r="I128" t="s">
        <v>81</v>
      </c>
      <c r="K128" s="47"/>
      <c r="L128" s="47"/>
      <c r="M128" s="47"/>
    </row>
    <row r="129" spans="1:13" ht="18.75" thickBot="1">
      <c r="A129" s="47"/>
      <c r="B129" s="47"/>
      <c r="C129" s="47"/>
      <c r="D129" s="47"/>
      <c r="E129" s="47"/>
      <c r="F129" s="47"/>
      <c r="G129" s="47"/>
      <c r="H129" s="47"/>
      <c r="I129" s="248" t="str">
        <f>IF(L126=3,B113,IF(M126=3,F113,""))</f>
        <v>MBF 2</v>
      </c>
      <c r="J129" s="249"/>
      <c r="K129" s="249"/>
      <c r="L129" s="249"/>
      <c r="M129" s="250"/>
    </row>
    <row r="130" spans="1:13" ht="18">
      <c r="A130" s="99"/>
      <c r="B130" s="99"/>
      <c r="C130" s="99"/>
      <c r="D130" s="99"/>
      <c r="E130" s="99"/>
      <c r="F130" s="99"/>
      <c r="G130" s="99"/>
      <c r="H130" s="99"/>
      <c r="I130" s="100"/>
      <c r="J130" s="100"/>
      <c r="K130" s="100"/>
      <c r="L130" s="100"/>
      <c r="M130" s="101"/>
    </row>
    <row r="133" spans="1:13" ht="15.75">
      <c r="A133" s="45" t="s">
        <v>51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3:13" ht="15.75">
      <c r="C134" s="47"/>
      <c r="D134" s="47"/>
      <c r="E134" s="48"/>
      <c r="F134" s="49" t="s">
        <v>52</v>
      </c>
      <c r="G134" s="50"/>
      <c r="H134" s="232"/>
      <c r="I134" s="233"/>
      <c r="J134" s="233"/>
      <c r="K134" s="233"/>
      <c r="L134" s="233"/>
      <c r="M134" s="234"/>
    </row>
    <row r="135" spans="1:13" ht="20.25">
      <c r="A135" s="51" t="s">
        <v>53</v>
      </c>
      <c r="C135" s="47"/>
      <c r="D135" s="47"/>
      <c r="E135" s="48"/>
      <c r="F135" s="49" t="s">
        <v>54</v>
      </c>
      <c r="G135" s="50"/>
      <c r="H135" s="232"/>
      <c r="I135" s="233"/>
      <c r="J135" s="233"/>
      <c r="K135" s="233"/>
      <c r="L135" s="233"/>
      <c r="M135" s="234"/>
    </row>
    <row r="136" spans="1:13" ht="15.75">
      <c r="A136" s="47"/>
      <c r="B136" s="47" t="s">
        <v>55</v>
      </c>
      <c r="C136" s="47"/>
      <c r="D136" s="47"/>
      <c r="E136" s="47"/>
      <c r="F136" s="49" t="s">
        <v>56</v>
      </c>
      <c r="G136" s="52"/>
      <c r="H136" s="232"/>
      <c r="I136" s="232"/>
      <c r="J136" s="232"/>
      <c r="K136" s="232"/>
      <c r="L136" s="232"/>
      <c r="M136" s="235"/>
    </row>
    <row r="137" spans="1:13" ht="15.75">
      <c r="A137" s="47"/>
      <c r="B137" s="47"/>
      <c r="C137" s="47"/>
      <c r="D137" s="47"/>
      <c r="E137" s="47"/>
      <c r="F137" s="49" t="s">
        <v>57</v>
      </c>
      <c r="G137" s="50"/>
      <c r="H137" s="236"/>
      <c r="I137" s="237"/>
      <c r="J137" s="237"/>
      <c r="K137" s="53" t="s">
        <v>58</v>
      </c>
      <c r="L137" s="232"/>
      <c r="M137" s="235"/>
    </row>
    <row r="138" spans="2:13" ht="13.5" thickBot="1">
      <c r="B138" s="54" t="s">
        <v>59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6.5" thickBot="1">
      <c r="A139" s="55" t="s">
        <v>60</v>
      </c>
      <c r="B139" s="238" t="s">
        <v>38</v>
      </c>
      <c r="C139" s="239"/>
      <c r="D139" s="240"/>
      <c r="E139" s="56" t="s">
        <v>61</v>
      </c>
      <c r="F139" s="241" t="s">
        <v>34</v>
      </c>
      <c r="G139" s="242"/>
      <c r="H139" s="242"/>
      <c r="I139" s="242"/>
      <c r="J139" s="242"/>
      <c r="K139" s="242"/>
      <c r="L139" s="242"/>
      <c r="M139" s="243"/>
    </row>
    <row r="140" spans="1:13" ht="13.5" thickBot="1">
      <c r="A140" s="57" t="s">
        <v>62</v>
      </c>
      <c r="B140" s="244" t="s">
        <v>255</v>
      </c>
      <c r="C140" s="245"/>
      <c r="D140" s="215"/>
      <c r="E140" s="58" t="s">
        <v>5</v>
      </c>
      <c r="F140" s="246" t="s">
        <v>248</v>
      </c>
      <c r="G140" s="233"/>
      <c r="H140" s="233"/>
      <c r="I140" s="233"/>
      <c r="J140" s="233"/>
      <c r="K140" s="233"/>
      <c r="L140" s="233"/>
      <c r="M140" s="234"/>
    </row>
    <row r="141" spans="1:13" ht="13.5" thickBot="1">
      <c r="A141" s="59" t="s">
        <v>63</v>
      </c>
      <c r="B141" s="244" t="s">
        <v>256</v>
      </c>
      <c r="C141" s="245"/>
      <c r="D141" s="215"/>
      <c r="E141" s="58" t="s">
        <v>64</v>
      </c>
      <c r="F141" s="246" t="s">
        <v>247</v>
      </c>
      <c r="G141" s="233"/>
      <c r="H141" s="233"/>
      <c r="I141" s="233"/>
      <c r="J141" s="233"/>
      <c r="K141" s="233"/>
      <c r="L141" s="233"/>
      <c r="M141" s="234"/>
    </row>
    <row r="142" spans="1:13" ht="13.5" thickBot="1">
      <c r="A142" s="60" t="s">
        <v>65</v>
      </c>
      <c r="B142" s="61"/>
      <c r="C142" s="62"/>
      <c r="D142" s="63"/>
      <c r="E142" s="64" t="s">
        <v>65</v>
      </c>
      <c r="F142" s="65"/>
      <c r="G142" s="66"/>
      <c r="H142" s="66"/>
      <c r="I142" s="66"/>
      <c r="J142" s="66"/>
      <c r="K142" s="66"/>
      <c r="L142" s="66"/>
      <c r="M142" s="66"/>
    </row>
    <row r="143" spans="1:13" ht="13.5" thickBot="1">
      <c r="A143" s="57"/>
      <c r="B143" s="244" t="s">
        <v>255</v>
      </c>
      <c r="C143" s="245"/>
      <c r="D143" s="215"/>
      <c r="E143" s="58"/>
      <c r="F143" s="247" t="s">
        <v>248</v>
      </c>
      <c r="G143" s="233"/>
      <c r="H143" s="233"/>
      <c r="I143" s="233"/>
      <c r="J143" s="233"/>
      <c r="K143" s="233"/>
      <c r="L143" s="233"/>
      <c r="M143" s="234"/>
    </row>
    <row r="144" spans="1:13" ht="13.5" thickBot="1">
      <c r="A144" s="67"/>
      <c r="B144" s="244" t="s">
        <v>256</v>
      </c>
      <c r="C144" s="245"/>
      <c r="D144" s="215"/>
      <c r="E144" s="58"/>
      <c r="F144" s="247" t="s">
        <v>247</v>
      </c>
      <c r="G144" s="233"/>
      <c r="H144" s="233"/>
      <c r="I144" s="233"/>
      <c r="J144" s="233"/>
      <c r="K144" s="233"/>
      <c r="L144" s="233"/>
      <c r="M144" s="234"/>
    </row>
    <row r="145" spans="1:13" ht="15.75">
      <c r="A145" s="47"/>
      <c r="B145" s="47"/>
      <c r="C145" s="47"/>
      <c r="D145" s="47"/>
      <c r="E145" s="54" t="s">
        <v>66</v>
      </c>
      <c r="F145" s="54"/>
      <c r="G145" s="54"/>
      <c r="H145" s="54"/>
      <c r="I145" s="47"/>
      <c r="J145" s="47"/>
      <c r="K145" s="47"/>
      <c r="L145" s="68"/>
      <c r="M145" s="48"/>
    </row>
    <row r="146" spans="1:13" ht="15.75">
      <c r="A146" s="69" t="s">
        <v>67</v>
      </c>
      <c r="B146" s="47"/>
      <c r="C146" s="47"/>
      <c r="D146" s="47"/>
      <c r="E146" s="70" t="s">
        <v>68</v>
      </c>
      <c r="F146" s="70" t="s">
        <v>11</v>
      </c>
      <c r="G146" s="70" t="s">
        <v>12</v>
      </c>
      <c r="H146" s="70" t="s">
        <v>13</v>
      </c>
      <c r="I146" s="70" t="s">
        <v>14</v>
      </c>
      <c r="J146" s="71" t="s">
        <v>69</v>
      </c>
      <c r="K146" s="72"/>
      <c r="L146" s="73" t="s">
        <v>70</v>
      </c>
      <c r="M146" s="74" t="s">
        <v>71</v>
      </c>
    </row>
    <row r="147" spans="1:13" ht="15.75">
      <c r="A147" s="75" t="s">
        <v>72</v>
      </c>
      <c r="B147" s="76" t="str">
        <f>IF(+B140&gt;"",B140&amp;" - "&amp;F140,"")</f>
        <v>Sarah Goldberg - Pinja Eriksson</v>
      </c>
      <c r="C147" s="77"/>
      <c r="D147" s="78"/>
      <c r="E147" s="79">
        <v>-11</v>
      </c>
      <c r="F147" s="79">
        <v>-5</v>
      </c>
      <c r="G147" s="79">
        <v>-9</v>
      </c>
      <c r="H147" s="79"/>
      <c r="I147" s="79"/>
      <c r="J147" s="80">
        <f>COUNTIF(E147:I147,"&gt;0")</f>
        <v>0</v>
      </c>
      <c r="K147" s="81">
        <f>COUNTIF(E147:I147,"&lt;0")</f>
        <v>3</v>
      </c>
      <c r="L147" s="82">
        <f aca="true" t="shared" si="4" ref="L147:M151">IF(J147=3,1,"")</f>
      </c>
      <c r="M147" s="82">
        <f t="shared" si="4"/>
        <v>1</v>
      </c>
    </row>
    <row r="148" spans="1:13" ht="15.75">
      <c r="A148" s="75" t="s">
        <v>73</v>
      </c>
      <c r="B148" s="76" t="str">
        <f>IF(B141&gt;"",B141&amp;" - "&amp;F141,"")</f>
        <v>Sofia Engman - Esther Goldberg</v>
      </c>
      <c r="C148" s="83"/>
      <c r="D148" s="78"/>
      <c r="E148" s="84">
        <v>-8</v>
      </c>
      <c r="F148" s="79">
        <v>-9</v>
      </c>
      <c r="G148" s="79">
        <v>-6</v>
      </c>
      <c r="H148" s="79"/>
      <c r="I148" s="79"/>
      <c r="J148" s="80">
        <f>COUNTIF(E148:I148,"&gt;0")</f>
        <v>0</v>
      </c>
      <c r="K148" s="81">
        <f>COUNTIF(E148:I148,"&lt;0")</f>
        <v>3</v>
      </c>
      <c r="L148" s="82">
        <f t="shared" si="4"/>
      </c>
      <c r="M148" s="82">
        <f t="shared" si="4"/>
        <v>1</v>
      </c>
    </row>
    <row r="149" spans="1:13" ht="15.75">
      <c r="A149" s="85" t="s">
        <v>74</v>
      </c>
      <c r="B149" s="86" t="str">
        <f>IF(B143&gt;"",B143&amp;" / "&amp;B144,"")</f>
        <v>Sarah Goldberg / Sofia Engman</v>
      </c>
      <c r="C149" s="87" t="str">
        <f>IF(F143&gt;"",F143&amp;" / "&amp;F144,"")</f>
        <v>Pinja Eriksson / Esther Goldberg</v>
      </c>
      <c r="D149" s="88"/>
      <c r="E149" s="89">
        <v>-5</v>
      </c>
      <c r="F149" s="90">
        <v>-9</v>
      </c>
      <c r="G149" s="91">
        <v>-6</v>
      </c>
      <c r="H149" s="91"/>
      <c r="I149" s="91"/>
      <c r="J149" s="80">
        <f>COUNTIF(E149:I149,"&gt;0")</f>
        <v>0</v>
      </c>
      <c r="K149" s="81">
        <f>COUNTIF(E149:I149,"&lt;0")</f>
        <v>3</v>
      </c>
      <c r="L149" s="82">
        <f t="shared" si="4"/>
      </c>
      <c r="M149" s="82">
        <f t="shared" si="4"/>
        <v>1</v>
      </c>
    </row>
    <row r="150" spans="1:13" ht="15.75">
      <c r="A150" s="75" t="s">
        <v>75</v>
      </c>
      <c r="B150" s="76" t="str">
        <f>IF(+B140&gt;"",B140&amp;" - "&amp;F141,"")</f>
        <v>Sarah Goldberg - Esther Goldberg</v>
      </c>
      <c r="C150" s="83"/>
      <c r="D150" s="78"/>
      <c r="E150" s="92"/>
      <c r="F150" s="79"/>
      <c r="G150" s="79"/>
      <c r="H150" s="79"/>
      <c r="I150" s="79"/>
      <c r="J150" s="80">
        <f>COUNTIF(E150:I150,"&gt;0")</f>
        <v>0</v>
      </c>
      <c r="K150" s="81">
        <f>COUNTIF(E150:I150,"&lt;0")</f>
        <v>0</v>
      </c>
      <c r="L150" s="82">
        <f t="shared" si="4"/>
      </c>
      <c r="M150" s="82">
        <f t="shared" si="4"/>
      </c>
    </row>
    <row r="151" spans="1:13" ht="16.5" thickBot="1">
      <c r="A151" s="75" t="s">
        <v>76</v>
      </c>
      <c r="B151" s="76" t="str">
        <f>IF(+B141&gt;"",B141&amp;" - "&amp;F140,"")</f>
        <v>Sofia Engman - Pinja Eriksson</v>
      </c>
      <c r="C151" s="83"/>
      <c r="D151" s="78"/>
      <c r="E151" s="93"/>
      <c r="F151" s="93"/>
      <c r="G151" s="93"/>
      <c r="H151" s="93"/>
      <c r="I151" s="93"/>
      <c r="J151" s="80">
        <f>COUNTIF(E151:I151,"&gt;0")</f>
        <v>0</v>
      </c>
      <c r="K151" s="81">
        <f>COUNTIF(E151:I151,"&lt;0")</f>
        <v>0</v>
      </c>
      <c r="L151" s="82">
        <f t="shared" si="4"/>
      </c>
      <c r="M151" s="82">
        <f t="shared" si="4"/>
      </c>
    </row>
    <row r="152" spans="1:13" ht="21" thickBot="1">
      <c r="A152" s="47"/>
      <c r="B152" s="47"/>
      <c r="C152" s="47"/>
      <c r="D152" s="47"/>
      <c r="E152" s="47"/>
      <c r="F152" s="47"/>
      <c r="G152" s="47"/>
      <c r="H152" s="94" t="s">
        <v>77</v>
      </c>
      <c r="I152" s="95"/>
      <c r="J152" s="80">
        <f>SUM(J147:J151)</f>
        <v>0</v>
      </c>
      <c r="K152" s="96">
        <f>SUM(K147:K151)</f>
        <v>9</v>
      </c>
      <c r="L152" s="97">
        <f>IF(SUM(L147:L151)&gt;=3,3,SUM(L147:L151))</f>
        <v>0</v>
      </c>
      <c r="M152" s="98">
        <f>IF(SUM(M147:M151)&gt;=3,3,SUM(M147:M151))</f>
        <v>3</v>
      </c>
    </row>
    <row r="153" spans="1:13" ht="15.75">
      <c r="A153" s="69" t="s">
        <v>78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2.75">
      <c r="A154" s="47" t="s">
        <v>79</v>
      </c>
      <c r="B154" s="47"/>
      <c r="C154" s="47" t="s">
        <v>80</v>
      </c>
      <c r="E154" s="47"/>
      <c r="F154" s="47" t="s">
        <v>15</v>
      </c>
      <c r="H154" s="47"/>
      <c r="I154" t="s">
        <v>81</v>
      </c>
      <c r="K154" s="47"/>
      <c r="L154" s="47"/>
      <c r="M154" s="47"/>
    </row>
    <row r="155" spans="1:13" ht="18.75" thickBot="1">
      <c r="A155" s="47"/>
      <c r="B155" s="47"/>
      <c r="C155" s="47"/>
      <c r="D155" s="47"/>
      <c r="E155" s="47"/>
      <c r="F155" s="47"/>
      <c r="G155" s="47"/>
      <c r="H155" s="47"/>
      <c r="I155" s="248" t="str">
        <f>IF(L152=3,B139,IF(M152=3,F139,""))</f>
        <v>MBF 1</v>
      </c>
      <c r="J155" s="249"/>
      <c r="K155" s="249"/>
      <c r="L155" s="249"/>
      <c r="M155" s="250"/>
    </row>
    <row r="156" spans="1:13" ht="18">
      <c r="A156" s="99"/>
      <c r="B156" s="99"/>
      <c r="C156" s="99"/>
      <c r="D156" s="99"/>
      <c r="E156" s="99"/>
      <c r="F156" s="99"/>
      <c r="G156" s="99"/>
      <c r="H156" s="99"/>
      <c r="I156" s="100"/>
      <c r="J156" s="100"/>
      <c r="K156" s="100"/>
      <c r="L156" s="100"/>
      <c r="M156" s="101"/>
    </row>
    <row r="159" spans="1:13" ht="15.75">
      <c r="A159" s="45" t="s">
        <v>51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3:13" ht="15.75">
      <c r="C160" s="47"/>
      <c r="D160" s="47"/>
      <c r="E160" s="48"/>
      <c r="F160" s="49" t="s">
        <v>52</v>
      </c>
      <c r="G160" s="50"/>
      <c r="H160" s="232"/>
      <c r="I160" s="233"/>
      <c r="J160" s="233"/>
      <c r="K160" s="233"/>
      <c r="L160" s="233"/>
      <c r="M160" s="234"/>
    </row>
    <row r="161" spans="1:13" ht="20.25">
      <c r="A161" s="51" t="s">
        <v>53</v>
      </c>
      <c r="C161" s="47"/>
      <c r="D161" s="47"/>
      <c r="E161" s="48"/>
      <c r="F161" s="49" t="s">
        <v>54</v>
      </c>
      <c r="G161" s="50"/>
      <c r="H161" s="232"/>
      <c r="I161" s="233"/>
      <c r="J161" s="233"/>
      <c r="K161" s="233"/>
      <c r="L161" s="233"/>
      <c r="M161" s="234"/>
    </row>
    <row r="162" spans="1:13" ht="15.75">
      <c r="A162" s="47"/>
      <c r="B162" s="47" t="s">
        <v>55</v>
      </c>
      <c r="C162" s="47"/>
      <c r="D162" s="47"/>
      <c r="E162" s="47"/>
      <c r="F162" s="49" t="s">
        <v>56</v>
      </c>
      <c r="G162" s="52"/>
      <c r="H162" s="232"/>
      <c r="I162" s="232"/>
      <c r="J162" s="232"/>
      <c r="K162" s="232"/>
      <c r="L162" s="232"/>
      <c r="M162" s="235"/>
    </row>
    <row r="163" spans="1:13" ht="15.75">
      <c r="A163" s="47"/>
      <c r="B163" s="47"/>
      <c r="C163" s="47"/>
      <c r="D163" s="47"/>
      <c r="E163" s="47"/>
      <c r="F163" s="49" t="s">
        <v>57</v>
      </c>
      <c r="G163" s="50"/>
      <c r="H163" s="236"/>
      <c r="I163" s="237"/>
      <c r="J163" s="237"/>
      <c r="K163" s="53" t="s">
        <v>58</v>
      </c>
      <c r="L163" s="232"/>
      <c r="M163" s="235"/>
    </row>
    <row r="164" spans="2:13" ht="13.5" thickBot="1">
      <c r="B164" s="54" t="s">
        <v>59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6.5" thickBot="1">
      <c r="A165" s="55" t="s">
        <v>60</v>
      </c>
      <c r="B165" s="238" t="s">
        <v>110</v>
      </c>
      <c r="C165" s="239"/>
      <c r="D165" s="240"/>
      <c r="E165" s="56" t="s">
        <v>61</v>
      </c>
      <c r="F165" s="241" t="s">
        <v>35</v>
      </c>
      <c r="G165" s="242"/>
      <c r="H165" s="242"/>
      <c r="I165" s="242"/>
      <c r="J165" s="242"/>
      <c r="K165" s="242"/>
      <c r="L165" s="242"/>
      <c r="M165" s="243"/>
    </row>
    <row r="166" spans="1:13" ht="13.5" thickBot="1">
      <c r="A166" s="57" t="s">
        <v>62</v>
      </c>
      <c r="B166" s="244" t="s">
        <v>253</v>
      </c>
      <c r="C166" s="245"/>
      <c r="D166" s="215"/>
      <c r="E166" s="58" t="s">
        <v>5</v>
      </c>
      <c r="F166" s="246" t="s">
        <v>257</v>
      </c>
      <c r="G166" s="233"/>
      <c r="H166" s="233"/>
      <c r="I166" s="233"/>
      <c r="J166" s="233"/>
      <c r="K166" s="233"/>
      <c r="L166" s="233"/>
      <c r="M166" s="234"/>
    </row>
    <row r="167" spans="1:13" ht="13.5" thickBot="1">
      <c r="A167" s="59" t="s">
        <v>63</v>
      </c>
      <c r="B167" s="244" t="s">
        <v>254</v>
      </c>
      <c r="C167" s="245"/>
      <c r="D167" s="215"/>
      <c r="E167" s="58" t="s">
        <v>64</v>
      </c>
      <c r="F167" s="246" t="s">
        <v>250</v>
      </c>
      <c r="G167" s="233"/>
      <c r="H167" s="233"/>
      <c r="I167" s="233"/>
      <c r="J167" s="233"/>
      <c r="K167" s="233"/>
      <c r="L167" s="233"/>
      <c r="M167" s="234"/>
    </row>
    <row r="168" spans="1:13" ht="13.5" thickBot="1">
      <c r="A168" s="60" t="s">
        <v>65</v>
      </c>
      <c r="B168" s="61"/>
      <c r="C168" s="62"/>
      <c r="D168" s="63"/>
      <c r="E168" s="64" t="s">
        <v>65</v>
      </c>
      <c r="F168" s="65"/>
      <c r="G168" s="66"/>
      <c r="H168" s="66"/>
      <c r="I168" s="66"/>
      <c r="J168" s="66"/>
      <c r="K168" s="66"/>
      <c r="L168" s="66"/>
      <c r="M168" s="66"/>
    </row>
    <row r="169" spans="1:13" ht="13.5" thickBot="1">
      <c r="A169" s="57"/>
      <c r="B169" s="244" t="s">
        <v>253</v>
      </c>
      <c r="C169" s="245"/>
      <c r="D169" s="215"/>
      <c r="E169" s="58"/>
      <c r="F169" s="247" t="s">
        <v>257</v>
      </c>
      <c r="G169" s="233"/>
      <c r="H169" s="233"/>
      <c r="I169" s="233"/>
      <c r="J169" s="233"/>
      <c r="K169" s="233"/>
      <c r="L169" s="233"/>
      <c r="M169" s="234"/>
    </row>
    <row r="170" spans="1:13" ht="13.5" thickBot="1">
      <c r="A170" s="67"/>
      <c r="B170" s="244" t="s">
        <v>254</v>
      </c>
      <c r="C170" s="245"/>
      <c r="D170" s="215"/>
      <c r="E170" s="58"/>
      <c r="F170" s="247" t="s">
        <v>250</v>
      </c>
      <c r="G170" s="233"/>
      <c r="H170" s="233"/>
      <c r="I170" s="233"/>
      <c r="J170" s="233"/>
      <c r="K170" s="233"/>
      <c r="L170" s="233"/>
      <c r="M170" s="234"/>
    </row>
    <row r="171" spans="1:13" ht="15.75">
      <c r="A171" s="47"/>
      <c r="B171" s="47"/>
      <c r="C171" s="47"/>
      <c r="D171" s="47"/>
      <c r="E171" s="54" t="s">
        <v>66</v>
      </c>
      <c r="F171" s="54"/>
      <c r="G171" s="54"/>
      <c r="H171" s="54"/>
      <c r="I171" s="47"/>
      <c r="J171" s="47"/>
      <c r="K171" s="47"/>
      <c r="L171" s="68"/>
      <c r="M171" s="48"/>
    </row>
    <row r="172" spans="1:13" ht="15.75">
      <c r="A172" s="69" t="s">
        <v>67</v>
      </c>
      <c r="B172" s="47"/>
      <c r="C172" s="47"/>
      <c r="D172" s="47"/>
      <c r="E172" s="70" t="s">
        <v>68</v>
      </c>
      <c r="F172" s="70" t="s">
        <v>11</v>
      </c>
      <c r="G172" s="70" t="s">
        <v>12</v>
      </c>
      <c r="H172" s="70" t="s">
        <v>13</v>
      </c>
      <c r="I172" s="70" t="s">
        <v>14</v>
      </c>
      <c r="J172" s="71" t="s">
        <v>69</v>
      </c>
      <c r="K172" s="72"/>
      <c r="L172" s="73" t="s">
        <v>70</v>
      </c>
      <c r="M172" s="74" t="s">
        <v>71</v>
      </c>
    </row>
    <row r="173" spans="1:13" ht="15.75">
      <c r="A173" s="75" t="s">
        <v>72</v>
      </c>
      <c r="B173" s="76" t="str">
        <f>IF(+B166&gt;"",B166&amp;" - "&amp;F166,"")</f>
        <v>Iida Myllärinen - Catharina Aspenström</v>
      </c>
      <c r="C173" s="77"/>
      <c r="D173" s="78"/>
      <c r="E173" s="79">
        <v>4</v>
      </c>
      <c r="F173" s="79">
        <v>1</v>
      </c>
      <c r="G173" s="79">
        <v>3</v>
      </c>
      <c r="H173" s="79"/>
      <c r="I173" s="79"/>
      <c r="J173" s="80">
        <f>COUNTIF(E173:I173,"&gt;0")</f>
        <v>3</v>
      </c>
      <c r="K173" s="81">
        <f>COUNTIF(E173:I173,"&lt;0")</f>
        <v>0</v>
      </c>
      <c r="L173" s="82">
        <f aca="true" t="shared" si="5" ref="L173:M177">IF(J173=3,1,"")</f>
        <v>1</v>
      </c>
      <c r="M173" s="82">
        <f t="shared" si="5"/>
      </c>
    </row>
    <row r="174" spans="1:13" ht="15.75">
      <c r="A174" s="75" t="s">
        <v>73</v>
      </c>
      <c r="B174" s="76" t="str">
        <f>IF(B167&gt;"",B167&amp;" - "&amp;F167,"")</f>
        <v>Mariel Koponen - Pihla Eriksson</v>
      </c>
      <c r="C174" s="83"/>
      <c r="D174" s="78"/>
      <c r="E174" s="84">
        <v>6</v>
      </c>
      <c r="F174" s="79">
        <v>6</v>
      </c>
      <c r="G174" s="79">
        <v>-7</v>
      </c>
      <c r="H174" s="79">
        <v>5</v>
      </c>
      <c r="I174" s="79"/>
      <c r="J174" s="80">
        <f>COUNTIF(E174:I174,"&gt;0")</f>
        <v>3</v>
      </c>
      <c r="K174" s="81">
        <f>COUNTIF(E174:I174,"&lt;0")</f>
        <v>1</v>
      </c>
      <c r="L174" s="82">
        <f t="shared" si="5"/>
        <v>1</v>
      </c>
      <c r="M174" s="82">
        <f t="shared" si="5"/>
      </c>
    </row>
    <row r="175" spans="1:13" ht="15.75">
      <c r="A175" s="85" t="s">
        <v>74</v>
      </c>
      <c r="B175" s="86" t="str">
        <f>IF(B169&gt;"",B169&amp;" / "&amp;B170,"")</f>
        <v>Iida Myllärinen / Mariel Koponen</v>
      </c>
      <c r="C175" s="87" t="str">
        <f>IF(F169&gt;"",F169&amp;" / "&amp;F170,"")</f>
        <v>Catharina Aspenström / Pihla Eriksson</v>
      </c>
      <c r="D175" s="88"/>
      <c r="E175" s="89">
        <v>4</v>
      </c>
      <c r="F175" s="90">
        <v>3</v>
      </c>
      <c r="G175" s="91">
        <v>5</v>
      </c>
      <c r="H175" s="91"/>
      <c r="I175" s="91"/>
      <c r="J175" s="80">
        <f>COUNTIF(E175:I175,"&gt;0")</f>
        <v>3</v>
      </c>
      <c r="K175" s="81">
        <f>COUNTIF(E175:I175,"&lt;0")</f>
        <v>0</v>
      </c>
      <c r="L175" s="82">
        <f t="shared" si="5"/>
        <v>1</v>
      </c>
      <c r="M175" s="82">
        <f t="shared" si="5"/>
      </c>
    </row>
    <row r="176" spans="1:13" ht="15.75">
      <c r="A176" s="75" t="s">
        <v>75</v>
      </c>
      <c r="B176" s="76" t="str">
        <f>IF(+B166&gt;"",B166&amp;" - "&amp;F167,"")</f>
        <v>Iida Myllärinen - Pihla Eriksson</v>
      </c>
      <c r="C176" s="83"/>
      <c r="D176" s="78"/>
      <c r="E176" s="92"/>
      <c r="F176" s="79"/>
      <c r="G176" s="79"/>
      <c r="H176" s="79"/>
      <c r="I176" s="79"/>
      <c r="J176" s="80">
        <f>COUNTIF(E176:I176,"&gt;0")</f>
        <v>0</v>
      </c>
      <c r="K176" s="81">
        <f>COUNTIF(E176:I176,"&lt;0")</f>
        <v>0</v>
      </c>
      <c r="L176" s="82">
        <f t="shared" si="5"/>
      </c>
      <c r="M176" s="82">
        <f t="shared" si="5"/>
      </c>
    </row>
    <row r="177" spans="1:13" ht="16.5" thickBot="1">
      <c r="A177" s="75" t="s">
        <v>76</v>
      </c>
      <c r="B177" s="76" t="str">
        <f>IF(+B167&gt;"",B167&amp;" - "&amp;F166,"")</f>
        <v>Mariel Koponen - Catharina Aspenström</v>
      </c>
      <c r="C177" s="83"/>
      <c r="D177" s="78"/>
      <c r="E177" s="93"/>
      <c r="F177" s="93"/>
      <c r="G177" s="93"/>
      <c r="H177" s="93"/>
      <c r="I177" s="93"/>
      <c r="J177" s="80">
        <f>COUNTIF(E177:I177,"&gt;0")</f>
        <v>0</v>
      </c>
      <c r="K177" s="81">
        <f>COUNTIF(E177:I177,"&lt;0")</f>
        <v>0</v>
      </c>
      <c r="L177" s="82">
        <f t="shared" si="5"/>
      </c>
      <c r="M177" s="82">
        <f t="shared" si="5"/>
      </c>
    </row>
    <row r="178" spans="1:13" ht="21" thickBot="1">
      <c r="A178" s="47"/>
      <c r="B178" s="47"/>
      <c r="C178" s="47"/>
      <c r="D178" s="47"/>
      <c r="E178" s="47"/>
      <c r="F178" s="47"/>
      <c r="G178" s="47"/>
      <c r="H178" s="94" t="s">
        <v>77</v>
      </c>
      <c r="I178" s="95"/>
      <c r="J178" s="80">
        <f>SUM(J173:J177)</f>
        <v>9</v>
      </c>
      <c r="K178" s="96">
        <f>SUM(K173:K177)</f>
        <v>1</v>
      </c>
      <c r="L178" s="97">
        <f>IF(SUM(L173:L177)&gt;=3,3,SUM(L173:L177))</f>
        <v>3</v>
      </c>
      <c r="M178" s="98">
        <f>IF(SUM(M173:M177)&gt;=3,3,SUM(M173:M177))</f>
        <v>0</v>
      </c>
    </row>
    <row r="179" spans="1:13" ht="15.75">
      <c r="A179" s="69" t="s">
        <v>78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ht="12.75">
      <c r="A180" s="47" t="s">
        <v>79</v>
      </c>
      <c r="B180" s="47"/>
      <c r="C180" s="47" t="s">
        <v>80</v>
      </c>
      <c r="E180" s="47"/>
      <c r="F180" s="47" t="s">
        <v>15</v>
      </c>
      <c r="H180" s="47"/>
      <c r="I180" t="s">
        <v>81</v>
      </c>
      <c r="K180" s="47"/>
      <c r="L180" s="47"/>
      <c r="M180" s="47"/>
    </row>
    <row r="181" spans="1:13" ht="18.75" thickBot="1">
      <c r="A181" s="47"/>
      <c r="B181" s="47"/>
      <c r="C181" s="47"/>
      <c r="D181" s="47"/>
      <c r="E181" s="47"/>
      <c r="F181" s="47"/>
      <c r="G181" s="47"/>
      <c r="H181" s="47"/>
      <c r="I181" s="248" t="str">
        <f>IF(L178=3,B165,IF(M178=3,F165,""))</f>
        <v>POR-83</v>
      </c>
      <c r="J181" s="249"/>
      <c r="K181" s="249"/>
      <c r="L181" s="249"/>
      <c r="M181" s="250"/>
    </row>
    <row r="182" spans="1:13" ht="18">
      <c r="A182" s="99"/>
      <c r="B182" s="99"/>
      <c r="C182" s="99"/>
      <c r="D182" s="99"/>
      <c r="E182" s="99"/>
      <c r="F182" s="99"/>
      <c r="G182" s="99"/>
      <c r="H182" s="99"/>
      <c r="I182" s="100"/>
      <c r="J182" s="100"/>
      <c r="K182" s="100"/>
      <c r="L182" s="100"/>
      <c r="M182" s="101"/>
    </row>
    <row r="185" spans="1:13" ht="15.75">
      <c r="A185" s="45" t="s">
        <v>51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3:13" ht="15.75">
      <c r="C186" s="47"/>
      <c r="D186" s="47"/>
      <c r="E186" s="48"/>
      <c r="F186" s="49" t="s">
        <v>52</v>
      </c>
      <c r="G186" s="50"/>
      <c r="H186" s="232"/>
      <c r="I186" s="233"/>
      <c r="J186" s="233"/>
      <c r="K186" s="233"/>
      <c r="L186" s="233"/>
      <c r="M186" s="234"/>
    </row>
    <row r="187" spans="1:13" ht="20.25">
      <c r="A187" s="51" t="s">
        <v>53</v>
      </c>
      <c r="C187" s="47"/>
      <c r="D187" s="47"/>
      <c r="E187" s="48"/>
      <c r="F187" s="49" t="s">
        <v>54</v>
      </c>
      <c r="G187" s="50"/>
      <c r="H187" s="232"/>
      <c r="I187" s="233"/>
      <c r="J187" s="233"/>
      <c r="K187" s="233"/>
      <c r="L187" s="233"/>
      <c r="M187" s="234"/>
    </row>
    <row r="188" spans="1:13" ht="15.75">
      <c r="A188" s="47"/>
      <c r="B188" s="47" t="s">
        <v>55</v>
      </c>
      <c r="C188" s="47"/>
      <c r="D188" s="47"/>
      <c r="E188" s="47"/>
      <c r="F188" s="49" t="s">
        <v>56</v>
      </c>
      <c r="G188" s="52"/>
      <c r="H188" s="232"/>
      <c r="I188" s="232"/>
      <c r="J188" s="232"/>
      <c r="K188" s="232"/>
      <c r="L188" s="232"/>
      <c r="M188" s="235"/>
    </row>
    <row r="189" spans="1:13" ht="15.75">
      <c r="A189" s="47"/>
      <c r="B189" s="47"/>
      <c r="C189" s="47"/>
      <c r="D189" s="47"/>
      <c r="E189" s="47"/>
      <c r="F189" s="49" t="s">
        <v>57</v>
      </c>
      <c r="G189" s="50"/>
      <c r="H189" s="236"/>
      <c r="I189" s="237"/>
      <c r="J189" s="237"/>
      <c r="K189" s="53" t="s">
        <v>58</v>
      </c>
      <c r="L189" s="232"/>
      <c r="M189" s="235"/>
    </row>
    <row r="190" spans="2:13" ht="13.5" thickBot="1">
      <c r="B190" s="54" t="s">
        <v>59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ht="16.5" thickBot="1">
      <c r="A191" s="55" t="s">
        <v>60</v>
      </c>
      <c r="B191" s="238" t="s">
        <v>38</v>
      </c>
      <c r="C191" s="239"/>
      <c r="D191" s="240"/>
      <c r="E191" s="56" t="s">
        <v>61</v>
      </c>
      <c r="F191" s="241" t="s">
        <v>110</v>
      </c>
      <c r="G191" s="242"/>
      <c r="H191" s="242"/>
      <c r="I191" s="242"/>
      <c r="J191" s="242"/>
      <c r="K191" s="242"/>
      <c r="L191" s="242"/>
      <c r="M191" s="243"/>
    </row>
    <row r="192" spans="1:13" ht="13.5" thickBot="1">
      <c r="A192" s="57" t="s">
        <v>62</v>
      </c>
      <c r="B192" s="244" t="s">
        <v>255</v>
      </c>
      <c r="C192" s="245"/>
      <c r="D192" s="215"/>
      <c r="E192" s="58" t="s">
        <v>5</v>
      </c>
      <c r="F192" s="246" t="s">
        <v>254</v>
      </c>
      <c r="G192" s="233"/>
      <c r="H192" s="233"/>
      <c r="I192" s="233"/>
      <c r="J192" s="233"/>
      <c r="K192" s="233"/>
      <c r="L192" s="233"/>
      <c r="M192" s="234"/>
    </row>
    <row r="193" spans="1:13" ht="13.5" thickBot="1">
      <c r="A193" s="59" t="s">
        <v>63</v>
      </c>
      <c r="B193" s="244" t="s">
        <v>256</v>
      </c>
      <c r="C193" s="245"/>
      <c r="D193" s="215"/>
      <c r="E193" s="58" t="s">
        <v>64</v>
      </c>
      <c r="F193" s="246" t="s">
        <v>253</v>
      </c>
      <c r="G193" s="233"/>
      <c r="H193" s="233"/>
      <c r="I193" s="233"/>
      <c r="J193" s="233"/>
      <c r="K193" s="233"/>
      <c r="L193" s="233"/>
      <c r="M193" s="234"/>
    </row>
    <row r="194" spans="1:13" ht="13.5" thickBot="1">
      <c r="A194" s="60" t="s">
        <v>65</v>
      </c>
      <c r="B194" s="61"/>
      <c r="C194" s="62"/>
      <c r="D194" s="63"/>
      <c r="E194" s="64" t="s">
        <v>65</v>
      </c>
      <c r="F194" s="65"/>
      <c r="G194" s="66"/>
      <c r="H194" s="66"/>
      <c r="I194" s="66"/>
      <c r="J194" s="66"/>
      <c r="K194" s="66"/>
      <c r="L194" s="66"/>
      <c r="M194" s="66"/>
    </row>
    <row r="195" spans="1:13" ht="13.5" thickBot="1">
      <c r="A195" s="57"/>
      <c r="B195" s="244" t="s">
        <v>255</v>
      </c>
      <c r="C195" s="245"/>
      <c r="D195" s="215"/>
      <c r="E195" s="58"/>
      <c r="F195" s="247" t="s">
        <v>254</v>
      </c>
      <c r="G195" s="233"/>
      <c r="H195" s="233"/>
      <c r="I195" s="233"/>
      <c r="J195" s="233"/>
      <c r="K195" s="233"/>
      <c r="L195" s="233"/>
      <c r="M195" s="234"/>
    </row>
    <row r="196" spans="1:13" ht="13.5" thickBot="1">
      <c r="A196" s="67"/>
      <c r="B196" s="244" t="s">
        <v>256</v>
      </c>
      <c r="C196" s="245"/>
      <c r="D196" s="215"/>
      <c r="E196" s="58"/>
      <c r="F196" s="247" t="s">
        <v>253</v>
      </c>
      <c r="G196" s="233"/>
      <c r="H196" s="233"/>
      <c r="I196" s="233"/>
      <c r="J196" s="233"/>
      <c r="K196" s="233"/>
      <c r="L196" s="233"/>
      <c r="M196" s="234"/>
    </row>
    <row r="197" spans="1:13" ht="15.75">
      <c r="A197" s="47"/>
      <c r="B197" s="47"/>
      <c r="C197" s="47"/>
      <c r="D197" s="47"/>
      <c r="E197" s="54" t="s">
        <v>66</v>
      </c>
      <c r="F197" s="54"/>
      <c r="G197" s="54"/>
      <c r="H197" s="54"/>
      <c r="I197" s="47"/>
      <c r="J197" s="47"/>
      <c r="K197" s="47"/>
      <c r="L197" s="68"/>
      <c r="M197" s="48"/>
    </row>
    <row r="198" spans="1:13" ht="15.75">
      <c r="A198" s="69" t="s">
        <v>67</v>
      </c>
      <c r="B198" s="47"/>
      <c r="C198" s="47"/>
      <c r="D198" s="47"/>
      <c r="E198" s="70" t="s">
        <v>68</v>
      </c>
      <c r="F198" s="70" t="s">
        <v>11</v>
      </c>
      <c r="G198" s="70" t="s">
        <v>12</v>
      </c>
      <c r="H198" s="70" t="s">
        <v>13</v>
      </c>
      <c r="I198" s="70" t="s">
        <v>14</v>
      </c>
      <c r="J198" s="71" t="s">
        <v>69</v>
      </c>
      <c r="K198" s="72"/>
      <c r="L198" s="73" t="s">
        <v>70</v>
      </c>
      <c r="M198" s="74" t="s">
        <v>71</v>
      </c>
    </row>
    <row r="199" spans="1:13" ht="15.75">
      <c r="A199" s="75" t="s">
        <v>72</v>
      </c>
      <c r="B199" s="76" t="str">
        <f>IF(+B192&gt;"",B192&amp;" - "&amp;F192,"")</f>
        <v>Sarah Goldberg - Mariel Koponen</v>
      </c>
      <c r="C199" s="77"/>
      <c r="D199" s="78"/>
      <c r="E199" s="79">
        <v>5</v>
      </c>
      <c r="F199" s="79">
        <v>5</v>
      </c>
      <c r="G199" s="79">
        <v>-7</v>
      </c>
      <c r="H199" s="79">
        <v>-11</v>
      </c>
      <c r="I199" s="79">
        <v>6</v>
      </c>
      <c r="J199" s="80">
        <f>COUNTIF(E199:I199,"&gt;0")</f>
        <v>3</v>
      </c>
      <c r="K199" s="81">
        <f>COUNTIF(E199:I199,"&lt;0")</f>
        <v>2</v>
      </c>
      <c r="L199" s="82">
        <f aca="true" t="shared" si="6" ref="L199:M203">IF(J199=3,1,"")</f>
        <v>1</v>
      </c>
      <c r="M199" s="82">
        <f t="shared" si="6"/>
      </c>
    </row>
    <row r="200" spans="1:13" ht="15.75">
      <c r="A200" s="75" t="s">
        <v>73</v>
      </c>
      <c r="B200" s="76" t="str">
        <f>IF(B193&gt;"",B193&amp;" - "&amp;F193,"")</f>
        <v>Sofia Engman - Iida Myllärinen</v>
      </c>
      <c r="C200" s="83"/>
      <c r="D200" s="78"/>
      <c r="E200" s="84">
        <v>-8</v>
      </c>
      <c r="F200" s="79">
        <v>7</v>
      </c>
      <c r="G200" s="79">
        <v>9</v>
      </c>
      <c r="H200" s="79">
        <v>10</v>
      </c>
      <c r="I200" s="79"/>
      <c r="J200" s="80">
        <f>COUNTIF(E200:I200,"&gt;0")</f>
        <v>3</v>
      </c>
      <c r="K200" s="81">
        <f>COUNTIF(E200:I200,"&lt;0")</f>
        <v>1</v>
      </c>
      <c r="L200" s="82">
        <f t="shared" si="6"/>
        <v>1</v>
      </c>
      <c r="M200" s="82">
        <f t="shared" si="6"/>
      </c>
    </row>
    <row r="201" spans="1:13" ht="15.75">
      <c r="A201" s="85" t="s">
        <v>74</v>
      </c>
      <c r="B201" s="86" t="str">
        <f>IF(B195&gt;"",B195&amp;" / "&amp;B196,"")</f>
        <v>Sarah Goldberg / Sofia Engman</v>
      </c>
      <c r="C201" s="87" t="str">
        <f>IF(F195&gt;"",F195&amp;" / "&amp;F196,"")</f>
        <v>Mariel Koponen / Iida Myllärinen</v>
      </c>
      <c r="D201" s="88"/>
      <c r="E201" s="89">
        <v>-7</v>
      </c>
      <c r="F201" s="90">
        <v>2</v>
      </c>
      <c r="G201" s="91">
        <v>4</v>
      </c>
      <c r="H201" s="91">
        <v>6</v>
      </c>
      <c r="I201" s="91"/>
      <c r="J201" s="80">
        <f>COUNTIF(E201:I201,"&gt;0")</f>
        <v>3</v>
      </c>
      <c r="K201" s="81">
        <f>COUNTIF(E201:I201,"&lt;0")</f>
        <v>1</v>
      </c>
      <c r="L201" s="82">
        <f t="shared" si="6"/>
        <v>1</v>
      </c>
      <c r="M201" s="82">
        <f t="shared" si="6"/>
      </c>
    </row>
    <row r="202" spans="1:13" ht="15.75">
      <c r="A202" s="75" t="s">
        <v>75</v>
      </c>
      <c r="B202" s="76" t="str">
        <f>IF(+B192&gt;"",B192&amp;" - "&amp;F193,"")</f>
        <v>Sarah Goldberg - Iida Myllärinen</v>
      </c>
      <c r="C202" s="83"/>
      <c r="D202" s="78"/>
      <c r="E202" s="92"/>
      <c r="F202" s="79"/>
      <c r="G202" s="79"/>
      <c r="H202" s="79"/>
      <c r="I202" s="79"/>
      <c r="J202" s="80">
        <f>COUNTIF(E202:I202,"&gt;0")</f>
        <v>0</v>
      </c>
      <c r="K202" s="81">
        <f>COUNTIF(E202:I202,"&lt;0")</f>
        <v>0</v>
      </c>
      <c r="L202" s="82">
        <f t="shared" si="6"/>
      </c>
      <c r="M202" s="82">
        <f t="shared" si="6"/>
      </c>
    </row>
    <row r="203" spans="1:13" ht="16.5" thickBot="1">
      <c r="A203" s="75" t="s">
        <v>76</v>
      </c>
      <c r="B203" s="76" t="str">
        <f>IF(+B193&gt;"",B193&amp;" - "&amp;F192,"")</f>
        <v>Sofia Engman - Mariel Koponen</v>
      </c>
      <c r="C203" s="83"/>
      <c r="D203" s="78"/>
      <c r="E203" s="93"/>
      <c r="F203" s="93"/>
      <c r="G203" s="93"/>
      <c r="H203" s="93"/>
      <c r="I203" s="93"/>
      <c r="J203" s="80">
        <f>COUNTIF(E203:I203,"&gt;0")</f>
        <v>0</v>
      </c>
      <c r="K203" s="81">
        <f>COUNTIF(E203:I203,"&lt;0")</f>
        <v>0</v>
      </c>
      <c r="L203" s="82">
        <f t="shared" si="6"/>
      </c>
      <c r="M203" s="82">
        <f t="shared" si="6"/>
      </c>
    </row>
    <row r="204" spans="1:13" ht="21" thickBot="1">
      <c r="A204" s="47"/>
      <c r="B204" s="47"/>
      <c r="C204" s="47"/>
      <c r="D204" s="47"/>
      <c r="E204" s="47"/>
      <c r="F204" s="47"/>
      <c r="G204" s="47"/>
      <c r="H204" s="94" t="s">
        <v>77</v>
      </c>
      <c r="I204" s="95"/>
      <c r="J204" s="80">
        <f>SUM(J199:J203)</f>
        <v>9</v>
      </c>
      <c r="K204" s="96">
        <f>SUM(K199:K203)</f>
        <v>4</v>
      </c>
      <c r="L204" s="97">
        <f>IF(SUM(L199:L203)&gt;=3,3,SUM(L199:L203))</f>
        <v>3</v>
      </c>
      <c r="M204" s="98">
        <f>IF(SUM(M199:M203)&gt;=3,3,SUM(M199:M203))</f>
        <v>0</v>
      </c>
    </row>
    <row r="205" spans="1:13" ht="15.75">
      <c r="A205" s="69" t="s">
        <v>78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1:13" ht="12.75">
      <c r="A206" s="47" t="s">
        <v>79</v>
      </c>
      <c r="B206" s="47"/>
      <c r="C206" s="47" t="s">
        <v>80</v>
      </c>
      <c r="E206" s="47"/>
      <c r="F206" s="47" t="s">
        <v>15</v>
      </c>
      <c r="H206" s="47"/>
      <c r="I206" t="s">
        <v>81</v>
      </c>
      <c r="K206" s="47"/>
      <c r="L206" s="47"/>
      <c r="M206" s="47"/>
    </row>
    <row r="207" spans="1:13" ht="18.75" thickBot="1">
      <c r="A207" s="47"/>
      <c r="B207" s="47"/>
      <c r="C207" s="47"/>
      <c r="D207" s="47"/>
      <c r="E207" s="47"/>
      <c r="F207" s="47"/>
      <c r="G207" s="47"/>
      <c r="H207" s="47"/>
      <c r="I207" s="248" t="str">
        <f>IF(L204=3,B191,IF(M204=3,F191,""))</f>
        <v>MBF 2</v>
      </c>
      <c r="J207" s="249"/>
      <c r="K207" s="249"/>
      <c r="L207" s="249"/>
      <c r="M207" s="250"/>
    </row>
    <row r="208" spans="1:13" ht="18">
      <c r="A208" s="99"/>
      <c r="B208" s="99"/>
      <c r="C208" s="99"/>
      <c r="D208" s="99"/>
      <c r="E208" s="99"/>
      <c r="F208" s="99"/>
      <c r="G208" s="99"/>
      <c r="H208" s="99"/>
      <c r="I208" s="100"/>
      <c r="J208" s="100"/>
      <c r="K208" s="100"/>
      <c r="L208" s="100"/>
      <c r="M208" s="101"/>
    </row>
    <row r="211" spans="1:13" ht="15.75">
      <c r="A211" s="45" t="s">
        <v>51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3:13" ht="15.75">
      <c r="C212" s="47"/>
      <c r="D212" s="47"/>
      <c r="E212" s="48"/>
      <c r="F212" s="49" t="s">
        <v>52</v>
      </c>
      <c r="G212" s="50"/>
      <c r="H212" s="232"/>
      <c r="I212" s="233"/>
      <c r="J212" s="233"/>
      <c r="K212" s="233"/>
      <c r="L212" s="233"/>
      <c r="M212" s="234"/>
    </row>
    <row r="213" spans="1:13" ht="20.25">
      <c r="A213" s="51" t="s">
        <v>53</v>
      </c>
      <c r="C213" s="47"/>
      <c r="D213" s="47"/>
      <c r="E213" s="48"/>
      <c r="F213" s="49" t="s">
        <v>54</v>
      </c>
      <c r="G213" s="50"/>
      <c r="H213" s="232"/>
      <c r="I213" s="233"/>
      <c r="J213" s="233"/>
      <c r="K213" s="233"/>
      <c r="L213" s="233"/>
      <c r="M213" s="234"/>
    </row>
    <row r="214" spans="1:13" ht="15.75">
      <c r="A214" s="47"/>
      <c r="B214" s="47" t="s">
        <v>55</v>
      </c>
      <c r="C214" s="47"/>
      <c r="D214" s="47"/>
      <c r="E214" s="47"/>
      <c r="F214" s="49" t="s">
        <v>56</v>
      </c>
      <c r="G214" s="52"/>
      <c r="H214" s="232"/>
      <c r="I214" s="232"/>
      <c r="J214" s="232"/>
      <c r="K214" s="232"/>
      <c r="L214" s="232"/>
      <c r="M214" s="235"/>
    </row>
    <row r="215" spans="1:13" ht="15.75">
      <c r="A215" s="47"/>
      <c r="B215" s="47"/>
      <c r="C215" s="47"/>
      <c r="D215" s="47"/>
      <c r="E215" s="47"/>
      <c r="F215" s="49" t="s">
        <v>57</v>
      </c>
      <c r="G215" s="50"/>
      <c r="H215" s="236"/>
      <c r="I215" s="237"/>
      <c r="J215" s="237"/>
      <c r="K215" s="53" t="s">
        <v>58</v>
      </c>
      <c r="L215" s="232"/>
      <c r="M215" s="235"/>
    </row>
    <row r="216" spans="2:13" ht="13.5" thickBot="1">
      <c r="B216" s="54" t="s">
        <v>59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ht="16.5" thickBot="1">
      <c r="A217" s="55" t="s">
        <v>60</v>
      </c>
      <c r="B217" s="238" t="s">
        <v>35</v>
      </c>
      <c r="C217" s="239"/>
      <c r="D217" s="240"/>
      <c r="E217" s="56" t="s">
        <v>61</v>
      </c>
      <c r="F217" s="241" t="s">
        <v>36</v>
      </c>
      <c r="G217" s="242"/>
      <c r="H217" s="242"/>
      <c r="I217" s="242"/>
      <c r="J217" s="242"/>
      <c r="K217" s="242"/>
      <c r="L217" s="242"/>
      <c r="M217" s="243"/>
    </row>
    <row r="218" spans="1:13" ht="13.5" thickBot="1">
      <c r="A218" s="57" t="s">
        <v>62</v>
      </c>
      <c r="B218" s="244" t="s">
        <v>250</v>
      </c>
      <c r="C218" s="245"/>
      <c r="D218" s="215"/>
      <c r="E218" s="58" t="s">
        <v>5</v>
      </c>
      <c r="F218" s="246" t="s">
        <v>251</v>
      </c>
      <c r="G218" s="233"/>
      <c r="H218" s="233"/>
      <c r="I218" s="233"/>
      <c r="J218" s="233"/>
      <c r="K218" s="233"/>
      <c r="L218" s="233"/>
      <c r="M218" s="234"/>
    </row>
    <row r="219" spans="1:13" ht="13.5" thickBot="1">
      <c r="A219" s="59" t="s">
        <v>63</v>
      </c>
      <c r="B219" s="244" t="s">
        <v>264</v>
      </c>
      <c r="C219" s="245"/>
      <c r="D219" s="215"/>
      <c r="E219" s="58" t="s">
        <v>64</v>
      </c>
      <c r="F219" s="246" t="s">
        <v>252</v>
      </c>
      <c r="G219" s="233"/>
      <c r="H219" s="233"/>
      <c r="I219" s="233"/>
      <c r="J219" s="233"/>
      <c r="K219" s="233"/>
      <c r="L219" s="233"/>
      <c r="M219" s="234"/>
    </row>
    <row r="220" spans="1:13" ht="13.5" thickBot="1">
      <c r="A220" s="60" t="s">
        <v>65</v>
      </c>
      <c r="B220" s="61"/>
      <c r="C220" s="62"/>
      <c r="D220" s="63"/>
      <c r="E220" s="64" t="s">
        <v>65</v>
      </c>
      <c r="F220" s="65"/>
      <c r="G220" s="66"/>
      <c r="H220" s="66"/>
      <c r="I220" s="66"/>
      <c r="J220" s="66"/>
      <c r="K220" s="66"/>
      <c r="L220" s="66"/>
      <c r="M220" s="66"/>
    </row>
    <row r="221" spans="1:13" ht="13.5" thickBot="1">
      <c r="A221" s="57"/>
      <c r="B221" s="244" t="s">
        <v>250</v>
      </c>
      <c r="C221" s="245"/>
      <c r="D221" s="215"/>
      <c r="E221" s="58"/>
      <c r="F221" s="247" t="s">
        <v>251</v>
      </c>
      <c r="G221" s="233"/>
      <c r="H221" s="233"/>
      <c r="I221" s="233"/>
      <c r="J221" s="233"/>
      <c r="K221" s="233"/>
      <c r="L221" s="233"/>
      <c r="M221" s="234"/>
    </row>
    <row r="222" spans="1:13" ht="13.5" thickBot="1">
      <c r="A222" s="67"/>
      <c r="B222" s="244" t="s">
        <v>264</v>
      </c>
      <c r="C222" s="245"/>
      <c r="D222" s="215"/>
      <c r="E222" s="58"/>
      <c r="F222" s="247" t="s">
        <v>252</v>
      </c>
      <c r="G222" s="233"/>
      <c r="H222" s="233"/>
      <c r="I222" s="233"/>
      <c r="J222" s="233"/>
      <c r="K222" s="233"/>
      <c r="L222" s="233"/>
      <c r="M222" s="234"/>
    </row>
    <row r="223" spans="1:13" ht="15.75">
      <c r="A223" s="47"/>
      <c r="B223" s="47"/>
      <c r="C223" s="47"/>
      <c r="D223" s="47"/>
      <c r="E223" s="54" t="s">
        <v>66</v>
      </c>
      <c r="F223" s="54"/>
      <c r="G223" s="54"/>
      <c r="H223" s="54"/>
      <c r="I223" s="47"/>
      <c r="J223" s="47"/>
      <c r="K223" s="47"/>
      <c r="L223" s="68"/>
      <c r="M223" s="48"/>
    </row>
    <row r="224" spans="1:13" ht="15.75">
      <c r="A224" s="69" t="s">
        <v>67</v>
      </c>
      <c r="B224" s="47"/>
      <c r="C224" s="47"/>
      <c r="D224" s="47"/>
      <c r="E224" s="70" t="s">
        <v>68</v>
      </c>
      <c r="F224" s="70" t="s">
        <v>11</v>
      </c>
      <c r="G224" s="70" t="s">
        <v>12</v>
      </c>
      <c r="H224" s="70" t="s">
        <v>13</v>
      </c>
      <c r="I224" s="70" t="s">
        <v>14</v>
      </c>
      <c r="J224" s="71" t="s">
        <v>69</v>
      </c>
      <c r="K224" s="72"/>
      <c r="L224" s="73" t="s">
        <v>70</v>
      </c>
      <c r="M224" s="74" t="s">
        <v>71</v>
      </c>
    </row>
    <row r="225" spans="1:13" ht="15.75">
      <c r="A225" s="75" t="s">
        <v>72</v>
      </c>
      <c r="B225" s="76" t="str">
        <f>IF(+B218&gt;"",B218&amp;" - "&amp;F218,"")</f>
        <v>Pihla Eriksson - Viivi-Mari Vastavuo</v>
      </c>
      <c r="C225" s="77"/>
      <c r="D225" s="78"/>
      <c r="E225" s="79">
        <v>-1</v>
      </c>
      <c r="F225" s="79">
        <v>-5</v>
      </c>
      <c r="G225" s="79">
        <v>-5</v>
      </c>
      <c r="H225" s="79"/>
      <c r="I225" s="79"/>
      <c r="J225" s="80">
        <f>COUNTIF(E225:I225,"&gt;0")</f>
        <v>0</v>
      </c>
      <c r="K225" s="81">
        <f>COUNTIF(E225:I225,"&lt;0")</f>
        <v>3</v>
      </c>
      <c r="L225" s="82">
        <f aca="true" t="shared" si="7" ref="L225:M229">IF(J225=3,1,"")</f>
      </c>
      <c r="M225" s="82">
        <f t="shared" si="7"/>
        <v>1</v>
      </c>
    </row>
    <row r="226" spans="1:13" ht="15.75">
      <c r="A226" s="75" t="s">
        <v>73</v>
      </c>
      <c r="B226" s="76" t="str">
        <f>IF(B219&gt;"",B219&amp;" - "&amp;F219,"")</f>
        <v>Catarina Aspenström - Paju Eriksson</v>
      </c>
      <c r="C226" s="83"/>
      <c r="D226" s="78"/>
      <c r="E226" s="84">
        <v>-5</v>
      </c>
      <c r="F226" s="79">
        <v>-4</v>
      </c>
      <c r="G226" s="79">
        <v>-5</v>
      </c>
      <c r="H226" s="79"/>
      <c r="I226" s="79"/>
      <c r="J226" s="80">
        <f>COUNTIF(E226:I226,"&gt;0")</f>
        <v>0</v>
      </c>
      <c r="K226" s="81">
        <f>COUNTIF(E226:I226,"&lt;0")</f>
        <v>3</v>
      </c>
      <c r="L226" s="82">
        <f t="shared" si="7"/>
      </c>
      <c r="M226" s="82">
        <f t="shared" si="7"/>
        <v>1</v>
      </c>
    </row>
    <row r="227" spans="1:13" ht="15.75">
      <c r="A227" s="85" t="s">
        <v>74</v>
      </c>
      <c r="B227" s="86" t="str">
        <f>IF(B221&gt;"",B221&amp;" / "&amp;B222,"")</f>
        <v>Pihla Eriksson / Catarina Aspenström</v>
      </c>
      <c r="C227" s="87" t="str">
        <f>IF(F221&gt;"",F221&amp;" / "&amp;F222,"")</f>
        <v>Viivi-Mari Vastavuo / Paju Eriksson</v>
      </c>
      <c r="D227" s="88"/>
      <c r="E227" s="89">
        <v>-1</v>
      </c>
      <c r="F227" s="90">
        <v>-2</v>
      </c>
      <c r="G227" s="91">
        <v>-3</v>
      </c>
      <c r="H227" s="91"/>
      <c r="I227" s="91"/>
      <c r="J227" s="80">
        <f>COUNTIF(E227:I227,"&gt;0")</f>
        <v>0</v>
      </c>
      <c r="K227" s="81">
        <f>COUNTIF(E227:I227,"&lt;0")</f>
        <v>3</v>
      </c>
      <c r="L227" s="82">
        <f t="shared" si="7"/>
      </c>
      <c r="M227" s="82">
        <f t="shared" si="7"/>
        <v>1</v>
      </c>
    </row>
    <row r="228" spans="1:13" ht="15.75">
      <c r="A228" s="75" t="s">
        <v>75</v>
      </c>
      <c r="B228" s="76" t="str">
        <f>IF(+B218&gt;"",B218&amp;" - "&amp;F219,"")</f>
        <v>Pihla Eriksson - Paju Eriksson</v>
      </c>
      <c r="C228" s="83"/>
      <c r="D228" s="78"/>
      <c r="E228" s="92"/>
      <c r="F228" s="79"/>
      <c r="G228" s="79"/>
      <c r="H228" s="79"/>
      <c r="I228" s="79"/>
      <c r="J228" s="80">
        <f>COUNTIF(E228:I228,"&gt;0")</f>
        <v>0</v>
      </c>
      <c r="K228" s="81">
        <f>COUNTIF(E228:I228,"&lt;0")</f>
        <v>0</v>
      </c>
      <c r="L228" s="82">
        <f t="shared" si="7"/>
      </c>
      <c r="M228" s="82">
        <f t="shared" si="7"/>
      </c>
    </row>
    <row r="229" spans="1:13" ht="16.5" thickBot="1">
      <c r="A229" s="75" t="s">
        <v>76</v>
      </c>
      <c r="B229" s="76" t="str">
        <f>IF(+B219&gt;"",B219&amp;" - "&amp;F218,"")</f>
        <v>Catarina Aspenström - Viivi-Mari Vastavuo</v>
      </c>
      <c r="C229" s="83"/>
      <c r="D229" s="78"/>
      <c r="E229" s="93"/>
      <c r="F229" s="93"/>
      <c r="G229" s="93"/>
      <c r="H229" s="93"/>
      <c r="I229" s="93"/>
      <c r="J229" s="80">
        <f>COUNTIF(E229:I229,"&gt;0")</f>
        <v>0</v>
      </c>
      <c r="K229" s="81">
        <f>COUNTIF(E229:I229,"&lt;0")</f>
        <v>0</v>
      </c>
      <c r="L229" s="82">
        <f t="shared" si="7"/>
      </c>
      <c r="M229" s="82">
        <f t="shared" si="7"/>
      </c>
    </row>
    <row r="230" spans="1:13" ht="21" thickBot="1">
      <c r="A230" s="47"/>
      <c r="B230" s="47"/>
      <c r="C230" s="47"/>
      <c r="D230" s="47"/>
      <c r="E230" s="47"/>
      <c r="F230" s="47"/>
      <c r="G230" s="47"/>
      <c r="H230" s="94" t="s">
        <v>77</v>
      </c>
      <c r="I230" s="95"/>
      <c r="J230" s="80">
        <f>SUM(J225:J229)</f>
        <v>0</v>
      </c>
      <c r="K230" s="96">
        <f>SUM(K225:K229)</f>
        <v>9</v>
      </c>
      <c r="L230" s="97">
        <f>IF(SUM(L225:L229)&gt;=3,3,SUM(L225:L229))</f>
        <v>0</v>
      </c>
      <c r="M230" s="98">
        <f>IF(SUM(M225:M229)&gt;=3,3,SUM(M225:M229))</f>
        <v>3</v>
      </c>
    </row>
    <row r="231" spans="1:13" ht="15.75">
      <c r="A231" s="69" t="s">
        <v>78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ht="12.75">
      <c r="A232" s="47" t="s">
        <v>79</v>
      </c>
      <c r="B232" s="47"/>
      <c r="C232" s="47" t="s">
        <v>80</v>
      </c>
      <c r="E232" s="47"/>
      <c r="F232" s="47" t="s">
        <v>15</v>
      </c>
      <c r="H232" s="47"/>
      <c r="I232" t="s">
        <v>81</v>
      </c>
      <c r="K232" s="47"/>
      <c r="L232" s="47"/>
      <c r="M232" s="47"/>
    </row>
    <row r="233" spans="1:13" ht="18.75" thickBot="1">
      <c r="A233" s="47"/>
      <c r="B233" s="47"/>
      <c r="C233" s="47"/>
      <c r="D233" s="47"/>
      <c r="E233" s="47"/>
      <c r="F233" s="47"/>
      <c r="G233" s="47"/>
      <c r="H233" s="47"/>
      <c r="I233" s="248" t="str">
        <f>IF(L230=3,B217,IF(M230=3,F217,""))</f>
        <v>MBF 3</v>
      </c>
      <c r="J233" s="249"/>
      <c r="K233" s="249"/>
      <c r="L233" s="249"/>
      <c r="M233" s="250"/>
    </row>
    <row r="234" spans="1:13" ht="18">
      <c r="A234" s="99"/>
      <c r="B234" s="99"/>
      <c r="C234" s="99"/>
      <c r="D234" s="99"/>
      <c r="E234" s="99"/>
      <c r="F234" s="99"/>
      <c r="G234" s="99"/>
      <c r="H234" s="99"/>
      <c r="I234" s="100"/>
      <c r="J234" s="100"/>
      <c r="K234" s="100"/>
      <c r="L234" s="100"/>
      <c r="M234" s="101"/>
    </row>
    <row r="237" spans="1:13" ht="15.75">
      <c r="A237" s="45" t="s">
        <v>51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3:13" ht="15.75">
      <c r="C238" s="47"/>
      <c r="D238" s="47"/>
      <c r="E238" s="48"/>
      <c r="F238" s="49" t="s">
        <v>52</v>
      </c>
      <c r="G238" s="50"/>
      <c r="H238" s="232"/>
      <c r="I238" s="233"/>
      <c r="J238" s="233"/>
      <c r="K238" s="233"/>
      <c r="L238" s="233"/>
      <c r="M238" s="234"/>
    </row>
    <row r="239" spans="1:13" ht="20.25">
      <c r="A239" s="51" t="s">
        <v>53</v>
      </c>
      <c r="C239" s="47"/>
      <c r="D239" s="47"/>
      <c r="E239" s="48"/>
      <c r="F239" s="49" t="s">
        <v>54</v>
      </c>
      <c r="G239" s="50"/>
      <c r="H239" s="232"/>
      <c r="I239" s="233"/>
      <c r="J239" s="233"/>
      <c r="K239" s="233"/>
      <c r="L239" s="233"/>
      <c r="M239" s="234"/>
    </row>
    <row r="240" spans="1:13" ht="15.75">
      <c r="A240" s="47"/>
      <c r="B240" s="47" t="s">
        <v>55</v>
      </c>
      <c r="C240" s="47"/>
      <c r="D240" s="47"/>
      <c r="E240" s="47"/>
      <c r="F240" s="49" t="s">
        <v>56</v>
      </c>
      <c r="G240" s="52"/>
      <c r="H240" s="232"/>
      <c r="I240" s="232"/>
      <c r="J240" s="232"/>
      <c r="K240" s="232"/>
      <c r="L240" s="232"/>
      <c r="M240" s="235"/>
    </row>
    <row r="241" spans="1:13" ht="15.75">
      <c r="A241" s="47"/>
      <c r="B241" s="47"/>
      <c r="C241" s="47"/>
      <c r="D241" s="47"/>
      <c r="E241" s="47"/>
      <c r="F241" s="49" t="s">
        <v>57</v>
      </c>
      <c r="G241" s="50"/>
      <c r="H241" s="236"/>
      <c r="I241" s="237"/>
      <c r="J241" s="237"/>
      <c r="K241" s="53" t="s">
        <v>58</v>
      </c>
      <c r="L241" s="232"/>
      <c r="M241" s="235"/>
    </row>
    <row r="242" spans="2:13" ht="13.5" thickBot="1">
      <c r="B242" s="54" t="s">
        <v>59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1:13" ht="16.5" thickBot="1">
      <c r="A243" s="55" t="s">
        <v>60</v>
      </c>
      <c r="B243" s="238" t="s">
        <v>110</v>
      </c>
      <c r="C243" s="239"/>
      <c r="D243" s="240"/>
      <c r="E243" s="56" t="s">
        <v>61</v>
      </c>
      <c r="F243" s="241" t="s">
        <v>34</v>
      </c>
      <c r="G243" s="242"/>
      <c r="H243" s="242"/>
      <c r="I243" s="242"/>
      <c r="J243" s="242"/>
      <c r="K243" s="242"/>
      <c r="L243" s="242"/>
      <c r="M243" s="243"/>
    </row>
    <row r="244" spans="1:13" ht="13.5" thickBot="1">
      <c r="A244" s="57" t="s">
        <v>62</v>
      </c>
      <c r="B244" s="244" t="s">
        <v>253</v>
      </c>
      <c r="C244" s="245"/>
      <c r="D244" s="215"/>
      <c r="E244" s="58" t="s">
        <v>5</v>
      </c>
      <c r="F244" s="246" t="s">
        <v>248</v>
      </c>
      <c r="G244" s="233"/>
      <c r="H244" s="233"/>
      <c r="I244" s="233"/>
      <c r="J244" s="233"/>
      <c r="K244" s="233"/>
      <c r="L244" s="233"/>
      <c r="M244" s="234"/>
    </row>
    <row r="245" spans="1:13" ht="13.5" thickBot="1">
      <c r="A245" s="59" t="s">
        <v>63</v>
      </c>
      <c r="B245" s="244" t="s">
        <v>254</v>
      </c>
      <c r="C245" s="245"/>
      <c r="D245" s="215"/>
      <c r="E245" s="58" t="s">
        <v>64</v>
      </c>
      <c r="F245" s="246" t="s">
        <v>247</v>
      </c>
      <c r="G245" s="233"/>
      <c r="H245" s="233"/>
      <c r="I245" s="233"/>
      <c r="J245" s="233"/>
      <c r="K245" s="233"/>
      <c r="L245" s="233"/>
      <c r="M245" s="234"/>
    </row>
    <row r="246" spans="1:13" ht="13.5" thickBot="1">
      <c r="A246" s="60" t="s">
        <v>65</v>
      </c>
      <c r="B246" s="61"/>
      <c r="C246" s="62"/>
      <c r="D246" s="63"/>
      <c r="E246" s="64" t="s">
        <v>65</v>
      </c>
      <c r="F246" s="65"/>
      <c r="G246" s="66"/>
      <c r="H246" s="66"/>
      <c r="I246" s="66"/>
      <c r="J246" s="66"/>
      <c r="K246" s="66"/>
      <c r="L246" s="66"/>
      <c r="M246" s="66"/>
    </row>
    <row r="247" spans="1:13" ht="13.5" thickBot="1">
      <c r="A247" s="57"/>
      <c r="B247" s="244" t="s">
        <v>253</v>
      </c>
      <c r="C247" s="245"/>
      <c r="D247" s="215"/>
      <c r="E247" s="58"/>
      <c r="F247" s="247" t="s">
        <v>248</v>
      </c>
      <c r="G247" s="233"/>
      <c r="H247" s="233"/>
      <c r="I247" s="233"/>
      <c r="J247" s="233"/>
      <c r="K247" s="233"/>
      <c r="L247" s="233"/>
      <c r="M247" s="234"/>
    </row>
    <row r="248" spans="1:13" ht="13.5" thickBot="1">
      <c r="A248" s="67"/>
      <c r="B248" s="244" t="s">
        <v>254</v>
      </c>
      <c r="C248" s="245"/>
      <c r="D248" s="215"/>
      <c r="E248" s="58"/>
      <c r="F248" s="247" t="s">
        <v>247</v>
      </c>
      <c r="G248" s="233"/>
      <c r="H248" s="233"/>
      <c r="I248" s="233"/>
      <c r="J248" s="233"/>
      <c r="K248" s="233"/>
      <c r="L248" s="233"/>
      <c r="M248" s="234"/>
    </row>
    <row r="249" spans="1:13" ht="15.75">
      <c r="A249" s="47"/>
      <c r="B249" s="47"/>
      <c r="C249" s="47"/>
      <c r="D249" s="47"/>
      <c r="E249" s="54" t="s">
        <v>66</v>
      </c>
      <c r="F249" s="54"/>
      <c r="G249" s="54"/>
      <c r="H249" s="54"/>
      <c r="I249" s="47"/>
      <c r="J249" s="47"/>
      <c r="K249" s="47"/>
      <c r="L249" s="68"/>
      <c r="M249" s="48"/>
    </row>
    <row r="250" spans="1:13" ht="15.75">
      <c r="A250" s="69" t="s">
        <v>67</v>
      </c>
      <c r="B250" s="47"/>
      <c r="C250" s="47"/>
      <c r="D250" s="47"/>
      <c r="E250" s="70" t="s">
        <v>68</v>
      </c>
      <c r="F250" s="70" t="s">
        <v>11</v>
      </c>
      <c r="G250" s="70" t="s">
        <v>12</v>
      </c>
      <c r="H250" s="70" t="s">
        <v>13</v>
      </c>
      <c r="I250" s="70" t="s">
        <v>14</v>
      </c>
      <c r="J250" s="71" t="s">
        <v>69</v>
      </c>
      <c r="K250" s="72"/>
      <c r="L250" s="73" t="s">
        <v>70</v>
      </c>
      <c r="M250" s="74" t="s">
        <v>71</v>
      </c>
    </row>
    <row r="251" spans="1:13" ht="15.75">
      <c r="A251" s="75" t="s">
        <v>72</v>
      </c>
      <c r="B251" s="76" t="str">
        <f>IF(+B244&gt;"",B244&amp;" - "&amp;F244,"")</f>
        <v>Iida Myllärinen - Pinja Eriksson</v>
      </c>
      <c r="C251" s="77"/>
      <c r="D251" s="78"/>
      <c r="E251" s="79">
        <v>-4</v>
      </c>
      <c r="F251" s="79">
        <v>-3</v>
      </c>
      <c r="G251" s="79">
        <v>-2</v>
      </c>
      <c r="H251" s="79"/>
      <c r="I251" s="79"/>
      <c r="J251" s="80">
        <f>COUNTIF(E251:I251,"&gt;0")</f>
        <v>0</v>
      </c>
      <c r="K251" s="81">
        <f>COUNTIF(E251:I251,"&lt;0")</f>
        <v>3</v>
      </c>
      <c r="L251" s="82">
        <f aca="true" t="shared" si="8" ref="L251:M255">IF(J251=3,1,"")</f>
      </c>
      <c r="M251" s="82">
        <f t="shared" si="8"/>
        <v>1</v>
      </c>
    </row>
    <row r="252" spans="1:13" ht="15.75">
      <c r="A252" s="75" t="s">
        <v>73</v>
      </c>
      <c r="B252" s="76" t="str">
        <f>IF(B245&gt;"",B245&amp;" - "&amp;F245,"")</f>
        <v>Mariel Koponen - Esther Goldberg</v>
      </c>
      <c r="C252" s="83"/>
      <c r="D252" s="78"/>
      <c r="E252" s="84">
        <v>-7</v>
      </c>
      <c r="F252" s="79">
        <v>-5</v>
      </c>
      <c r="G252" s="79">
        <v>-7</v>
      </c>
      <c r="H252" s="79"/>
      <c r="I252" s="79"/>
      <c r="J252" s="80">
        <f>COUNTIF(E252:I252,"&gt;0")</f>
        <v>0</v>
      </c>
      <c r="K252" s="81">
        <f>COUNTIF(E252:I252,"&lt;0")</f>
        <v>3</v>
      </c>
      <c r="L252" s="82">
        <f t="shared" si="8"/>
      </c>
      <c r="M252" s="82">
        <f t="shared" si="8"/>
        <v>1</v>
      </c>
    </row>
    <row r="253" spans="1:13" ht="15.75">
      <c r="A253" s="85" t="s">
        <v>74</v>
      </c>
      <c r="B253" s="86" t="str">
        <f>IF(B247&gt;"",B247&amp;" / "&amp;B248,"")</f>
        <v>Iida Myllärinen / Mariel Koponen</v>
      </c>
      <c r="C253" s="87" t="str">
        <f>IF(F247&gt;"",F247&amp;" / "&amp;F248,"")</f>
        <v>Pinja Eriksson / Esther Goldberg</v>
      </c>
      <c r="D253" s="88"/>
      <c r="E253" s="89">
        <v>-4</v>
      </c>
      <c r="F253" s="90">
        <v>-3</v>
      </c>
      <c r="G253" s="91">
        <v>-1</v>
      </c>
      <c r="H253" s="91"/>
      <c r="I253" s="91"/>
      <c r="J253" s="80">
        <f>COUNTIF(E253:I253,"&gt;0")</f>
        <v>0</v>
      </c>
      <c r="K253" s="81">
        <f>COUNTIF(E253:I253,"&lt;0")</f>
        <v>3</v>
      </c>
      <c r="L253" s="82">
        <f t="shared" si="8"/>
      </c>
      <c r="M253" s="82">
        <f t="shared" si="8"/>
        <v>1</v>
      </c>
    </row>
    <row r="254" spans="1:13" ht="15.75">
      <c r="A254" s="75" t="s">
        <v>75</v>
      </c>
      <c r="B254" s="76" t="str">
        <f>IF(+B244&gt;"",B244&amp;" - "&amp;F245,"")</f>
        <v>Iida Myllärinen - Esther Goldberg</v>
      </c>
      <c r="C254" s="83"/>
      <c r="D254" s="78"/>
      <c r="E254" s="92"/>
      <c r="F254" s="79"/>
      <c r="G254" s="79"/>
      <c r="H254" s="79"/>
      <c r="I254" s="79"/>
      <c r="J254" s="80">
        <f>COUNTIF(E254:I254,"&gt;0")</f>
        <v>0</v>
      </c>
      <c r="K254" s="81">
        <f>COUNTIF(E254:I254,"&lt;0")</f>
        <v>0</v>
      </c>
      <c r="L254" s="82">
        <f t="shared" si="8"/>
      </c>
      <c r="M254" s="82">
        <f t="shared" si="8"/>
      </c>
    </row>
    <row r="255" spans="1:13" ht="16.5" thickBot="1">
      <c r="A255" s="75" t="s">
        <v>76</v>
      </c>
      <c r="B255" s="76" t="str">
        <f>IF(+B245&gt;"",B245&amp;" - "&amp;F244,"")</f>
        <v>Mariel Koponen - Pinja Eriksson</v>
      </c>
      <c r="C255" s="83"/>
      <c r="D255" s="78"/>
      <c r="E255" s="93"/>
      <c r="F255" s="93"/>
      <c r="G255" s="93"/>
      <c r="H255" s="93"/>
      <c r="I255" s="93"/>
      <c r="J255" s="80">
        <f>COUNTIF(E255:I255,"&gt;0")</f>
        <v>0</v>
      </c>
      <c r="K255" s="81">
        <f>COUNTIF(E255:I255,"&lt;0")</f>
        <v>0</v>
      </c>
      <c r="L255" s="82">
        <f t="shared" si="8"/>
      </c>
      <c r="M255" s="82">
        <f t="shared" si="8"/>
      </c>
    </row>
    <row r="256" spans="1:13" ht="21" thickBot="1">
      <c r="A256" s="47"/>
      <c r="B256" s="47"/>
      <c r="C256" s="47"/>
      <c r="D256" s="47"/>
      <c r="E256" s="47"/>
      <c r="F256" s="47"/>
      <c r="G256" s="47"/>
      <c r="H256" s="94" t="s">
        <v>77</v>
      </c>
      <c r="I256" s="95"/>
      <c r="J256" s="80">
        <f>SUM(J251:J255)</f>
        <v>0</v>
      </c>
      <c r="K256" s="96">
        <f>SUM(K251:K255)</f>
        <v>9</v>
      </c>
      <c r="L256" s="97">
        <f>IF(SUM(L251:L255)&gt;=3,3,SUM(L251:L255))</f>
        <v>0</v>
      </c>
      <c r="M256" s="98">
        <f>IF(SUM(M251:M255)&gt;=3,3,SUM(M251:M255))</f>
        <v>3</v>
      </c>
    </row>
    <row r="257" spans="1:13" ht="15.75">
      <c r="A257" s="69" t="s">
        <v>78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ht="12.75">
      <c r="A258" s="47" t="s">
        <v>79</v>
      </c>
      <c r="B258" s="47"/>
      <c r="C258" s="47" t="s">
        <v>80</v>
      </c>
      <c r="E258" s="47"/>
      <c r="F258" s="47" t="s">
        <v>15</v>
      </c>
      <c r="H258" s="47"/>
      <c r="I258" t="s">
        <v>81</v>
      </c>
      <c r="K258" s="47"/>
      <c r="L258" s="47"/>
      <c r="M258" s="47"/>
    </row>
    <row r="259" spans="1:13" ht="18.75" thickBot="1">
      <c r="A259" s="47"/>
      <c r="B259" s="47"/>
      <c r="C259" s="47"/>
      <c r="D259" s="47"/>
      <c r="E259" s="47"/>
      <c r="F259" s="47"/>
      <c r="G259" s="47"/>
      <c r="H259" s="47"/>
      <c r="I259" s="248" t="str">
        <f>IF(L256=3,B243,IF(M256=3,F243,""))</f>
        <v>MBF 1</v>
      </c>
      <c r="J259" s="249"/>
      <c r="K259" s="249"/>
      <c r="L259" s="249"/>
      <c r="M259" s="250"/>
    </row>
    <row r="260" spans="1:13" ht="18">
      <c r="A260" s="99"/>
      <c r="B260" s="99"/>
      <c r="C260" s="99"/>
      <c r="D260" s="99"/>
      <c r="E260" s="99"/>
      <c r="F260" s="99"/>
      <c r="G260" s="99"/>
      <c r="H260" s="99"/>
      <c r="I260" s="100"/>
      <c r="J260" s="100"/>
      <c r="K260" s="100"/>
      <c r="L260" s="100"/>
      <c r="M260" s="101"/>
    </row>
    <row r="263" spans="1:13" ht="15.75">
      <c r="A263" s="45" t="s">
        <v>51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3:13" ht="15.75">
      <c r="C264" s="47"/>
      <c r="D264" s="47"/>
      <c r="E264" s="48"/>
      <c r="F264" s="49" t="s">
        <v>52</v>
      </c>
      <c r="G264" s="50"/>
      <c r="H264" s="232"/>
      <c r="I264" s="233"/>
      <c r="J264" s="233"/>
      <c r="K264" s="233"/>
      <c r="L264" s="233"/>
      <c r="M264" s="234"/>
    </row>
    <row r="265" spans="1:13" ht="20.25">
      <c r="A265" s="51" t="s">
        <v>53</v>
      </c>
      <c r="C265" s="47"/>
      <c r="D265" s="47"/>
      <c r="E265" s="48"/>
      <c r="F265" s="49" t="s">
        <v>54</v>
      </c>
      <c r="G265" s="50"/>
      <c r="H265" s="232"/>
      <c r="I265" s="233"/>
      <c r="J265" s="233"/>
      <c r="K265" s="233"/>
      <c r="L265" s="233"/>
      <c r="M265" s="234"/>
    </row>
    <row r="266" spans="1:13" ht="15.75">
      <c r="A266" s="47"/>
      <c r="B266" s="47" t="s">
        <v>55</v>
      </c>
      <c r="C266" s="47"/>
      <c r="D266" s="47"/>
      <c r="E266" s="47"/>
      <c r="F266" s="49" t="s">
        <v>56</v>
      </c>
      <c r="G266" s="52"/>
      <c r="H266" s="232"/>
      <c r="I266" s="232"/>
      <c r="J266" s="232"/>
      <c r="K266" s="232"/>
      <c r="L266" s="232"/>
      <c r="M266" s="235"/>
    </row>
    <row r="267" spans="1:13" ht="15.75">
      <c r="A267" s="47"/>
      <c r="B267" s="47"/>
      <c r="C267" s="47"/>
      <c r="D267" s="47"/>
      <c r="E267" s="47"/>
      <c r="F267" s="49" t="s">
        <v>57</v>
      </c>
      <c r="G267" s="50"/>
      <c r="H267" s="236"/>
      <c r="I267" s="237"/>
      <c r="J267" s="237"/>
      <c r="K267" s="53" t="s">
        <v>58</v>
      </c>
      <c r="L267" s="232"/>
      <c r="M267" s="235"/>
    </row>
    <row r="268" spans="2:13" ht="13.5" thickBot="1">
      <c r="B268" s="54" t="s">
        <v>59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1:13" ht="16.5" thickBot="1">
      <c r="A269" s="55" t="s">
        <v>60</v>
      </c>
      <c r="B269" s="238" t="s">
        <v>36</v>
      </c>
      <c r="C269" s="239"/>
      <c r="D269" s="240"/>
      <c r="E269" s="56" t="s">
        <v>61</v>
      </c>
      <c r="F269" s="241" t="s">
        <v>38</v>
      </c>
      <c r="G269" s="242"/>
      <c r="H269" s="242"/>
      <c r="I269" s="242"/>
      <c r="J269" s="242"/>
      <c r="K269" s="242"/>
      <c r="L269" s="242"/>
      <c r="M269" s="243"/>
    </row>
    <row r="270" spans="1:13" ht="13.5" thickBot="1">
      <c r="A270" s="57" t="s">
        <v>62</v>
      </c>
      <c r="B270" s="244" t="s">
        <v>265</v>
      </c>
      <c r="C270" s="245"/>
      <c r="D270" s="215"/>
      <c r="E270" s="58" t="s">
        <v>5</v>
      </c>
      <c r="F270" s="246" t="s">
        <v>256</v>
      </c>
      <c r="G270" s="233"/>
      <c r="H270" s="233"/>
      <c r="I270" s="233"/>
      <c r="J270" s="233"/>
      <c r="K270" s="233"/>
      <c r="L270" s="233"/>
      <c r="M270" s="234"/>
    </row>
    <row r="271" spans="1:13" ht="13.5" thickBot="1">
      <c r="A271" s="59" t="s">
        <v>63</v>
      </c>
      <c r="B271" s="244" t="s">
        <v>252</v>
      </c>
      <c r="C271" s="245"/>
      <c r="D271" s="215"/>
      <c r="E271" s="58" t="s">
        <v>64</v>
      </c>
      <c r="F271" s="246" t="s">
        <v>255</v>
      </c>
      <c r="G271" s="233"/>
      <c r="H271" s="233"/>
      <c r="I271" s="233"/>
      <c r="J271" s="233"/>
      <c r="K271" s="233"/>
      <c r="L271" s="233"/>
      <c r="M271" s="234"/>
    </row>
    <row r="272" spans="1:13" ht="13.5" thickBot="1">
      <c r="A272" s="60" t="s">
        <v>65</v>
      </c>
      <c r="B272" s="61"/>
      <c r="C272" s="62"/>
      <c r="D272" s="63"/>
      <c r="E272" s="64" t="s">
        <v>65</v>
      </c>
      <c r="F272" s="65"/>
      <c r="G272" s="66"/>
      <c r="H272" s="66"/>
      <c r="I272" s="66"/>
      <c r="J272" s="66"/>
      <c r="K272" s="66"/>
      <c r="L272" s="66"/>
      <c r="M272" s="66"/>
    </row>
    <row r="273" spans="1:13" ht="13.5" thickBot="1">
      <c r="A273" s="57"/>
      <c r="B273" s="244" t="s">
        <v>265</v>
      </c>
      <c r="C273" s="245"/>
      <c r="D273" s="215"/>
      <c r="E273" s="58"/>
      <c r="F273" s="247" t="s">
        <v>256</v>
      </c>
      <c r="G273" s="233"/>
      <c r="H273" s="233"/>
      <c r="I273" s="233"/>
      <c r="J273" s="233"/>
      <c r="K273" s="233"/>
      <c r="L273" s="233"/>
      <c r="M273" s="234"/>
    </row>
    <row r="274" spans="1:13" ht="13.5" thickBot="1">
      <c r="A274" s="67"/>
      <c r="B274" s="244" t="s">
        <v>252</v>
      </c>
      <c r="C274" s="245"/>
      <c r="D274" s="215"/>
      <c r="E274" s="58"/>
      <c r="F274" s="247" t="s">
        <v>255</v>
      </c>
      <c r="G274" s="233"/>
      <c r="H274" s="233"/>
      <c r="I274" s="233"/>
      <c r="J274" s="233"/>
      <c r="K274" s="233"/>
      <c r="L274" s="233"/>
      <c r="M274" s="234"/>
    </row>
    <row r="275" spans="1:13" ht="15.75">
      <c r="A275" s="47"/>
      <c r="B275" s="47"/>
      <c r="C275" s="47"/>
      <c r="D275" s="47"/>
      <c r="E275" s="54" t="s">
        <v>66</v>
      </c>
      <c r="F275" s="54"/>
      <c r="G275" s="54"/>
      <c r="H275" s="54"/>
      <c r="I275" s="47"/>
      <c r="J275" s="47"/>
      <c r="K275" s="47"/>
      <c r="L275" s="68"/>
      <c r="M275" s="48"/>
    </row>
    <row r="276" spans="1:13" ht="15.75">
      <c r="A276" s="69" t="s">
        <v>67</v>
      </c>
      <c r="B276" s="47"/>
      <c r="C276" s="47"/>
      <c r="D276" s="47"/>
      <c r="E276" s="70" t="s">
        <v>68</v>
      </c>
      <c r="F276" s="70" t="s">
        <v>11</v>
      </c>
      <c r="G276" s="70" t="s">
        <v>12</v>
      </c>
      <c r="H276" s="70" t="s">
        <v>13</v>
      </c>
      <c r="I276" s="70" t="s">
        <v>14</v>
      </c>
      <c r="J276" s="71" t="s">
        <v>69</v>
      </c>
      <c r="K276" s="72"/>
      <c r="L276" s="73" t="s">
        <v>70</v>
      </c>
      <c r="M276" s="74" t="s">
        <v>71</v>
      </c>
    </row>
    <row r="277" spans="1:13" ht="15.75">
      <c r="A277" s="75" t="s">
        <v>72</v>
      </c>
      <c r="B277" s="76" t="str">
        <f>IF(+B270&gt;"",B270&amp;" - "&amp;F270,"")</f>
        <v>Viivi.Mari Vastavuo - Sofia Engman</v>
      </c>
      <c r="C277" s="77"/>
      <c r="D277" s="78"/>
      <c r="E277" s="79">
        <v>8</v>
      </c>
      <c r="F277" s="79">
        <v>9</v>
      </c>
      <c r="G277" s="79">
        <v>3</v>
      </c>
      <c r="H277" s="79"/>
      <c r="I277" s="79"/>
      <c r="J277" s="80">
        <f>COUNTIF(E277:I277,"&gt;0")</f>
        <v>3</v>
      </c>
      <c r="K277" s="81">
        <f>COUNTIF(E277:I277,"&lt;0")</f>
        <v>0</v>
      </c>
      <c r="L277" s="82">
        <f aca="true" t="shared" si="9" ref="L277:M281">IF(J277=3,1,"")</f>
        <v>1</v>
      </c>
      <c r="M277" s="82">
        <f t="shared" si="9"/>
      </c>
    </row>
    <row r="278" spans="1:13" ht="15.75">
      <c r="A278" s="75" t="s">
        <v>73</v>
      </c>
      <c r="B278" s="76" t="str">
        <f>IF(B271&gt;"",B271&amp;" - "&amp;F271,"")</f>
        <v>Paju Eriksson - Sarah Goldberg</v>
      </c>
      <c r="C278" s="83"/>
      <c r="D278" s="78"/>
      <c r="E278" s="84">
        <v>-9</v>
      </c>
      <c r="F278" s="79">
        <v>8</v>
      </c>
      <c r="G278" s="79">
        <v>-9</v>
      </c>
      <c r="H278" s="79">
        <v>-5</v>
      </c>
      <c r="I278" s="79"/>
      <c r="J278" s="80">
        <f>COUNTIF(E278:I278,"&gt;0")</f>
        <v>1</v>
      </c>
      <c r="K278" s="81">
        <f>COUNTIF(E278:I278,"&lt;0")</f>
        <v>3</v>
      </c>
      <c r="L278" s="82">
        <f t="shared" si="9"/>
      </c>
      <c r="M278" s="82">
        <f t="shared" si="9"/>
        <v>1</v>
      </c>
    </row>
    <row r="279" spans="1:13" ht="15.75">
      <c r="A279" s="85" t="s">
        <v>74</v>
      </c>
      <c r="B279" s="86" t="str">
        <f>IF(B273&gt;"",B273&amp;" / "&amp;B274,"")</f>
        <v>Viivi.Mari Vastavuo / Paju Eriksson</v>
      </c>
      <c r="C279" s="87" t="str">
        <f>IF(F273&gt;"",F273&amp;" / "&amp;F274,"")</f>
        <v>Sofia Engman / Sarah Goldberg</v>
      </c>
      <c r="D279" s="88"/>
      <c r="E279" s="89">
        <v>10</v>
      </c>
      <c r="F279" s="90">
        <v>4</v>
      </c>
      <c r="G279" s="91">
        <v>8</v>
      </c>
      <c r="H279" s="91"/>
      <c r="I279" s="91"/>
      <c r="J279" s="80">
        <f>COUNTIF(E279:I279,"&gt;0")</f>
        <v>3</v>
      </c>
      <c r="K279" s="81">
        <f>COUNTIF(E279:I279,"&lt;0")</f>
        <v>0</v>
      </c>
      <c r="L279" s="82">
        <f t="shared" si="9"/>
        <v>1</v>
      </c>
      <c r="M279" s="82">
        <f t="shared" si="9"/>
      </c>
    </row>
    <row r="280" spans="1:13" ht="15.75">
      <c r="A280" s="75" t="s">
        <v>75</v>
      </c>
      <c r="B280" s="76" t="str">
        <f>IF(+B270&gt;"",B270&amp;" - "&amp;F271,"")</f>
        <v>Viivi.Mari Vastavuo - Sarah Goldberg</v>
      </c>
      <c r="C280" s="83"/>
      <c r="D280" s="78"/>
      <c r="E280" s="92">
        <v>-9</v>
      </c>
      <c r="F280" s="79">
        <v>9</v>
      </c>
      <c r="G280" s="79">
        <v>10</v>
      </c>
      <c r="H280" s="79">
        <v>-3</v>
      </c>
      <c r="I280" s="79">
        <v>7</v>
      </c>
      <c r="J280" s="80">
        <f>COUNTIF(E280:I280,"&gt;0")</f>
        <v>3</v>
      </c>
      <c r="K280" s="81">
        <f>COUNTIF(E280:I280,"&lt;0")</f>
        <v>2</v>
      </c>
      <c r="L280" s="82">
        <f t="shared" si="9"/>
        <v>1</v>
      </c>
      <c r="M280" s="82">
        <f t="shared" si="9"/>
      </c>
    </row>
    <row r="281" spans="1:13" ht="16.5" thickBot="1">
      <c r="A281" s="75" t="s">
        <v>76</v>
      </c>
      <c r="B281" s="76" t="str">
        <f>IF(+B271&gt;"",B271&amp;" - "&amp;F270,"")</f>
        <v>Paju Eriksson - Sofia Engman</v>
      </c>
      <c r="C281" s="83"/>
      <c r="D281" s="78"/>
      <c r="E281" s="93"/>
      <c r="F281" s="93"/>
      <c r="G281" s="93"/>
      <c r="H281" s="93"/>
      <c r="I281" s="93"/>
      <c r="J281" s="80">
        <f>COUNTIF(E281:I281,"&gt;0")</f>
        <v>0</v>
      </c>
      <c r="K281" s="81">
        <f>COUNTIF(E281:I281,"&lt;0")</f>
        <v>0</v>
      </c>
      <c r="L281" s="82">
        <f t="shared" si="9"/>
      </c>
      <c r="M281" s="82">
        <f t="shared" si="9"/>
      </c>
    </row>
    <row r="282" spans="1:13" ht="21" thickBot="1">
      <c r="A282" s="47"/>
      <c r="B282" s="47"/>
      <c r="C282" s="47"/>
      <c r="D282" s="47"/>
      <c r="E282" s="47"/>
      <c r="F282" s="47"/>
      <c r="G282" s="47"/>
      <c r="H282" s="94" t="s">
        <v>77</v>
      </c>
      <c r="I282" s="95"/>
      <c r="J282" s="80">
        <f>SUM(J277:J281)</f>
        <v>10</v>
      </c>
      <c r="K282" s="96">
        <f>SUM(K277:K281)</f>
        <v>5</v>
      </c>
      <c r="L282" s="97">
        <f>IF(SUM(L277:L281)&gt;=3,3,SUM(L277:L281))</f>
        <v>3</v>
      </c>
      <c r="M282" s="98">
        <f>IF(SUM(M277:M281)&gt;=3,3,SUM(M277:M281))</f>
        <v>1</v>
      </c>
    </row>
    <row r="283" spans="1:13" ht="15.75">
      <c r="A283" s="69" t="s">
        <v>78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1:13" ht="12.75">
      <c r="A284" s="47" t="s">
        <v>79</v>
      </c>
      <c r="B284" s="47"/>
      <c r="C284" s="47" t="s">
        <v>80</v>
      </c>
      <c r="E284" s="47"/>
      <c r="F284" s="47" t="s">
        <v>15</v>
      </c>
      <c r="H284" s="47"/>
      <c r="I284" t="s">
        <v>81</v>
      </c>
      <c r="K284" s="47"/>
      <c r="L284" s="47"/>
      <c r="M284" s="47"/>
    </row>
    <row r="285" spans="1:13" ht="18.75" thickBot="1">
      <c r="A285" s="47"/>
      <c r="B285" s="47"/>
      <c r="C285" s="47"/>
      <c r="D285" s="47"/>
      <c r="E285" s="47"/>
      <c r="F285" s="47"/>
      <c r="G285" s="47"/>
      <c r="H285" s="47"/>
      <c r="I285" s="248" t="str">
        <f>IF(L282=3,B269,IF(M282=3,F269,""))</f>
        <v>MBF 3</v>
      </c>
      <c r="J285" s="249"/>
      <c r="K285" s="249"/>
      <c r="L285" s="249"/>
      <c r="M285" s="250"/>
    </row>
    <row r="286" spans="1:13" ht="18">
      <c r="A286" s="99"/>
      <c r="B286" s="99"/>
      <c r="C286" s="99"/>
      <c r="D286" s="99"/>
      <c r="E286" s="99"/>
      <c r="F286" s="99"/>
      <c r="G286" s="99"/>
      <c r="H286" s="99"/>
      <c r="I286" s="100"/>
      <c r="J286" s="100"/>
      <c r="K286" s="100"/>
      <c r="L286" s="100"/>
      <c r="M286" s="101"/>
    </row>
    <row r="289" spans="1:13" ht="15.75">
      <c r="A289" s="45" t="s">
        <v>51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3:13" ht="15.75">
      <c r="C290" s="47"/>
      <c r="D290" s="47"/>
      <c r="E290" s="48"/>
      <c r="F290" s="49" t="s">
        <v>52</v>
      </c>
      <c r="G290" s="50"/>
      <c r="H290" s="232"/>
      <c r="I290" s="233"/>
      <c r="J290" s="233"/>
      <c r="K290" s="233"/>
      <c r="L290" s="233"/>
      <c r="M290" s="234"/>
    </row>
    <row r="291" spans="1:13" ht="20.25">
      <c r="A291" s="51" t="s">
        <v>53</v>
      </c>
      <c r="C291" s="47"/>
      <c r="D291" s="47"/>
      <c r="E291" s="48"/>
      <c r="F291" s="49" t="s">
        <v>54</v>
      </c>
      <c r="G291" s="50"/>
      <c r="H291" s="232"/>
      <c r="I291" s="233"/>
      <c r="J291" s="233"/>
      <c r="K291" s="233"/>
      <c r="L291" s="233"/>
      <c r="M291" s="234"/>
    </row>
    <row r="292" spans="1:13" ht="15.75">
      <c r="A292" s="47"/>
      <c r="B292" s="47" t="s">
        <v>55</v>
      </c>
      <c r="C292" s="47"/>
      <c r="D292" s="47"/>
      <c r="E292" s="47"/>
      <c r="F292" s="49" t="s">
        <v>56</v>
      </c>
      <c r="G292" s="52"/>
      <c r="H292" s="232"/>
      <c r="I292" s="232"/>
      <c r="J292" s="232"/>
      <c r="K292" s="232"/>
      <c r="L292" s="232"/>
      <c r="M292" s="235"/>
    </row>
    <row r="293" spans="1:13" ht="15.75">
      <c r="A293" s="47"/>
      <c r="B293" s="47"/>
      <c r="C293" s="47"/>
      <c r="D293" s="47"/>
      <c r="E293" s="47"/>
      <c r="F293" s="49" t="s">
        <v>57</v>
      </c>
      <c r="G293" s="50"/>
      <c r="H293" s="236"/>
      <c r="I293" s="237"/>
      <c r="J293" s="237"/>
      <c r="K293" s="53" t="s">
        <v>58</v>
      </c>
      <c r="L293" s="232"/>
      <c r="M293" s="235"/>
    </row>
    <row r="294" spans="2:13" ht="13.5" thickBot="1">
      <c r="B294" s="54" t="s">
        <v>59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1:13" ht="16.5" thickBot="1">
      <c r="A295" s="55" t="s">
        <v>60</v>
      </c>
      <c r="B295" s="238"/>
      <c r="C295" s="239"/>
      <c r="D295" s="240"/>
      <c r="E295" s="56" t="s">
        <v>61</v>
      </c>
      <c r="F295" s="241"/>
      <c r="G295" s="242"/>
      <c r="H295" s="242"/>
      <c r="I295" s="242"/>
      <c r="J295" s="242"/>
      <c r="K295" s="242"/>
      <c r="L295" s="242"/>
      <c r="M295" s="243"/>
    </row>
    <row r="296" spans="1:13" ht="13.5" thickBot="1">
      <c r="A296" s="57" t="s">
        <v>62</v>
      </c>
      <c r="B296" s="244"/>
      <c r="C296" s="245"/>
      <c r="D296" s="215"/>
      <c r="E296" s="58" t="s">
        <v>5</v>
      </c>
      <c r="F296" s="246"/>
      <c r="G296" s="233"/>
      <c r="H296" s="233"/>
      <c r="I296" s="233"/>
      <c r="J296" s="233"/>
      <c r="K296" s="233"/>
      <c r="L296" s="233"/>
      <c r="M296" s="234"/>
    </row>
    <row r="297" spans="1:13" ht="13.5" thickBot="1">
      <c r="A297" s="59" t="s">
        <v>63</v>
      </c>
      <c r="B297" s="244"/>
      <c r="C297" s="245"/>
      <c r="D297" s="215"/>
      <c r="E297" s="58" t="s">
        <v>64</v>
      </c>
      <c r="F297" s="246"/>
      <c r="G297" s="233"/>
      <c r="H297" s="233"/>
      <c r="I297" s="233"/>
      <c r="J297" s="233"/>
      <c r="K297" s="233"/>
      <c r="L297" s="233"/>
      <c r="M297" s="234"/>
    </row>
    <row r="298" spans="1:13" ht="13.5" thickBot="1">
      <c r="A298" s="60" t="s">
        <v>65</v>
      </c>
      <c r="B298" s="61"/>
      <c r="C298" s="62"/>
      <c r="D298" s="63"/>
      <c r="E298" s="64" t="s">
        <v>65</v>
      </c>
      <c r="F298" s="65"/>
      <c r="G298" s="66"/>
      <c r="H298" s="66"/>
      <c r="I298" s="66"/>
      <c r="J298" s="66"/>
      <c r="K298" s="66"/>
      <c r="L298" s="66"/>
      <c r="M298" s="66"/>
    </row>
    <row r="299" spans="1:13" ht="13.5" thickBot="1">
      <c r="A299" s="57"/>
      <c r="B299" s="244"/>
      <c r="C299" s="245"/>
      <c r="D299" s="215"/>
      <c r="E299" s="58"/>
      <c r="F299" s="247"/>
      <c r="G299" s="233"/>
      <c r="H299" s="233"/>
      <c r="I299" s="233"/>
      <c r="J299" s="233"/>
      <c r="K299" s="233"/>
      <c r="L299" s="233"/>
      <c r="M299" s="234"/>
    </row>
    <row r="300" spans="1:13" ht="13.5" thickBot="1">
      <c r="A300" s="67"/>
      <c r="B300" s="244"/>
      <c r="C300" s="245"/>
      <c r="D300" s="215"/>
      <c r="E300" s="58"/>
      <c r="F300" s="247"/>
      <c r="G300" s="233"/>
      <c r="H300" s="233"/>
      <c r="I300" s="233"/>
      <c r="J300" s="233"/>
      <c r="K300" s="233"/>
      <c r="L300" s="233"/>
      <c r="M300" s="234"/>
    </row>
    <row r="301" spans="1:13" ht="15.75">
      <c r="A301" s="47"/>
      <c r="B301" s="47"/>
      <c r="C301" s="47"/>
      <c r="D301" s="47"/>
      <c r="E301" s="54" t="s">
        <v>66</v>
      </c>
      <c r="F301" s="54"/>
      <c r="G301" s="54"/>
      <c r="H301" s="54"/>
      <c r="I301" s="47"/>
      <c r="J301" s="47"/>
      <c r="K301" s="47"/>
      <c r="L301" s="68"/>
      <c r="M301" s="48"/>
    </row>
    <row r="302" spans="1:13" ht="15.75">
      <c r="A302" s="69" t="s">
        <v>67</v>
      </c>
      <c r="B302" s="47"/>
      <c r="C302" s="47"/>
      <c r="D302" s="47"/>
      <c r="E302" s="70" t="s">
        <v>68</v>
      </c>
      <c r="F302" s="70" t="s">
        <v>11</v>
      </c>
      <c r="G302" s="70" t="s">
        <v>12</v>
      </c>
      <c r="H302" s="70" t="s">
        <v>13</v>
      </c>
      <c r="I302" s="70" t="s">
        <v>14</v>
      </c>
      <c r="J302" s="71" t="s">
        <v>69</v>
      </c>
      <c r="K302" s="72"/>
      <c r="L302" s="73" t="s">
        <v>70</v>
      </c>
      <c r="M302" s="74" t="s">
        <v>71</v>
      </c>
    </row>
    <row r="303" spans="1:13" ht="15.75">
      <c r="A303" s="75" t="s">
        <v>72</v>
      </c>
      <c r="B303" s="76">
        <f>IF(+B296&gt;"",B296&amp;" - "&amp;F296,"")</f>
      </c>
      <c r="C303" s="77"/>
      <c r="D303" s="78"/>
      <c r="E303" s="79"/>
      <c r="F303" s="79"/>
      <c r="G303" s="79"/>
      <c r="H303" s="79"/>
      <c r="I303" s="79"/>
      <c r="J303" s="80">
        <f>COUNTIF(E303:I303,"&gt;0")</f>
        <v>0</v>
      </c>
      <c r="K303" s="81">
        <f>COUNTIF(E303:I303,"&lt;0")</f>
        <v>0</v>
      </c>
      <c r="L303" s="82">
        <f aca="true" t="shared" si="10" ref="L303:M307">IF(J303=3,1,"")</f>
      </c>
      <c r="M303" s="82">
        <f t="shared" si="10"/>
      </c>
    </row>
    <row r="304" spans="1:13" ht="15.75">
      <c r="A304" s="75" t="s">
        <v>73</v>
      </c>
      <c r="B304" s="76">
        <f>IF(B297&gt;"",B297&amp;" - "&amp;F297,"")</f>
      </c>
      <c r="C304" s="83"/>
      <c r="D304" s="78"/>
      <c r="E304" s="84"/>
      <c r="F304" s="79"/>
      <c r="G304" s="79"/>
      <c r="H304" s="79"/>
      <c r="I304" s="79"/>
      <c r="J304" s="80">
        <f>COUNTIF(E304:I304,"&gt;0")</f>
        <v>0</v>
      </c>
      <c r="K304" s="81">
        <f>COUNTIF(E304:I304,"&lt;0")</f>
        <v>0</v>
      </c>
      <c r="L304" s="82">
        <f t="shared" si="10"/>
      </c>
      <c r="M304" s="82">
        <f t="shared" si="10"/>
      </c>
    </row>
    <row r="305" spans="1:13" ht="15.75">
      <c r="A305" s="85" t="s">
        <v>74</v>
      </c>
      <c r="B305" s="86">
        <f>IF(B299&gt;"",B299&amp;" / "&amp;B300,"")</f>
      </c>
      <c r="C305" s="87">
        <f>IF(F299&gt;"",F299&amp;" / "&amp;F300,"")</f>
      </c>
      <c r="D305" s="88"/>
      <c r="E305" s="89"/>
      <c r="F305" s="90"/>
      <c r="G305" s="91"/>
      <c r="H305" s="91"/>
      <c r="I305" s="91"/>
      <c r="J305" s="80">
        <f>COUNTIF(E305:I305,"&gt;0")</f>
        <v>0</v>
      </c>
      <c r="K305" s="81">
        <f>COUNTIF(E305:I305,"&lt;0")</f>
        <v>0</v>
      </c>
      <c r="L305" s="82">
        <f t="shared" si="10"/>
      </c>
      <c r="M305" s="82">
        <f t="shared" si="10"/>
      </c>
    </row>
    <row r="306" spans="1:13" ht="15.75">
      <c r="A306" s="75" t="s">
        <v>75</v>
      </c>
      <c r="B306" s="76">
        <f>IF(+B296&gt;"",B296&amp;" - "&amp;F297,"")</f>
      </c>
      <c r="C306" s="83"/>
      <c r="D306" s="78"/>
      <c r="E306" s="92"/>
      <c r="F306" s="79"/>
      <c r="G306" s="79"/>
      <c r="H306" s="79"/>
      <c r="I306" s="79"/>
      <c r="J306" s="80">
        <f>COUNTIF(E306:I306,"&gt;0")</f>
        <v>0</v>
      </c>
      <c r="K306" s="81">
        <f>COUNTIF(E306:I306,"&lt;0")</f>
        <v>0</v>
      </c>
      <c r="L306" s="82">
        <f t="shared" si="10"/>
      </c>
      <c r="M306" s="82">
        <f t="shared" si="10"/>
      </c>
    </row>
    <row r="307" spans="1:13" ht="16.5" thickBot="1">
      <c r="A307" s="75" t="s">
        <v>76</v>
      </c>
      <c r="B307" s="76">
        <f>IF(+B297&gt;"",B297&amp;" - "&amp;F296,"")</f>
      </c>
      <c r="C307" s="83"/>
      <c r="D307" s="78"/>
      <c r="E307" s="93"/>
      <c r="F307" s="93"/>
      <c r="G307" s="93"/>
      <c r="H307" s="93"/>
      <c r="I307" s="93"/>
      <c r="J307" s="80">
        <f>COUNTIF(E307:I307,"&gt;0")</f>
        <v>0</v>
      </c>
      <c r="K307" s="81">
        <f>COUNTIF(E307:I307,"&lt;0")</f>
        <v>0</v>
      </c>
      <c r="L307" s="82">
        <f t="shared" si="10"/>
      </c>
      <c r="M307" s="82">
        <f t="shared" si="10"/>
      </c>
    </row>
    <row r="308" spans="1:13" ht="21" thickBot="1">
      <c r="A308" s="47"/>
      <c r="B308" s="47"/>
      <c r="C308" s="47"/>
      <c r="D308" s="47"/>
      <c r="E308" s="47"/>
      <c r="F308" s="47"/>
      <c r="G308" s="47"/>
      <c r="H308" s="94" t="s">
        <v>77</v>
      </c>
      <c r="I308" s="95"/>
      <c r="J308" s="80">
        <f>SUM(J303:J307)</f>
        <v>0</v>
      </c>
      <c r="K308" s="96">
        <f>SUM(K303:K307)</f>
        <v>0</v>
      </c>
      <c r="L308" s="97">
        <f>IF(SUM(L303:L307)&gt;=3,3,SUM(L303:L307))</f>
        <v>0</v>
      </c>
      <c r="M308" s="98">
        <f>IF(SUM(M303:M307)&gt;=3,3,SUM(M303:M307))</f>
        <v>0</v>
      </c>
    </row>
    <row r="309" spans="1:13" ht="15.75">
      <c r="A309" s="69" t="s">
        <v>78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1:13" ht="12.75">
      <c r="A310" s="47" t="s">
        <v>79</v>
      </c>
      <c r="B310" s="47"/>
      <c r="C310" s="47" t="s">
        <v>80</v>
      </c>
      <c r="E310" s="47"/>
      <c r="F310" s="47" t="s">
        <v>15</v>
      </c>
      <c r="H310" s="47"/>
      <c r="I310" t="s">
        <v>81</v>
      </c>
      <c r="K310" s="47"/>
      <c r="L310" s="47"/>
      <c r="M310" s="47"/>
    </row>
    <row r="311" spans="1:13" ht="18.75" thickBot="1">
      <c r="A311" s="47"/>
      <c r="B311" s="47"/>
      <c r="C311" s="47"/>
      <c r="D311" s="47"/>
      <c r="E311" s="47"/>
      <c r="F311" s="47"/>
      <c r="G311" s="47"/>
      <c r="H311" s="47"/>
      <c r="I311" s="248">
        <f>IF(L308=3,B295,IF(M308=3,F295,""))</f>
      </c>
      <c r="J311" s="249"/>
      <c r="K311" s="249"/>
      <c r="L311" s="249"/>
      <c r="M311" s="250"/>
    </row>
    <row r="312" spans="1:13" ht="18">
      <c r="A312" s="99"/>
      <c r="B312" s="99"/>
      <c r="C312" s="99"/>
      <c r="D312" s="99"/>
      <c r="E312" s="99"/>
      <c r="F312" s="99"/>
      <c r="G312" s="99"/>
      <c r="H312" s="99"/>
      <c r="I312" s="100"/>
      <c r="J312" s="100"/>
      <c r="K312" s="100"/>
      <c r="L312" s="100"/>
      <c r="M312" s="101"/>
    </row>
  </sheetData>
  <mergeCells count="176">
    <mergeCell ref="B300:D300"/>
    <mergeCell ref="F300:M300"/>
    <mergeCell ref="I311:M311"/>
    <mergeCell ref="B297:D297"/>
    <mergeCell ref="F297:M297"/>
    <mergeCell ref="B299:D299"/>
    <mergeCell ref="F299:M299"/>
    <mergeCell ref="B295:D295"/>
    <mergeCell ref="F295:M295"/>
    <mergeCell ref="B296:D296"/>
    <mergeCell ref="F296:M296"/>
    <mergeCell ref="H291:M291"/>
    <mergeCell ref="H292:M292"/>
    <mergeCell ref="H293:J293"/>
    <mergeCell ref="L293:M293"/>
    <mergeCell ref="B274:D274"/>
    <mergeCell ref="F274:M274"/>
    <mergeCell ref="I285:M285"/>
    <mergeCell ref="H290:M290"/>
    <mergeCell ref="B271:D271"/>
    <mergeCell ref="F271:M271"/>
    <mergeCell ref="B273:D273"/>
    <mergeCell ref="F273:M273"/>
    <mergeCell ref="B269:D269"/>
    <mergeCell ref="F269:M269"/>
    <mergeCell ref="B270:D270"/>
    <mergeCell ref="F270:M270"/>
    <mergeCell ref="H265:M265"/>
    <mergeCell ref="H266:M266"/>
    <mergeCell ref="H267:J267"/>
    <mergeCell ref="L267:M267"/>
    <mergeCell ref="B248:D248"/>
    <mergeCell ref="F248:M248"/>
    <mergeCell ref="I259:M259"/>
    <mergeCell ref="H264:M264"/>
    <mergeCell ref="B245:D245"/>
    <mergeCell ref="F245:M245"/>
    <mergeCell ref="B247:D247"/>
    <mergeCell ref="F247:M247"/>
    <mergeCell ref="B243:D243"/>
    <mergeCell ref="F243:M243"/>
    <mergeCell ref="B244:D244"/>
    <mergeCell ref="F244:M244"/>
    <mergeCell ref="H239:M239"/>
    <mergeCell ref="H240:M240"/>
    <mergeCell ref="H241:J241"/>
    <mergeCell ref="L241:M241"/>
    <mergeCell ref="B222:D222"/>
    <mergeCell ref="F222:M222"/>
    <mergeCell ref="I233:M233"/>
    <mergeCell ref="H238:M238"/>
    <mergeCell ref="B219:D219"/>
    <mergeCell ref="F219:M219"/>
    <mergeCell ref="B221:D221"/>
    <mergeCell ref="F221:M221"/>
    <mergeCell ref="B217:D217"/>
    <mergeCell ref="F217:M217"/>
    <mergeCell ref="B218:D218"/>
    <mergeCell ref="F218:M218"/>
    <mergeCell ref="H213:M213"/>
    <mergeCell ref="H214:M214"/>
    <mergeCell ref="H215:J215"/>
    <mergeCell ref="L215:M215"/>
    <mergeCell ref="B196:D196"/>
    <mergeCell ref="F196:M196"/>
    <mergeCell ref="I207:M207"/>
    <mergeCell ref="H212:M212"/>
    <mergeCell ref="B193:D193"/>
    <mergeCell ref="F193:M193"/>
    <mergeCell ref="B195:D195"/>
    <mergeCell ref="F195:M195"/>
    <mergeCell ref="B191:D191"/>
    <mergeCell ref="F191:M191"/>
    <mergeCell ref="B192:D192"/>
    <mergeCell ref="F192:M192"/>
    <mergeCell ref="H187:M187"/>
    <mergeCell ref="H188:M188"/>
    <mergeCell ref="H189:J189"/>
    <mergeCell ref="L189:M189"/>
    <mergeCell ref="B170:D170"/>
    <mergeCell ref="F170:M170"/>
    <mergeCell ref="I181:M181"/>
    <mergeCell ref="H186:M186"/>
    <mergeCell ref="B167:D167"/>
    <mergeCell ref="F167:M167"/>
    <mergeCell ref="B169:D169"/>
    <mergeCell ref="F169:M169"/>
    <mergeCell ref="B165:D165"/>
    <mergeCell ref="F165:M165"/>
    <mergeCell ref="B166:D166"/>
    <mergeCell ref="F166:M166"/>
    <mergeCell ref="H161:M161"/>
    <mergeCell ref="H162:M162"/>
    <mergeCell ref="H163:J163"/>
    <mergeCell ref="L163:M163"/>
    <mergeCell ref="B144:D144"/>
    <mergeCell ref="F144:M144"/>
    <mergeCell ref="I155:M155"/>
    <mergeCell ref="H160:M160"/>
    <mergeCell ref="B141:D141"/>
    <mergeCell ref="F141:M141"/>
    <mergeCell ref="B143:D143"/>
    <mergeCell ref="F143:M143"/>
    <mergeCell ref="B139:D139"/>
    <mergeCell ref="F139:M139"/>
    <mergeCell ref="B140:D140"/>
    <mergeCell ref="F140:M140"/>
    <mergeCell ref="H135:M135"/>
    <mergeCell ref="H136:M136"/>
    <mergeCell ref="H137:J137"/>
    <mergeCell ref="L137:M137"/>
    <mergeCell ref="B118:D118"/>
    <mergeCell ref="F118:M118"/>
    <mergeCell ref="I129:M129"/>
    <mergeCell ref="H134:M134"/>
    <mergeCell ref="B115:D115"/>
    <mergeCell ref="F115:M115"/>
    <mergeCell ref="B117:D117"/>
    <mergeCell ref="F117:M117"/>
    <mergeCell ref="B113:D113"/>
    <mergeCell ref="F113:M113"/>
    <mergeCell ref="B114:D114"/>
    <mergeCell ref="F114:M114"/>
    <mergeCell ref="H109:M109"/>
    <mergeCell ref="H110:M110"/>
    <mergeCell ref="H111:J111"/>
    <mergeCell ref="L111:M111"/>
    <mergeCell ref="B93:D93"/>
    <mergeCell ref="F93:M93"/>
    <mergeCell ref="I104:M104"/>
    <mergeCell ref="H108:M108"/>
    <mergeCell ref="B90:D90"/>
    <mergeCell ref="F90:M90"/>
    <mergeCell ref="B92:D92"/>
    <mergeCell ref="F92:M92"/>
    <mergeCell ref="B88:D88"/>
    <mergeCell ref="F88:M88"/>
    <mergeCell ref="B89:D89"/>
    <mergeCell ref="F89:M89"/>
    <mergeCell ref="H84:M84"/>
    <mergeCell ref="H85:M85"/>
    <mergeCell ref="H86:J86"/>
    <mergeCell ref="L86:M86"/>
    <mergeCell ref="B68:D68"/>
    <mergeCell ref="F68:M68"/>
    <mergeCell ref="I79:M79"/>
    <mergeCell ref="H83:M83"/>
    <mergeCell ref="B65:D65"/>
    <mergeCell ref="F65:M65"/>
    <mergeCell ref="B67:D67"/>
    <mergeCell ref="F67:M67"/>
    <mergeCell ref="B63:D63"/>
    <mergeCell ref="F63:M63"/>
    <mergeCell ref="B64:D64"/>
    <mergeCell ref="F64:M64"/>
    <mergeCell ref="H59:M59"/>
    <mergeCell ref="H60:M60"/>
    <mergeCell ref="H61:J61"/>
    <mergeCell ref="L61:M61"/>
    <mergeCell ref="B42:D42"/>
    <mergeCell ref="F42:M42"/>
    <mergeCell ref="I53:M53"/>
    <mergeCell ref="H58:M58"/>
    <mergeCell ref="B39:D39"/>
    <mergeCell ref="F39:M39"/>
    <mergeCell ref="B41:D41"/>
    <mergeCell ref="F41:M41"/>
    <mergeCell ref="B37:D37"/>
    <mergeCell ref="F37:M37"/>
    <mergeCell ref="B38:D38"/>
    <mergeCell ref="F38:M38"/>
    <mergeCell ref="H32:M32"/>
    <mergeCell ref="H33:M33"/>
    <mergeCell ref="H34:M34"/>
    <mergeCell ref="H35:J35"/>
    <mergeCell ref="L35:M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03"/>
  <sheetViews>
    <sheetView tabSelected="1" workbookViewId="0" topLeftCell="A2">
      <selection activeCell="Q9" sqref="Q9"/>
    </sheetView>
  </sheetViews>
  <sheetFormatPr defaultColWidth="9.140625" defaultRowHeight="12.75"/>
  <cols>
    <col min="4" max="4" width="17.7109375" style="0" customWidth="1"/>
    <col min="10" max="11" width="8.140625" style="0" customWidth="1"/>
    <col min="12" max="12" width="11.421875" style="0" bestFit="1" customWidth="1"/>
    <col min="13" max="13" width="4.7109375" style="0" customWidth="1"/>
    <col min="20" max="20" width="13.00390625" style="0" customWidth="1"/>
  </cols>
  <sheetData>
    <row r="2" ht="13.5" thickBot="1"/>
    <row r="3" spans="1:14" ht="15.75">
      <c r="A3" s="17"/>
      <c r="B3" s="17"/>
      <c r="C3" s="2"/>
      <c r="D3" s="17"/>
      <c r="E3" s="17"/>
      <c r="F3" s="17"/>
      <c r="G3" s="17"/>
      <c r="H3" s="17"/>
      <c r="I3" s="17"/>
      <c r="J3" s="17"/>
      <c r="K3" s="17"/>
      <c r="L3" s="18" t="s">
        <v>29</v>
      </c>
      <c r="M3" s="19"/>
      <c r="N3" s="20" t="s">
        <v>30</v>
      </c>
    </row>
    <row r="4" spans="1:21" ht="16.5" thickBot="1">
      <c r="A4" s="17"/>
      <c r="B4" s="21" t="s">
        <v>7</v>
      </c>
      <c r="C4" s="3" t="s">
        <v>150</v>
      </c>
      <c r="D4" s="17"/>
      <c r="E4" s="17"/>
      <c r="F4" s="17"/>
      <c r="G4" s="17"/>
      <c r="H4" s="17"/>
      <c r="I4" s="17"/>
      <c r="J4" s="17"/>
      <c r="K4" s="17"/>
      <c r="L4" s="22">
        <v>39522</v>
      </c>
      <c r="M4" s="23"/>
      <c r="N4" s="24" t="s">
        <v>146</v>
      </c>
      <c r="P4" s="213" t="s">
        <v>81</v>
      </c>
      <c r="Q4" s="213" t="s">
        <v>34</v>
      </c>
      <c r="R4" s="213" t="s">
        <v>224</v>
      </c>
      <c r="S4" s="213"/>
      <c r="T4" s="213"/>
      <c r="U4" s="213" t="s">
        <v>229</v>
      </c>
    </row>
    <row r="5" spans="1:21" ht="15">
      <c r="A5" s="17"/>
      <c r="B5" s="17"/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s="213" t="s">
        <v>197</v>
      </c>
      <c r="Q5" s="213" t="s">
        <v>46</v>
      </c>
      <c r="R5" s="213" t="s">
        <v>283</v>
      </c>
      <c r="S5" s="213"/>
      <c r="T5" s="213"/>
      <c r="U5" s="213" t="s">
        <v>288</v>
      </c>
    </row>
    <row r="6" spans="1:21" ht="15">
      <c r="A6" s="17"/>
      <c r="B6" s="17"/>
      <c r="C6" s="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213" t="s">
        <v>198</v>
      </c>
      <c r="Q6" s="213" t="s">
        <v>111</v>
      </c>
      <c r="R6" s="213" t="s">
        <v>284</v>
      </c>
      <c r="S6" s="213"/>
      <c r="T6" s="213"/>
      <c r="U6" s="213" t="s">
        <v>285</v>
      </c>
    </row>
    <row r="7" spans="1:21" ht="16.5" thickBot="1">
      <c r="A7" s="17" t="s">
        <v>28</v>
      </c>
      <c r="B7" s="17"/>
      <c r="C7" s="2"/>
      <c r="D7" s="17"/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6" t="s">
        <v>8</v>
      </c>
      <c r="K7" s="26" t="s">
        <v>9</v>
      </c>
      <c r="L7" s="25" t="s">
        <v>8</v>
      </c>
      <c r="M7" s="25"/>
      <c r="N7" s="25" t="s">
        <v>127</v>
      </c>
      <c r="P7" s="213" t="s">
        <v>282</v>
      </c>
      <c r="Q7" s="213" t="s">
        <v>38</v>
      </c>
      <c r="R7" s="213" t="s">
        <v>286</v>
      </c>
      <c r="S7" s="213"/>
      <c r="T7" s="213"/>
      <c r="U7" s="213" t="s">
        <v>287</v>
      </c>
    </row>
    <row r="8" spans="1:14" ht="15">
      <c r="A8" s="27">
        <v>1</v>
      </c>
      <c r="B8" s="28" t="s">
        <v>44</v>
      </c>
      <c r="C8" s="9" t="s">
        <v>39</v>
      </c>
      <c r="D8" s="29"/>
      <c r="E8" s="187"/>
      <c r="F8" s="201" t="s">
        <v>241</v>
      </c>
      <c r="G8" s="201" t="s">
        <v>22</v>
      </c>
      <c r="H8" s="201"/>
      <c r="I8" s="202" t="s">
        <v>241</v>
      </c>
      <c r="J8" s="192" t="s">
        <v>276</v>
      </c>
      <c r="K8" s="202" t="s">
        <v>82</v>
      </c>
      <c r="L8" s="4" t="s">
        <v>277</v>
      </c>
      <c r="M8" s="4"/>
      <c r="N8" s="4"/>
    </row>
    <row r="9" spans="1:14" ht="15">
      <c r="A9" s="30">
        <v>2</v>
      </c>
      <c r="B9" s="31" t="s">
        <v>45</v>
      </c>
      <c r="C9" s="12" t="s">
        <v>47</v>
      </c>
      <c r="D9" s="32"/>
      <c r="E9" s="188" t="s">
        <v>243</v>
      </c>
      <c r="F9" s="203"/>
      <c r="G9" s="191" t="s">
        <v>244</v>
      </c>
      <c r="H9" s="191"/>
      <c r="I9" s="204" t="s">
        <v>241</v>
      </c>
      <c r="J9" s="188" t="s">
        <v>276</v>
      </c>
      <c r="K9" s="204" t="s">
        <v>84</v>
      </c>
      <c r="L9" s="4" t="s">
        <v>278</v>
      </c>
      <c r="M9" s="4"/>
      <c r="N9" s="4" t="s">
        <v>281</v>
      </c>
    </row>
    <row r="10" spans="1:14" ht="15">
      <c r="A10" s="30">
        <v>3</v>
      </c>
      <c r="B10" s="31" t="s">
        <v>46</v>
      </c>
      <c r="C10" s="12" t="s">
        <v>48</v>
      </c>
      <c r="D10" s="32"/>
      <c r="E10" s="188" t="s">
        <v>275</v>
      </c>
      <c r="F10" s="191" t="s">
        <v>20</v>
      </c>
      <c r="G10" s="203"/>
      <c r="H10" s="191"/>
      <c r="I10" s="204" t="s">
        <v>241</v>
      </c>
      <c r="J10" s="188" t="s">
        <v>276</v>
      </c>
      <c r="K10" s="204" t="s">
        <v>83</v>
      </c>
      <c r="L10" s="4" t="s">
        <v>279</v>
      </c>
      <c r="M10" s="4"/>
      <c r="N10" s="4" t="s">
        <v>280</v>
      </c>
    </row>
    <row r="11" spans="1:14" ht="15">
      <c r="A11" s="30">
        <v>4</v>
      </c>
      <c r="B11" s="197" t="s">
        <v>36</v>
      </c>
      <c r="C11" s="196" t="s">
        <v>49</v>
      </c>
      <c r="D11" s="198"/>
      <c r="E11" s="210"/>
      <c r="F11" s="191"/>
      <c r="G11" s="191"/>
      <c r="H11" s="203"/>
      <c r="I11" s="204"/>
      <c r="J11" s="188"/>
      <c r="K11" s="204"/>
      <c r="L11" s="4"/>
      <c r="M11" s="4"/>
      <c r="N11" s="4"/>
    </row>
    <row r="12" spans="1:14" ht="15.75" thickBot="1">
      <c r="A12" s="34">
        <v>5</v>
      </c>
      <c r="B12" s="35" t="s">
        <v>38</v>
      </c>
      <c r="C12" s="15" t="s">
        <v>50</v>
      </c>
      <c r="D12" s="36"/>
      <c r="E12" s="189" t="s">
        <v>243</v>
      </c>
      <c r="F12" s="205" t="s">
        <v>243</v>
      </c>
      <c r="G12" s="205" t="s">
        <v>243</v>
      </c>
      <c r="H12" s="205"/>
      <c r="I12" s="206"/>
      <c r="J12" s="189" t="s">
        <v>243</v>
      </c>
      <c r="K12" s="207" t="s">
        <v>85</v>
      </c>
      <c r="L12" s="4"/>
      <c r="M12" s="4"/>
      <c r="N12" s="4"/>
    </row>
    <row r="13" spans="1:14" ht="15">
      <c r="A13" s="17"/>
      <c r="B13" s="17"/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17"/>
      <c r="B14" s="17"/>
      <c r="C14" s="25" t="s">
        <v>10</v>
      </c>
      <c r="D14" s="25" t="s">
        <v>11</v>
      </c>
      <c r="E14" s="25" t="s">
        <v>12</v>
      </c>
      <c r="F14" s="25" t="s">
        <v>13</v>
      </c>
      <c r="G14" s="25" t="s">
        <v>14</v>
      </c>
      <c r="H14" s="17"/>
      <c r="I14" s="17"/>
      <c r="J14" s="17"/>
      <c r="K14" s="17"/>
      <c r="L14" s="17"/>
      <c r="M14" s="17"/>
      <c r="N14" s="17"/>
    </row>
    <row r="15" spans="1:14" ht="15.75">
      <c r="A15" s="17"/>
      <c r="B15" s="212" t="s">
        <v>16</v>
      </c>
      <c r="C15" s="33"/>
      <c r="D15" s="33"/>
      <c r="E15" s="33"/>
      <c r="F15" s="33"/>
      <c r="G15" s="33"/>
      <c r="H15" s="17"/>
      <c r="I15" s="17"/>
      <c r="J15" s="17"/>
      <c r="K15" s="17"/>
      <c r="L15" s="17"/>
      <c r="M15" s="17"/>
      <c r="N15" s="17"/>
    </row>
    <row r="16" spans="1:14" ht="15.75">
      <c r="A16" s="25"/>
      <c r="B16" s="212" t="s">
        <v>17</v>
      </c>
      <c r="C16" s="33"/>
      <c r="D16" s="33"/>
      <c r="E16" s="33"/>
      <c r="F16" s="33"/>
      <c r="G16" s="33"/>
      <c r="H16" s="17"/>
      <c r="I16" s="17"/>
      <c r="J16" s="17"/>
      <c r="K16" s="17"/>
      <c r="L16" s="17"/>
      <c r="M16" s="17"/>
      <c r="N16" s="17"/>
    </row>
    <row r="17" spans="1:14" ht="15.75">
      <c r="A17" s="44"/>
      <c r="B17" s="212" t="s">
        <v>18</v>
      </c>
      <c r="C17" s="33"/>
      <c r="D17" s="33"/>
      <c r="E17" s="33"/>
      <c r="F17" s="33"/>
      <c r="G17" s="33"/>
      <c r="H17" s="25"/>
      <c r="I17" s="25"/>
      <c r="J17" s="17"/>
      <c r="K17" s="17"/>
      <c r="L17" s="17"/>
      <c r="M17" s="17"/>
      <c r="N17" s="17"/>
    </row>
    <row r="18" spans="1:14" ht="15.75">
      <c r="A18" s="44"/>
      <c r="B18" s="212" t="s">
        <v>19</v>
      </c>
      <c r="C18" s="33"/>
      <c r="D18" s="33"/>
      <c r="E18" s="33"/>
      <c r="F18" s="33"/>
      <c r="G18" s="33"/>
      <c r="H18" s="44"/>
      <c r="I18" s="44"/>
      <c r="J18" s="17"/>
      <c r="K18" s="17"/>
      <c r="L18" s="17"/>
      <c r="M18" s="17"/>
      <c r="N18" s="17"/>
    </row>
    <row r="19" spans="1:14" ht="15.75">
      <c r="A19" s="44"/>
      <c r="B19" s="212" t="s">
        <v>20</v>
      </c>
      <c r="C19" s="33"/>
      <c r="D19" s="33"/>
      <c r="E19" s="33"/>
      <c r="F19" s="33"/>
      <c r="G19" s="33"/>
      <c r="H19" s="44"/>
      <c r="I19" s="44"/>
      <c r="J19" s="17"/>
      <c r="K19" s="17"/>
      <c r="L19" s="17"/>
      <c r="M19" s="17"/>
      <c r="N19" s="17"/>
    </row>
    <row r="20" spans="1:14" ht="15.75">
      <c r="A20" s="44"/>
      <c r="B20" s="212" t="s">
        <v>21</v>
      </c>
      <c r="C20" s="33"/>
      <c r="D20" s="33"/>
      <c r="E20" s="33"/>
      <c r="F20" s="33"/>
      <c r="G20" s="33"/>
      <c r="H20" s="44"/>
      <c r="I20" s="44"/>
      <c r="J20" s="17"/>
      <c r="K20" s="17"/>
      <c r="L20" s="17"/>
      <c r="M20" s="17"/>
      <c r="N20" s="17"/>
    </row>
    <row r="21" spans="1:14" ht="15.75">
      <c r="A21" s="44"/>
      <c r="B21" s="212" t="s">
        <v>22</v>
      </c>
      <c r="C21" s="33"/>
      <c r="D21" s="33"/>
      <c r="E21" s="33"/>
      <c r="F21" s="33"/>
      <c r="G21" s="33"/>
      <c r="H21" s="44"/>
      <c r="I21" s="44"/>
      <c r="J21" s="17"/>
      <c r="K21" s="17"/>
      <c r="L21" s="17"/>
      <c r="M21" s="17"/>
      <c r="N21" s="17"/>
    </row>
    <row r="22" spans="1:14" ht="15.75">
      <c r="A22" s="44"/>
      <c r="B22" s="212" t="s">
        <v>23</v>
      </c>
      <c r="C22" s="33"/>
      <c r="D22" s="33"/>
      <c r="E22" s="33"/>
      <c r="F22" s="33"/>
      <c r="G22" s="33"/>
      <c r="H22" s="44"/>
      <c r="I22" s="44"/>
      <c r="J22" s="17"/>
      <c r="K22" s="17"/>
      <c r="L22" s="17"/>
      <c r="M22" s="17"/>
      <c r="N22" s="17"/>
    </row>
    <row r="23" spans="1:14" ht="15.75">
      <c r="A23" s="44"/>
      <c r="B23" s="212" t="s">
        <v>24</v>
      </c>
      <c r="C23" s="33"/>
      <c r="D23" s="33"/>
      <c r="E23" s="33"/>
      <c r="F23" s="33"/>
      <c r="G23" s="33"/>
      <c r="H23" s="44"/>
      <c r="I23" s="44"/>
      <c r="J23" s="17"/>
      <c r="K23" s="17"/>
      <c r="L23" s="17"/>
      <c r="M23" s="17"/>
      <c r="N23" s="17"/>
    </row>
    <row r="24" spans="1:14" ht="15.75">
      <c r="A24" s="17"/>
      <c r="B24" s="212" t="s">
        <v>25</v>
      </c>
      <c r="C24" s="33"/>
      <c r="D24" s="33"/>
      <c r="E24" s="33"/>
      <c r="F24" s="33"/>
      <c r="G24" s="33"/>
      <c r="H24" s="44"/>
      <c r="I24" s="44"/>
      <c r="J24" s="17"/>
      <c r="K24" s="17"/>
      <c r="L24" s="17"/>
      <c r="M24" s="17"/>
      <c r="N24" s="17"/>
    </row>
    <row r="25" spans="1:14" ht="15">
      <c r="A25" s="17"/>
      <c r="B25" s="17"/>
      <c r="C25" s="44"/>
      <c r="D25" s="44"/>
      <c r="E25" s="44"/>
      <c r="F25" s="44"/>
      <c r="G25" s="44"/>
      <c r="H25" s="44"/>
      <c r="I25" s="44"/>
      <c r="J25" s="17"/>
      <c r="K25" s="17"/>
      <c r="L25" s="17"/>
      <c r="M25" s="17"/>
      <c r="N25" s="17"/>
    </row>
    <row r="26" spans="1:14" ht="15">
      <c r="A26" s="17"/>
      <c r="B26" s="17"/>
      <c r="C26" s="44"/>
      <c r="D26" s="44"/>
      <c r="E26" s="44"/>
      <c r="F26" s="44"/>
      <c r="G26" s="44"/>
      <c r="H26" s="44"/>
      <c r="I26" s="44"/>
      <c r="J26" s="17"/>
      <c r="K26" s="17"/>
      <c r="L26" s="17"/>
      <c r="M26" s="17"/>
      <c r="N26" s="17"/>
    </row>
    <row r="27" spans="1:14" ht="15">
      <c r="A27" s="17"/>
      <c r="B27" s="17"/>
      <c r="C27" s="44"/>
      <c r="D27" s="44"/>
      <c r="E27" s="44"/>
      <c r="F27" s="44"/>
      <c r="G27" s="44"/>
      <c r="H27" s="44"/>
      <c r="I27" s="44"/>
      <c r="J27" s="17"/>
      <c r="K27" s="17"/>
      <c r="L27" s="17"/>
      <c r="M27" s="17"/>
      <c r="N27" s="17"/>
    </row>
    <row r="28" spans="1:14" ht="15">
      <c r="A28" s="17"/>
      <c r="B28" s="17"/>
      <c r="C28" s="44"/>
      <c r="D28" s="44"/>
      <c r="E28" s="44"/>
      <c r="F28" s="44"/>
      <c r="G28" s="44"/>
      <c r="H28" s="44"/>
      <c r="I28" s="44"/>
      <c r="J28" s="17"/>
      <c r="K28" s="17"/>
      <c r="L28" s="17"/>
      <c r="M28" s="17"/>
      <c r="N28" s="17"/>
    </row>
    <row r="29" spans="1:14" ht="15">
      <c r="A29" s="17"/>
      <c r="B29" s="17"/>
      <c r="C29" s="44"/>
      <c r="D29" s="44"/>
      <c r="E29" s="44"/>
      <c r="F29" s="44"/>
      <c r="G29" s="44"/>
      <c r="H29" s="44"/>
      <c r="I29" s="44"/>
      <c r="J29" s="17"/>
      <c r="K29" s="17"/>
      <c r="L29" s="17"/>
      <c r="M29" s="17"/>
      <c r="N29" s="17"/>
    </row>
    <row r="30" spans="1:14" ht="15">
      <c r="A30" s="17"/>
      <c r="B30" s="17"/>
      <c r="C30" s="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45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7"/>
    </row>
    <row r="32" spans="3:14" ht="15.75">
      <c r="C32" s="47"/>
      <c r="D32" s="47"/>
      <c r="E32" s="48"/>
      <c r="F32" s="49" t="s">
        <v>52</v>
      </c>
      <c r="G32" s="50"/>
      <c r="H32" s="232"/>
      <c r="I32" s="233"/>
      <c r="J32" s="233"/>
      <c r="K32" s="233"/>
      <c r="L32" s="233"/>
      <c r="M32" s="234"/>
      <c r="N32" s="17"/>
    </row>
    <row r="33" spans="1:14" ht="20.25">
      <c r="A33" s="51" t="s">
        <v>53</v>
      </c>
      <c r="C33" s="47"/>
      <c r="D33" s="47"/>
      <c r="E33" s="48"/>
      <c r="F33" s="49" t="s">
        <v>54</v>
      </c>
      <c r="G33" s="50"/>
      <c r="H33" s="232"/>
      <c r="I33" s="233"/>
      <c r="J33" s="233"/>
      <c r="K33" s="233"/>
      <c r="L33" s="233"/>
      <c r="M33" s="234"/>
      <c r="N33" s="17"/>
    </row>
    <row r="34" spans="1:14" ht="15.75">
      <c r="A34" s="47"/>
      <c r="B34" s="47" t="s">
        <v>55</v>
      </c>
      <c r="C34" s="47"/>
      <c r="D34" s="47"/>
      <c r="E34" s="47"/>
      <c r="F34" s="49" t="s">
        <v>56</v>
      </c>
      <c r="G34" s="52"/>
      <c r="H34" s="232"/>
      <c r="I34" s="232"/>
      <c r="J34" s="232"/>
      <c r="K34" s="232"/>
      <c r="L34" s="232"/>
      <c r="M34" s="235"/>
      <c r="N34" s="17"/>
    </row>
    <row r="35" spans="1:14" ht="15.75">
      <c r="A35" s="47"/>
      <c r="B35" s="47"/>
      <c r="C35" s="47"/>
      <c r="D35" s="47"/>
      <c r="E35" s="47"/>
      <c r="F35" s="49" t="s">
        <v>57</v>
      </c>
      <c r="G35" s="50"/>
      <c r="H35" s="236"/>
      <c r="I35" s="237"/>
      <c r="J35" s="237"/>
      <c r="K35" s="53" t="s">
        <v>58</v>
      </c>
      <c r="L35" s="232"/>
      <c r="M35" s="235"/>
      <c r="N35" s="17"/>
    </row>
    <row r="36" spans="2:14" ht="15.75" thickBot="1">
      <c r="B36" s="54" t="s">
        <v>59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7"/>
    </row>
    <row r="37" spans="1:13" ht="16.5" thickBot="1">
      <c r="A37" s="55" t="s">
        <v>60</v>
      </c>
      <c r="B37" s="238" t="s">
        <v>34</v>
      </c>
      <c r="C37" s="239"/>
      <c r="D37" s="240"/>
      <c r="E37" s="56" t="s">
        <v>61</v>
      </c>
      <c r="F37" s="241" t="s">
        <v>38</v>
      </c>
      <c r="G37" s="242"/>
      <c r="H37" s="242"/>
      <c r="I37" s="242"/>
      <c r="J37" s="242"/>
      <c r="K37" s="242"/>
      <c r="L37" s="242"/>
      <c r="M37" s="243"/>
    </row>
    <row r="38" spans="1:13" ht="13.5" thickBot="1">
      <c r="A38" s="57" t="s">
        <v>62</v>
      </c>
      <c r="B38" s="244" t="s">
        <v>247</v>
      </c>
      <c r="C38" s="245"/>
      <c r="D38" s="215"/>
      <c r="E38" s="58" t="s">
        <v>5</v>
      </c>
      <c r="F38" s="246" t="s">
        <v>255</v>
      </c>
      <c r="G38" s="233"/>
      <c r="H38" s="233"/>
      <c r="I38" s="233"/>
      <c r="J38" s="233"/>
      <c r="K38" s="233"/>
      <c r="L38" s="233"/>
      <c r="M38" s="234"/>
    </row>
    <row r="39" spans="1:13" ht="13.5" thickBot="1">
      <c r="A39" s="59" t="s">
        <v>63</v>
      </c>
      <c r="B39" s="244" t="s">
        <v>248</v>
      </c>
      <c r="C39" s="245"/>
      <c r="D39" s="215"/>
      <c r="E39" s="58" t="s">
        <v>64</v>
      </c>
      <c r="F39" s="246" t="s">
        <v>251</v>
      </c>
      <c r="G39" s="233"/>
      <c r="H39" s="233"/>
      <c r="I39" s="233"/>
      <c r="J39" s="233"/>
      <c r="K39" s="233"/>
      <c r="L39" s="233"/>
      <c r="M39" s="234"/>
    </row>
    <row r="40" spans="1:13" ht="13.5" thickBot="1">
      <c r="A40" s="60" t="s">
        <v>65</v>
      </c>
      <c r="B40" s="61"/>
      <c r="C40" s="62"/>
      <c r="D40" s="63"/>
      <c r="E40" s="64" t="s">
        <v>65</v>
      </c>
      <c r="F40" s="65"/>
      <c r="G40" s="66"/>
      <c r="H40" s="66"/>
      <c r="I40" s="66"/>
      <c r="J40" s="66"/>
      <c r="K40" s="66"/>
      <c r="L40" s="66"/>
      <c r="M40" s="66"/>
    </row>
    <row r="41" spans="1:13" ht="13.5" thickBot="1">
      <c r="A41" s="57"/>
      <c r="B41" s="244" t="s">
        <v>247</v>
      </c>
      <c r="C41" s="245"/>
      <c r="D41" s="215"/>
      <c r="E41" s="58"/>
      <c r="F41" s="247" t="s">
        <v>255</v>
      </c>
      <c r="G41" s="233"/>
      <c r="H41" s="233"/>
      <c r="I41" s="233"/>
      <c r="J41" s="233"/>
      <c r="K41" s="233"/>
      <c r="L41" s="233"/>
      <c r="M41" s="234"/>
    </row>
    <row r="42" spans="1:13" ht="13.5" thickBot="1">
      <c r="A42" s="67"/>
      <c r="B42" s="244" t="s">
        <v>248</v>
      </c>
      <c r="C42" s="245"/>
      <c r="D42" s="215"/>
      <c r="E42" s="58"/>
      <c r="F42" s="247" t="s">
        <v>251</v>
      </c>
      <c r="G42" s="233"/>
      <c r="H42" s="233"/>
      <c r="I42" s="233"/>
      <c r="J42" s="233"/>
      <c r="K42" s="233"/>
      <c r="L42" s="233"/>
      <c r="M42" s="234"/>
    </row>
    <row r="43" spans="1:13" ht="15.75">
      <c r="A43" s="47"/>
      <c r="B43" s="47"/>
      <c r="C43" s="47"/>
      <c r="D43" s="47"/>
      <c r="E43" s="54" t="s">
        <v>66</v>
      </c>
      <c r="F43" s="54"/>
      <c r="G43" s="54"/>
      <c r="H43" s="54"/>
      <c r="I43" s="47"/>
      <c r="J43" s="47"/>
      <c r="K43" s="47"/>
      <c r="L43" s="68"/>
      <c r="M43" s="48"/>
    </row>
    <row r="44" spans="1:13" ht="15.75">
      <c r="A44" s="69" t="s">
        <v>67</v>
      </c>
      <c r="B44" s="47"/>
      <c r="C44" s="47"/>
      <c r="D44" s="47"/>
      <c r="E44" s="70" t="s">
        <v>68</v>
      </c>
      <c r="F44" s="70" t="s">
        <v>11</v>
      </c>
      <c r="G44" s="70" t="s">
        <v>12</v>
      </c>
      <c r="H44" s="70" t="s">
        <v>13</v>
      </c>
      <c r="I44" s="70" t="s">
        <v>14</v>
      </c>
      <c r="J44" s="71" t="s">
        <v>69</v>
      </c>
      <c r="K44" s="72"/>
      <c r="L44" s="73" t="s">
        <v>70</v>
      </c>
      <c r="M44" s="74" t="s">
        <v>71</v>
      </c>
    </row>
    <row r="45" spans="1:13" ht="15.75">
      <c r="A45" s="75" t="s">
        <v>72</v>
      </c>
      <c r="B45" s="76" t="str">
        <f>IF(+B38&gt;"",B38&amp;" - "&amp;F38,"")</f>
        <v>Esther Goldberg - Sarah Goldberg</v>
      </c>
      <c r="C45" s="77"/>
      <c r="D45" s="78"/>
      <c r="E45" s="79">
        <v>-7</v>
      </c>
      <c r="F45" s="79">
        <v>6</v>
      </c>
      <c r="G45" s="79">
        <v>5</v>
      </c>
      <c r="H45" s="79">
        <v>5</v>
      </c>
      <c r="I45" s="79"/>
      <c r="J45" s="80">
        <f>COUNTIF(E45:I45,"&gt;0")</f>
        <v>3</v>
      </c>
      <c r="K45" s="81">
        <f>COUNTIF(E45:I45,"&lt;0")</f>
        <v>1</v>
      </c>
      <c r="L45" s="82">
        <f aca="true" t="shared" si="0" ref="L45:M49">IF(J45=3,1,"")</f>
        <v>1</v>
      </c>
      <c r="M45" s="82">
        <f t="shared" si="0"/>
      </c>
    </row>
    <row r="46" spans="1:13" ht="15.75">
      <c r="A46" s="75" t="s">
        <v>73</v>
      </c>
      <c r="B46" s="76" t="str">
        <f>IF(B39&gt;"",B39&amp;" - "&amp;F39,"")</f>
        <v>Pinja Eriksson - Viivi-Mari Vastavuo</v>
      </c>
      <c r="C46" s="83"/>
      <c r="D46" s="78"/>
      <c r="E46" s="84">
        <v>9</v>
      </c>
      <c r="F46" s="79">
        <v>6</v>
      </c>
      <c r="G46" s="79">
        <v>8</v>
      </c>
      <c r="H46" s="79"/>
      <c r="I46" s="79"/>
      <c r="J46" s="80">
        <f>COUNTIF(E46:I46,"&gt;0")</f>
        <v>3</v>
      </c>
      <c r="K46" s="81">
        <f>COUNTIF(E46:I46,"&lt;0")</f>
        <v>0</v>
      </c>
      <c r="L46" s="82">
        <f t="shared" si="0"/>
        <v>1</v>
      </c>
      <c r="M46" s="82">
        <f t="shared" si="0"/>
      </c>
    </row>
    <row r="47" spans="1:13" ht="15.75">
      <c r="A47" s="85" t="s">
        <v>74</v>
      </c>
      <c r="B47" s="86" t="str">
        <f>IF(B41&gt;"",B41&amp;" / "&amp;B42,"")</f>
        <v>Esther Goldberg / Pinja Eriksson</v>
      </c>
      <c r="C47" s="87" t="str">
        <f>IF(F41&gt;"",F41&amp;" / "&amp;F42,"")</f>
        <v>Sarah Goldberg / Viivi-Mari Vastavuo</v>
      </c>
      <c r="D47" s="88"/>
      <c r="E47" s="89">
        <v>6</v>
      </c>
      <c r="F47" s="90">
        <v>5</v>
      </c>
      <c r="G47" s="91">
        <v>7</v>
      </c>
      <c r="H47" s="91"/>
      <c r="I47" s="91"/>
      <c r="J47" s="80">
        <f>COUNTIF(E47:I47,"&gt;0")</f>
        <v>3</v>
      </c>
      <c r="K47" s="81">
        <f>COUNTIF(E47:I47,"&lt;0")</f>
        <v>0</v>
      </c>
      <c r="L47" s="82">
        <f t="shared" si="0"/>
        <v>1</v>
      </c>
      <c r="M47" s="82">
        <f t="shared" si="0"/>
      </c>
    </row>
    <row r="48" spans="1:13" ht="15.75">
      <c r="A48" s="75" t="s">
        <v>75</v>
      </c>
      <c r="B48" s="76" t="str">
        <f>IF(+B38&gt;"",B38&amp;" - "&amp;F39,"")</f>
        <v>Esther Goldberg - Viivi-Mari Vastavuo</v>
      </c>
      <c r="C48" s="83"/>
      <c r="D48" s="78"/>
      <c r="E48" s="92"/>
      <c r="F48" s="79"/>
      <c r="G48" s="79"/>
      <c r="H48" s="79"/>
      <c r="I48" s="79"/>
      <c r="J48" s="80">
        <f>COUNTIF(E48:I48,"&gt;0")</f>
        <v>0</v>
      </c>
      <c r="K48" s="81">
        <f>COUNTIF(E48:I48,"&lt;0")</f>
        <v>0</v>
      </c>
      <c r="L48" s="82">
        <f t="shared" si="0"/>
      </c>
      <c r="M48" s="82">
        <f t="shared" si="0"/>
      </c>
    </row>
    <row r="49" spans="1:13" ht="16.5" thickBot="1">
      <c r="A49" s="75" t="s">
        <v>76</v>
      </c>
      <c r="B49" s="76" t="str">
        <f>IF(+B39&gt;"",B39&amp;" - "&amp;F38,"")</f>
        <v>Pinja Eriksson - Sarah Goldberg</v>
      </c>
      <c r="C49" s="83"/>
      <c r="D49" s="78"/>
      <c r="E49" s="93"/>
      <c r="F49" s="93"/>
      <c r="G49" s="93"/>
      <c r="H49" s="93"/>
      <c r="I49" s="93"/>
      <c r="J49" s="80">
        <f>COUNTIF(E49:I49,"&gt;0")</f>
        <v>0</v>
      </c>
      <c r="K49" s="81">
        <f>COUNTIF(E49:I49,"&lt;0")</f>
        <v>0</v>
      </c>
      <c r="L49" s="82">
        <f t="shared" si="0"/>
      </c>
      <c r="M49" s="82">
        <f t="shared" si="0"/>
      </c>
    </row>
    <row r="50" spans="1:13" ht="21" thickBot="1">
      <c r="A50" s="47"/>
      <c r="B50" s="47"/>
      <c r="C50" s="47"/>
      <c r="D50" s="47"/>
      <c r="E50" s="47"/>
      <c r="F50" s="47"/>
      <c r="G50" s="47"/>
      <c r="H50" s="94" t="s">
        <v>77</v>
      </c>
      <c r="I50" s="95"/>
      <c r="J50" s="80">
        <f>SUM(J45:J49)</f>
        <v>9</v>
      </c>
      <c r="K50" s="96">
        <f>SUM(K45:K49)</f>
        <v>1</v>
      </c>
      <c r="L50" s="97">
        <f>IF(SUM(L45:L49)&gt;=3,3,SUM(L45:L49))</f>
        <v>3</v>
      </c>
      <c r="M50" s="98">
        <f>IF(SUM(M45:M49)&gt;=3,3,SUM(M45:M49))</f>
        <v>0</v>
      </c>
    </row>
    <row r="51" spans="1:13" ht="15.75">
      <c r="A51" s="69" t="s">
        <v>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47" t="s">
        <v>79</v>
      </c>
      <c r="B52" s="47"/>
      <c r="C52" s="47" t="s">
        <v>80</v>
      </c>
      <c r="E52" s="47"/>
      <c r="F52" s="47" t="s">
        <v>15</v>
      </c>
      <c r="H52" s="47"/>
      <c r="I52" t="s">
        <v>81</v>
      </c>
      <c r="K52" s="47"/>
      <c r="L52" s="47"/>
      <c r="M52" s="47"/>
    </row>
    <row r="53" spans="1:13" ht="18.75" thickBot="1">
      <c r="A53" s="47"/>
      <c r="B53" s="47"/>
      <c r="C53" s="47"/>
      <c r="D53" s="47"/>
      <c r="E53" s="47"/>
      <c r="F53" s="47"/>
      <c r="G53" s="47"/>
      <c r="H53" s="47"/>
      <c r="I53" s="248" t="str">
        <f>IF(L50=3,B37,IF(M50=3,F37,""))</f>
        <v>MBF 1</v>
      </c>
      <c r="J53" s="249"/>
      <c r="K53" s="249"/>
      <c r="L53" s="249"/>
      <c r="M53" s="250"/>
    </row>
    <row r="54" spans="1:13" ht="18">
      <c r="A54" s="99"/>
      <c r="B54" s="99"/>
      <c r="C54" s="99"/>
      <c r="D54" s="99"/>
      <c r="E54" s="99"/>
      <c r="F54" s="99"/>
      <c r="G54" s="99"/>
      <c r="H54" s="99"/>
      <c r="I54" s="100"/>
      <c r="J54" s="100"/>
      <c r="K54" s="100"/>
      <c r="L54" s="100"/>
      <c r="M54" s="101"/>
    </row>
    <row r="58" spans="1:13" ht="15">
      <c r="A58" s="17"/>
      <c r="B58" s="17"/>
      <c r="C58" s="2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45" t="s">
        <v>51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3:13" ht="15.75">
      <c r="C60" s="47"/>
      <c r="D60" s="47"/>
      <c r="E60" s="48"/>
      <c r="F60" s="49" t="s">
        <v>52</v>
      </c>
      <c r="G60" s="50"/>
      <c r="H60" s="232"/>
      <c r="I60" s="233"/>
      <c r="J60" s="233"/>
      <c r="K60" s="233"/>
      <c r="L60" s="233"/>
      <c r="M60" s="234"/>
    </row>
    <row r="61" spans="1:13" ht="20.25">
      <c r="A61" s="51" t="s">
        <v>53</v>
      </c>
      <c r="C61" s="47"/>
      <c r="D61" s="47"/>
      <c r="E61" s="48"/>
      <c r="F61" s="49" t="s">
        <v>54</v>
      </c>
      <c r="G61" s="50"/>
      <c r="H61" s="232"/>
      <c r="I61" s="233"/>
      <c r="J61" s="233"/>
      <c r="K61" s="233"/>
      <c r="L61" s="233"/>
      <c r="M61" s="234"/>
    </row>
    <row r="62" spans="1:13" ht="15.75">
      <c r="A62" s="47"/>
      <c r="B62" s="47" t="s">
        <v>55</v>
      </c>
      <c r="C62" s="47"/>
      <c r="D62" s="47"/>
      <c r="E62" s="47"/>
      <c r="F62" s="49" t="s">
        <v>56</v>
      </c>
      <c r="G62" s="52"/>
      <c r="H62" s="232"/>
      <c r="I62" s="232"/>
      <c r="J62" s="232"/>
      <c r="K62" s="232"/>
      <c r="L62" s="232"/>
      <c r="M62" s="235"/>
    </row>
    <row r="63" spans="1:13" ht="15.75">
      <c r="A63" s="47"/>
      <c r="B63" s="47"/>
      <c r="C63" s="47"/>
      <c r="D63" s="47"/>
      <c r="E63" s="47"/>
      <c r="F63" s="49" t="s">
        <v>57</v>
      </c>
      <c r="G63" s="50"/>
      <c r="H63" s="236"/>
      <c r="I63" s="237"/>
      <c r="J63" s="237"/>
      <c r="K63" s="53" t="s">
        <v>58</v>
      </c>
      <c r="L63" s="232"/>
      <c r="M63" s="235"/>
    </row>
    <row r="64" spans="2:13" ht="13.5" thickBot="1">
      <c r="B64" s="54" t="s">
        <v>59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6.5" thickBot="1">
      <c r="A65" s="55" t="s">
        <v>60</v>
      </c>
      <c r="B65" s="238" t="s">
        <v>38</v>
      </c>
      <c r="C65" s="239"/>
      <c r="D65" s="240"/>
      <c r="E65" s="56" t="s">
        <v>61</v>
      </c>
      <c r="F65" s="241" t="s">
        <v>46</v>
      </c>
      <c r="G65" s="242"/>
      <c r="H65" s="242"/>
      <c r="I65" s="242"/>
      <c r="J65" s="242"/>
      <c r="K65" s="242"/>
      <c r="L65" s="242"/>
      <c r="M65" s="243"/>
    </row>
    <row r="66" spans="1:13" ht="13.5" thickBot="1">
      <c r="A66" s="57" t="s">
        <v>62</v>
      </c>
      <c r="B66" s="244" t="s">
        <v>251</v>
      </c>
      <c r="C66" s="245"/>
      <c r="D66" s="215"/>
      <c r="E66" s="58" t="s">
        <v>5</v>
      </c>
      <c r="F66" s="246" t="s">
        <v>270</v>
      </c>
      <c r="G66" s="233"/>
      <c r="H66" s="233"/>
      <c r="I66" s="233"/>
      <c r="J66" s="233"/>
      <c r="K66" s="233"/>
      <c r="L66" s="233"/>
      <c r="M66" s="234"/>
    </row>
    <row r="67" spans="1:13" ht="13.5" thickBot="1">
      <c r="A67" s="59" t="s">
        <v>63</v>
      </c>
      <c r="B67" s="244" t="s">
        <v>255</v>
      </c>
      <c r="C67" s="245"/>
      <c r="D67" s="215"/>
      <c r="E67" s="58" t="s">
        <v>64</v>
      </c>
      <c r="F67" s="246" t="s">
        <v>271</v>
      </c>
      <c r="G67" s="233"/>
      <c r="H67" s="233"/>
      <c r="I67" s="233"/>
      <c r="J67" s="233"/>
      <c r="K67" s="233"/>
      <c r="L67" s="233"/>
      <c r="M67" s="234"/>
    </row>
    <row r="68" spans="1:13" ht="13.5" thickBot="1">
      <c r="A68" s="60" t="s">
        <v>65</v>
      </c>
      <c r="B68" s="61"/>
      <c r="C68" s="62"/>
      <c r="D68" s="63"/>
      <c r="E68" s="64" t="s">
        <v>65</v>
      </c>
      <c r="F68" s="65"/>
      <c r="G68" s="66"/>
      <c r="H68" s="66"/>
      <c r="I68" s="66"/>
      <c r="J68" s="66"/>
      <c r="K68" s="66"/>
      <c r="L68" s="66"/>
      <c r="M68" s="66"/>
    </row>
    <row r="69" spans="1:13" ht="13.5" thickBot="1">
      <c r="A69" s="57"/>
      <c r="B69" s="244" t="s">
        <v>251</v>
      </c>
      <c r="C69" s="245"/>
      <c r="D69" s="215"/>
      <c r="E69" s="58"/>
      <c r="F69" s="247" t="s">
        <v>270</v>
      </c>
      <c r="G69" s="233"/>
      <c r="H69" s="233"/>
      <c r="I69" s="233"/>
      <c r="J69" s="233"/>
      <c r="K69" s="233"/>
      <c r="L69" s="233"/>
      <c r="M69" s="234"/>
    </row>
    <row r="70" spans="1:13" ht="13.5" thickBot="1">
      <c r="A70" s="67"/>
      <c r="B70" s="244" t="s">
        <v>255</v>
      </c>
      <c r="C70" s="245"/>
      <c r="D70" s="215"/>
      <c r="E70" s="58"/>
      <c r="F70" s="247" t="s">
        <v>271</v>
      </c>
      <c r="G70" s="233"/>
      <c r="H70" s="233"/>
      <c r="I70" s="233"/>
      <c r="J70" s="233"/>
      <c r="K70" s="233"/>
      <c r="L70" s="233"/>
      <c r="M70" s="234"/>
    </row>
    <row r="71" spans="1:13" ht="15.75">
      <c r="A71" s="47"/>
      <c r="B71" s="47"/>
      <c r="C71" s="47"/>
      <c r="D71" s="47"/>
      <c r="E71" s="54" t="s">
        <v>66</v>
      </c>
      <c r="F71" s="54"/>
      <c r="G71" s="54"/>
      <c r="H71" s="54"/>
      <c r="I71" s="47"/>
      <c r="J71" s="47"/>
      <c r="K71" s="47"/>
      <c r="L71" s="68"/>
      <c r="M71" s="48"/>
    </row>
    <row r="72" spans="1:13" ht="15.75">
      <c r="A72" s="69" t="s">
        <v>67</v>
      </c>
      <c r="B72" s="47"/>
      <c r="C72" s="47"/>
      <c r="D72" s="47"/>
      <c r="E72" s="70" t="s">
        <v>68</v>
      </c>
      <c r="F72" s="70" t="s">
        <v>11</v>
      </c>
      <c r="G72" s="70" t="s">
        <v>12</v>
      </c>
      <c r="H72" s="70" t="s">
        <v>13</v>
      </c>
      <c r="I72" s="70" t="s">
        <v>14</v>
      </c>
      <c r="J72" s="71" t="s">
        <v>69</v>
      </c>
      <c r="K72" s="72"/>
      <c r="L72" s="73" t="s">
        <v>70</v>
      </c>
      <c r="M72" s="74" t="s">
        <v>71</v>
      </c>
    </row>
    <row r="73" spans="1:13" ht="15.75">
      <c r="A73" s="75" t="s">
        <v>72</v>
      </c>
      <c r="B73" s="76" t="str">
        <f>IF(+B66&gt;"",B66&amp;" - "&amp;F66,"")</f>
        <v>Viivi-Mari Vastavuo - Henna Mäntynen</v>
      </c>
      <c r="C73" s="77"/>
      <c r="D73" s="78"/>
      <c r="E73" s="79">
        <v>-6</v>
      </c>
      <c r="F73" s="79">
        <v>-7</v>
      </c>
      <c r="G73" s="79">
        <v>-4</v>
      </c>
      <c r="H73" s="79"/>
      <c r="I73" s="79"/>
      <c r="J73" s="80">
        <f>COUNTIF(E73:I73,"&gt;0")</f>
        <v>0</v>
      </c>
      <c r="K73" s="81">
        <f>COUNTIF(E73:I73,"&lt;0")</f>
        <v>3</v>
      </c>
      <c r="L73" s="82">
        <f aca="true" t="shared" si="1" ref="L73:M77">IF(J73=3,1,"")</f>
      </c>
      <c r="M73" s="82">
        <f t="shared" si="1"/>
        <v>1</v>
      </c>
    </row>
    <row r="74" spans="1:13" ht="15.75">
      <c r="A74" s="75" t="s">
        <v>73</v>
      </c>
      <c r="B74" s="76" t="str">
        <f>IF(B67&gt;"",B67&amp;" - "&amp;F67,"")</f>
        <v>Sarah Goldberg - Jannika Oksanen</v>
      </c>
      <c r="C74" s="83"/>
      <c r="D74" s="78"/>
      <c r="E74" s="84">
        <v>-5</v>
      </c>
      <c r="F74" s="79">
        <v>-5</v>
      </c>
      <c r="G74" s="79">
        <v>-3</v>
      </c>
      <c r="H74" s="79"/>
      <c r="I74" s="79"/>
      <c r="J74" s="80">
        <f>COUNTIF(E74:I74,"&gt;0")</f>
        <v>0</v>
      </c>
      <c r="K74" s="81">
        <f>COUNTIF(E74:I74,"&lt;0")</f>
        <v>3</v>
      </c>
      <c r="L74" s="82">
        <f t="shared" si="1"/>
      </c>
      <c r="M74" s="82">
        <f t="shared" si="1"/>
        <v>1</v>
      </c>
    </row>
    <row r="75" spans="1:13" ht="15.75">
      <c r="A75" s="85" t="s">
        <v>74</v>
      </c>
      <c r="B75" s="86" t="str">
        <f>IF(B69&gt;"",B69&amp;" / "&amp;B70,"")</f>
        <v>Viivi-Mari Vastavuo / Sarah Goldberg</v>
      </c>
      <c r="C75" s="87" t="str">
        <f>IF(F69&gt;"",F69&amp;" / "&amp;F70,"")</f>
        <v>Henna Mäntynen / Jannika Oksanen</v>
      </c>
      <c r="D75" s="88"/>
      <c r="E75" s="89">
        <v>-5</v>
      </c>
      <c r="F75" s="90">
        <v>-6</v>
      </c>
      <c r="G75" s="91">
        <v>-4</v>
      </c>
      <c r="H75" s="91"/>
      <c r="I75" s="91"/>
      <c r="J75" s="80">
        <f>COUNTIF(E75:I75,"&gt;0")</f>
        <v>0</v>
      </c>
      <c r="K75" s="81">
        <f>COUNTIF(E75:I75,"&lt;0")</f>
        <v>3</v>
      </c>
      <c r="L75" s="82">
        <f t="shared" si="1"/>
      </c>
      <c r="M75" s="82">
        <f t="shared" si="1"/>
        <v>1</v>
      </c>
    </row>
    <row r="76" spans="1:13" ht="15.75">
      <c r="A76" s="75" t="s">
        <v>75</v>
      </c>
      <c r="B76" s="76" t="str">
        <f>IF(+B66&gt;"",B66&amp;" - "&amp;F67,"")</f>
        <v>Viivi-Mari Vastavuo - Jannika Oksanen</v>
      </c>
      <c r="C76" s="83"/>
      <c r="D76" s="78"/>
      <c r="E76" s="92"/>
      <c r="F76" s="79"/>
      <c r="G76" s="79"/>
      <c r="H76" s="79"/>
      <c r="I76" s="79"/>
      <c r="J76" s="80">
        <f>COUNTIF(E76:I76,"&gt;0")</f>
        <v>0</v>
      </c>
      <c r="K76" s="81">
        <f>COUNTIF(E76:I76,"&lt;0")</f>
        <v>0</v>
      </c>
      <c r="L76" s="82">
        <f t="shared" si="1"/>
      </c>
      <c r="M76" s="82">
        <f t="shared" si="1"/>
      </c>
    </row>
    <row r="77" spans="1:13" ht="16.5" thickBot="1">
      <c r="A77" s="75" t="s">
        <v>76</v>
      </c>
      <c r="B77" s="76" t="str">
        <f>IF(+B67&gt;"",B67&amp;" - "&amp;F66,"")</f>
        <v>Sarah Goldberg - Henna Mäntynen</v>
      </c>
      <c r="C77" s="83"/>
      <c r="D77" s="78"/>
      <c r="E77" s="93"/>
      <c r="F77" s="93"/>
      <c r="G77" s="93"/>
      <c r="H77" s="93"/>
      <c r="I77" s="93"/>
      <c r="J77" s="80">
        <f>COUNTIF(E77:I77,"&gt;0")</f>
        <v>0</v>
      </c>
      <c r="K77" s="81">
        <f>COUNTIF(E77:I77,"&lt;0")</f>
        <v>0</v>
      </c>
      <c r="L77" s="82">
        <f t="shared" si="1"/>
      </c>
      <c r="M77" s="82">
        <f t="shared" si="1"/>
      </c>
    </row>
    <row r="78" spans="1:13" ht="21" thickBot="1">
      <c r="A78" s="47"/>
      <c r="B78" s="47"/>
      <c r="C78" s="47"/>
      <c r="D78" s="47"/>
      <c r="E78" s="47"/>
      <c r="F78" s="47"/>
      <c r="G78" s="47"/>
      <c r="H78" s="94" t="s">
        <v>77</v>
      </c>
      <c r="I78" s="95"/>
      <c r="J78" s="80">
        <f>SUM(J73:J77)</f>
        <v>0</v>
      </c>
      <c r="K78" s="96">
        <f>SUM(K73:K77)</f>
        <v>9</v>
      </c>
      <c r="L78" s="97">
        <f>IF(SUM(L73:L77)&gt;=3,3,SUM(L73:L77))</f>
        <v>0</v>
      </c>
      <c r="M78" s="98">
        <f>IF(SUM(M73:M77)&gt;=3,3,SUM(M73:M77))</f>
        <v>3</v>
      </c>
    </row>
    <row r="79" spans="1:13" ht="15.75">
      <c r="A79" s="69" t="s">
        <v>78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 t="s">
        <v>79</v>
      </c>
      <c r="B80" s="47"/>
      <c r="C80" s="47" t="s">
        <v>80</v>
      </c>
      <c r="E80" s="47"/>
      <c r="F80" s="47" t="s">
        <v>15</v>
      </c>
      <c r="H80" s="47"/>
      <c r="I80" t="s">
        <v>81</v>
      </c>
      <c r="K80" s="47"/>
      <c r="L80" s="47"/>
      <c r="M80" s="47"/>
    </row>
    <row r="81" spans="1:13" ht="18.75" thickBot="1">
      <c r="A81" s="47"/>
      <c r="B81" s="47"/>
      <c r="C81" s="47"/>
      <c r="D81" s="47"/>
      <c r="E81" s="47"/>
      <c r="F81" s="47"/>
      <c r="G81" s="47"/>
      <c r="H81" s="47"/>
      <c r="I81" s="248" t="str">
        <f>IF(L78=3,B65,IF(M78=3,F65,""))</f>
        <v>Tip-70</v>
      </c>
      <c r="J81" s="249"/>
      <c r="K81" s="249"/>
      <c r="L81" s="249"/>
      <c r="M81" s="250"/>
    </row>
    <row r="82" spans="1:13" ht="18">
      <c r="A82" s="99"/>
      <c r="B82" s="99"/>
      <c r="C82" s="99"/>
      <c r="D82" s="99"/>
      <c r="E82" s="99"/>
      <c r="F82" s="99"/>
      <c r="G82" s="99"/>
      <c r="H82" s="99"/>
      <c r="I82" s="100"/>
      <c r="J82" s="100"/>
      <c r="K82" s="100"/>
      <c r="L82" s="100"/>
      <c r="M82" s="101"/>
    </row>
    <row r="86" spans="1:13" ht="15">
      <c r="A86" s="17"/>
      <c r="B86" s="17"/>
      <c r="C86" s="2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5.75">
      <c r="A87" s="45" t="s">
        <v>51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13" ht="15.75">
      <c r="C88" s="47"/>
      <c r="D88" s="47"/>
      <c r="E88" s="48"/>
      <c r="F88" s="49" t="s">
        <v>52</v>
      </c>
      <c r="G88" s="50"/>
      <c r="H88" s="232"/>
      <c r="I88" s="233"/>
      <c r="J88" s="233"/>
      <c r="K88" s="233"/>
      <c r="L88" s="233"/>
      <c r="M88" s="234"/>
    </row>
    <row r="89" spans="1:13" ht="20.25">
      <c r="A89" s="51" t="s">
        <v>53</v>
      </c>
      <c r="C89" s="47"/>
      <c r="D89" s="47"/>
      <c r="E89" s="48"/>
      <c r="F89" s="49" t="s">
        <v>54</v>
      </c>
      <c r="G89" s="50"/>
      <c r="H89" s="232"/>
      <c r="I89" s="233"/>
      <c r="J89" s="233"/>
      <c r="K89" s="233"/>
      <c r="L89" s="233"/>
      <c r="M89" s="234"/>
    </row>
    <row r="90" spans="1:13" ht="15.75">
      <c r="A90" s="47"/>
      <c r="B90" s="47" t="s">
        <v>55</v>
      </c>
      <c r="C90" s="47"/>
      <c r="D90" s="47"/>
      <c r="E90" s="47"/>
      <c r="F90" s="49" t="s">
        <v>56</v>
      </c>
      <c r="G90" s="52"/>
      <c r="H90" s="232"/>
      <c r="I90" s="232"/>
      <c r="J90" s="232"/>
      <c r="K90" s="232"/>
      <c r="L90" s="232"/>
      <c r="M90" s="235"/>
    </row>
    <row r="91" spans="1:13" ht="15.75">
      <c r="A91" s="47"/>
      <c r="B91" s="47"/>
      <c r="C91" s="47"/>
      <c r="D91" s="47"/>
      <c r="E91" s="47"/>
      <c r="F91" s="49" t="s">
        <v>57</v>
      </c>
      <c r="G91" s="50"/>
      <c r="H91" s="236"/>
      <c r="I91" s="237"/>
      <c r="J91" s="237"/>
      <c r="K91" s="53" t="s">
        <v>58</v>
      </c>
      <c r="L91" s="232"/>
      <c r="M91" s="235"/>
    </row>
    <row r="92" spans="2:13" ht="13.5" thickBot="1">
      <c r="B92" s="54" t="s">
        <v>59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6.5" thickBot="1">
      <c r="A93" s="55" t="s">
        <v>60</v>
      </c>
      <c r="B93" s="238" t="s">
        <v>46</v>
      </c>
      <c r="C93" s="239"/>
      <c r="D93" s="240"/>
      <c r="E93" s="56" t="s">
        <v>61</v>
      </c>
      <c r="F93" s="241" t="s">
        <v>34</v>
      </c>
      <c r="G93" s="242"/>
      <c r="H93" s="242"/>
      <c r="I93" s="242"/>
      <c r="J93" s="242"/>
      <c r="K93" s="242"/>
      <c r="L93" s="242"/>
      <c r="M93" s="243"/>
    </row>
    <row r="94" spans="1:13" ht="13.5" thickBot="1">
      <c r="A94" s="57" t="s">
        <v>62</v>
      </c>
      <c r="B94" s="244" t="s">
        <v>270</v>
      </c>
      <c r="C94" s="245"/>
      <c r="D94" s="215"/>
      <c r="E94" s="58" t="s">
        <v>5</v>
      </c>
      <c r="F94" s="246" t="s">
        <v>247</v>
      </c>
      <c r="G94" s="233"/>
      <c r="H94" s="233"/>
      <c r="I94" s="233"/>
      <c r="J94" s="233"/>
      <c r="K94" s="233"/>
      <c r="L94" s="233"/>
      <c r="M94" s="234"/>
    </row>
    <row r="95" spans="1:13" ht="13.5" thickBot="1">
      <c r="A95" s="59" t="s">
        <v>63</v>
      </c>
      <c r="B95" s="244" t="s">
        <v>271</v>
      </c>
      <c r="C95" s="245"/>
      <c r="D95" s="215"/>
      <c r="E95" s="58" t="s">
        <v>64</v>
      </c>
      <c r="F95" s="246" t="s">
        <v>248</v>
      </c>
      <c r="G95" s="233"/>
      <c r="H95" s="233"/>
      <c r="I95" s="233"/>
      <c r="J95" s="233"/>
      <c r="K95" s="233"/>
      <c r="L95" s="233"/>
      <c r="M95" s="234"/>
    </row>
    <row r="96" spans="1:13" ht="13.5" thickBot="1">
      <c r="A96" s="60" t="s">
        <v>65</v>
      </c>
      <c r="B96" s="61"/>
      <c r="C96" s="62"/>
      <c r="D96" s="63"/>
      <c r="E96" s="64" t="s">
        <v>65</v>
      </c>
      <c r="F96" s="65"/>
      <c r="G96" s="66"/>
      <c r="H96" s="66"/>
      <c r="I96" s="66"/>
      <c r="J96" s="66"/>
      <c r="K96" s="66"/>
      <c r="L96" s="66"/>
      <c r="M96" s="66"/>
    </row>
    <row r="97" spans="1:13" ht="13.5" thickBot="1">
      <c r="A97" s="57"/>
      <c r="B97" s="244" t="s">
        <v>270</v>
      </c>
      <c r="C97" s="245"/>
      <c r="D97" s="215"/>
      <c r="E97" s="58"/>
      <c r="F97" s="247" t="s">
        <v>247</v>
      </c>
      <c r="G97" s="233"/>
      <c r="H97" s="233"/>
      <c r="I97" s="233"/>
      <c r="J97" s="233"/>
      <c r="K97" s="233"/>
      <c r="L97" s="233"/>
      <c r="M97" s="234"/>
    </row>
    <row r="98" spans="1:13" ht="13.5" thickBot="1">
      <c r="A98" s="67"/>
      <c r="B98" s="244" t="s">
        <v>271</v>
      </c>
      <c r="C98" s="245"/>
      <c r="D98" s="215"/>
      <c r="E98" s="58"/>
      <c r="F98" s="247" t="s">
        <v>248</v>
      </c>
      <c r="G98" s="233"/>
      <c r="H98" s="233"/>
      <c r="I98" s="233"/>
      <c r="J98" s="233"/>
      <c r="K98" s="233"/>
      <c r="L98" s="233"/>
      <c r="M98" s="234"/>
    </row>
    <row r="99" spans="1:13" ht="15.75">
      <c r="A99" s="47"/>
      <c r="B99" s="47"/>
      <c r="C99" s="47"/>
      <c r="D99" s="47"/>
      <c r="E99" s="54" t="s">
        <v>66</v>
      </c>
      <c r="F99" s="54"/>
      <c r="G99" s="54"/>
      <c r="H99" s="54"/>
      <c r="I99" s="47"/>
      <c r="J99" s="47"/>
      <c r="K99" s="47"/>
      <c r="L99" s="68"/>
      <c r="M99" s="48"/>
    </row>
    <row r="100" spans="1:13" ht="15.75">
      <c r="A100" s="69" t="s">
        <v>67</v>
      </c>
      <c r="B100" s="47"/>
      <c r="C100" s="47"/>
      <c r="D100" s="47"/>
      <c r="E100" s="70" t="s">
        <v>68</v>
      </c>
      <c r="F100" s="70" t="s">
        <v>11</v>
      </c>
      <c r="G100" s="70" t="s">
        <v>12</v>
      </c>
      <c r="H100" s="70" t="s">
        <v>13</v>
      </c>
      <c r="I100" s="70" t="s">
        <v>14</v>
      </c>
      <c r="J100" s="71" t="s">
        <v>69</v>
      </c>
      <c r="K100" s="72"/>
      <c r="L100" s="73" t="s">
        <v>70</v>
      </c>
      <c r="M100" s="74" t="s">
        <v>71</v>
      </c>
    </row>
    <row r="101" spans="1:13" ht="15.75">
      <c r="A101" s="75" t="s">
        <v>72</v>
      </c>
      <c r="B101" s="76" t="str">
        <f>IF(+B94&gt;"",B94&amp;" - "&amp;F94,"")</f>
        <v>Henna Mäntynen - Esther Goldberg</v>
      </c>
      <c r="C101" s="77"/>
      <c r="D101" s="78"/>
      <c r="E101" s="79">
        <v>7</v>
      </c>
      <c r="F101" s="79">
        <v>6</v>
      </c>
      <c r="G101" s="79">
        <v>-12</v>
      </c>
      <c r="H101" s="79">
        <v>8</v>
      </c>
      <c r="I101" s="79"/>
      <c r="J101" s="80">
        <f>COUNTIF(E101:I101,"&gt;0")</f>
        <v>3</v>
      </c>
      <c r="K101" s="81">
        <f>COUNTIF(E101:I101,"&lt;0")</f>
        <v>1</v>
      </c>
      <c r="L101" s="82">
        <f aca="true" t="shared" si="2" ref="L101:M105">IF(J101=3,1,"")</f>
        <v>1</v>
      </c>
      <c r="M101" s="82">
        <f t="shared" si="2"/>
      </c>
    </row>
    <row r="102" spans="1:13" ht="15.75">
      <c r="A102" s="75" t="s">
        <v>73</v>
      </c>
      <c r="B102" s="76" t="str">
        <f>IF(B95&gt;"",B95&amp;" - "&amp;F95,"")</f>
        <v>Jannika Oksanen - Pinja Eriksson</v>
      </c>
      <c r="C102" s="83"/>
      <c r="D102" s="78"/>
      <c r="E102" s="84">
        <v>-5</v>
      </c>
      <c r="F102" s="79">
        <v>-5</v>
      </c>
      <c r="G102" s="79">
        <v>-8</v>
      </c>
      <c r="H102" s="79"/>
      <c r="I102" s="79"/>
      <c r="J102" s="80">
        <f>COUNTIF(E102:I102,"&gt;0")</f>
        <v>0</v>
      </c>
      <c r="K102" s="81">
        <f>COUNTIF(E102:I102,"&lt;0")</f>
        <v>3</v>
      </c>
      <c r="L102" s="82">
        <f t="shared" si="2"/>
      </c>
      <c r="M102" s="82">
        <f t="shared" si="2"/>
        <v>1</v>
      </c>
    </row>
    <row r="103" spans="1:13" ht="15.75">
      <c r="A103" s="85" t="s">
        <v>74</v>
      </c>
      <c r="B103" s="86" t="str">
        <f>IF(B97&gt;"",B97&amp;" / "&amp;B98,"")</f>
        <v>Henna Mäntynen / Jannika Oksanen</v>
      </c>
      <c r="C103" s="87" t="str">
        <f>IF(F97&gt;"",F97&amp;" / "&amp;F98,"")</f>
        <v>Esther Goldberg / Pinja Eriksson</v>
      </c>
      <c r="D103" s="88"/>
      <c r="E103" s="89">
        <v>-6</v>
      </c>
      <c r="F103" s="90">
        <v>-5</v>
      </c>
      <c r="G103" s="91">
        <v>9</v>
      </c>
      <c r="H103" s="91">
        <v>3</v>
      </c>
      <c r="I103" s="91">
        <v>11</v>
      </c>
      <c r="J103" s="80">
        <f>COUNTIF(E103:I103,"&gt;0")</f>
        <v>3</v>
      </c>
      <c r="K103" s="81">
        <f>COUNTIF(E103:I103,"&lt;0")</f>
        <v>2</v>
      </c>
      <c r="L103" s="82">
        <f t="shared" si="2"/>
        <v>1</v>
      </c>
      <c r="M103" s="82">
        <f t="shared" si="2"/>
      </c>
    </row>
    <row r="104" spans="1:13" ht="15.75">
      <c r="A104" s="75" t="s">
        <v>75</v>
      </c>
      <c r="B104" s="76" t="str">
        <f>IF(+B94&gt;"",B94&amp;" - "&amp;F95,"")</f>
        <v>Henna Mäntynen - Pinja Eriksson</v>
      </c>
      <c r="C104" s="83"/>
      <c r="D104" s="78"/>
      <c r="E104" s="92">
        <v>-5</v>
      </c>
      <c r="F104" s="79">
        <v>-6</v>
      </c>
      <c r="G104" s="79">
        <v>-8</v>
      </c>
      <c r="H104" s="79"/>
      <c r="I104" s="79"/>
      <c r="J104" s="80">
        <f>COUNTIF(E104:I104,"&gt;0")</f>
        <v>0</v>
      </c>
      <c r="K104" s="81">
        <f>COUNTIF(E104:I104,"&lt;0")</f>
        <v>3</v>
      </c>
      <c r="L104" s="82">
        <f t="shared" si="2"/>
      </c>
      <c r="M104" s="82">
        <f t="shared" si="2"/>
        <v>1</v>
      </c>
    </row>
    <row r="105" spans="1:13" ht="16.5" thickBot="1">
      <c r="A105" s="75" t="s">
        <v>76</v>
      </c>
      <c r="B105" s="76" t="str">
        <f>IF(+B95&gt;"",B95&amp;" - "&amp;F94,"")</f>
        <v>Jannika Oksanen - Esther Goldberg</v>
      </c>
      <c r="C105" s="83"/>
      <c r="D105" s="78"/>
      <c r="E105" s="93">
        <v>6</v>
      </c>
      <c r="F105" s="93">
        <v>4</v>
      </c>
      <c r="G105" s="93">
        <v>7</v>
      </c>
      <c r="H105" s="93"/>
      <c r="I105" s="93"/>
      <c r="J105" s="80">
        <f>COUNTIF(E105:I105,"&gt;0")</f>
        <v>3</v>
      </c>
      <c r="K105" s="81">
        <f>COUNTIF(E105:I105,"&lt;0")</f>
        <v>0</v>
      </c>
      <c r="L105" s="82">
        <f t="shared" si="2"/>
        <v>1</v>
      </c>
      <c r="M105" s="82">
        <f t="shared" si="2"/>
      </c>
    </row>
    <row r="106" spans="1:13" ht="21" thickBot="1">
      <c r="A106" s="47"/>
      <c r="B106" s="47"/>
      <c r="C106" s="47"/>
      <c r="D106" s="47"/>
      <c r="E106" s="47"/>
      <c r="F106" s="47"/>
      <c r="G106" s="47"/>
      <c r="H106" s="94" t="s">
        <v>77</v>
      </c>
      <c r="I106" s="95"/>
      <c r="J106" s="80">
        <f>SUM(J101:J105)</f>
        <v>9</v>
      </c>
      <c r="K106" s="96">
        <f>SUM(K101:K105)</f>
        <v>9</v>
      </c>
      <c r="L106" s="97">
        <f>IF(SUM(L101:L105)&gt;=3,3,SUM(L101:L105))</f>
        <v>3</v>
      </c>
      <c r="M106" s="98">
        <f>IF(SUM(M101:M105)&gt;=3,3,SUM(M101:M105))</f>
        <v>2</v>
      </c>
    </row>
    <row r="107" spans="1:13" ht="15.75">
      <c r="A107" s="69" t="s">
        <v>78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 t="s">
        <v>79</v>
      </c>
      <c r="B108" s="47"/>
      <c r="C108" s="47" t="s">
        <v>80</v>
      </c>
      <c r="E108" s="47"/>
      <c r="F108" s="47" t="s">
        <v>15</v>
      </c>
      <c r="H108" s="47"/>
      <c r="I108" t="s">
        <v>81</v>
      </c>
      <c r="K108" s="47"/>
      <c r="L108" s="47"/>
      <c r="M108" s="47"/>
    </row>
    <row r="109" spans="1:13" ht="18.75" thickBot="1">
      <c r="A109" s="47"/>
      <c r="B109" s="47"/>
      <c r="C109" s="47"/>
      <c r="D109" s="47"/>
      <c r="E109" s="47"/>
      <c r="F109" s="47"/>
      <c r="G109" s="47"/>
      <c r="H109" s="47"/>
      <c r="I109" s="248" t="str">
        <f>IF(L106=3,B93,IF(M106=3,F93,""))</f>
        <v>Tip-70</v>
      </c>
      <c r="J109" s="249"/>
      <c r="K109" s="249"/>
      <c r="L109" s="249"/>
      <c r="M109" s="250"/>
    </row>
    <row r="110" spans="1:13" ht="18">
      <c r="A110" s="99"/>
      <c r="B110" s="99"/>
      <c r="C110" s="99"/>
      <c r="D110" s="99"/>
      <c r="E110" s="99"/>
      <c r="F110" s="99"/>
      <c r="G110" s="99"/>
      <c r="H110" s="99"/>
      <c r="I110" s="100"/>
      <c r="J110" s="100"/>
      <c r="K110" s="100"/>
      <c r="L110" s="100"/>
      <c r="M110" s="101"/>
    </row>
    <row r="114" spans="1:13" ht="15">
      <c r="A114" s="17"/>
      <c r="B114" s="17"/>
      <c r="C114" s="2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5.75">
      <c r="A115" s="45" t="s">
        <v>51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3:13" ht="15.75">
      <c r="C116" s="47"/>
      <c r="D116" s="47"/>
      <c r="E116" s="48"/>
      <c r="F116" s="49" t="s">
        <v>52</v>
      </c>
      <c r="G116" s="50"/>
      <c r="H116" s="232"/>
      <c r="I116" s="233"/>
      <c r="J116" s="233"/>
      <c r="K116" s="233"/>
      <c r="L116" s="233"/>
      <c r="M116" s="234"/>
    </row>
    <row r="117" spans="1:13" ht="20.25">
      <c r="A117" s="51" t="s">
        <v>53</v>
      </c>
      <c r="C117" s="47"/>
      <c r="D117" s="47"/>
      <c r="E117" s="48"/>
      <c r="F117" s="49" t="s">
        <v>54</v>
      </c>
      <c r="G117" s="50"/>
      <c r="H117" s="232"/>
      <c r="I117" s="233"/>
      <c r="J117" s="233"/>
      <c r="K117" s="233"/>
      <c r="L117" s="233"/>
      <c r="M117" s="234"/>
    </row>
    <row r="118" spans="1:13" ht="15.75">
      <c r="A118" s="47"/>
      <c r="B118" s="47" t="s">
        <v>55</v>
      </c>
      <c r="C118" s="47"/>
      <c r="D118" s="47"/>
      <c r="E118" s="47"/>
      <c r="F118" s="49" t="s">
        <v>56</v>
      </c>
      <c r="G118" s="52"/>
      <c r="H118" s="232"/>
      <c r="I118" s="232"/>
      <c r="J118" s="232"/>
      <c r="K118" s="232"/>
      <c r="L118" s="232"/>
      <c r="M118" s="235"/>
    </row>
    <row r="119" spans="1:13" ht="15.75">
      <c r="A119" s="47"/>
      <c r="B119" s="47"/>
      <c r="C119" s="47"/>
      <c r="D119" s="47"/>
      <c r="E119" s="47"/>
      <c r="F119" s="49" t="s">
        <v>57</v>
      </c>
      <c r="G119" s="50"/>
      <c r="H119" s="236"/>
      <c r="I119" s="237"/>
      <c r="J119" s="237"/>
      <c r="K119" s="53" t="s">
        <v>58</v>
      </c>
      <c r="L119" s="232"/>
      <c r="M119" s="235"/>
    </row>
    <row r="120" spans="2:13" ht="13.5" thickBot="1">
      <c r="B120" s="54" t="s">
        <v>59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6.5" thickBot="1">
      <c r="A121" s="55" t="s">
        <v>60</v>
      </c>
      <c r="B121" s="238" t="s">
        <v>111</v>
      </c>
      <c r="C121" s="239"/>
      <c r="D121" s="240"/>
      <c r="E121" s="56" t="s">
        <v>61</v>
      </c>
      <c r="F121" s="241" t="s">
        <v>38</v>
      </c>
      <c r="G121" s="242"/>
      <c r="H121" s="242"/>
      <c r="I121" s="242"/>
      <c r="J121" s="242"/>
      <c r="K121" s="242"/>
      <c r="L121" s="242"/>
      <c r="M121" s="243"/>
    </row>
    <row r="122" spans="1:13" ht="13.5" thickBot="1">
      <c r="A122" s="57" t="s">
        <v>62</v>
      </c>
      <c r="B122" s="244" t="s">
        <v>272</v>
      </c>
      <c r="C122" s="245"/>
      <c r="D122" s="215"/>
      <c r="E122" s="58" t="s">
        <v>5</v>
      </c>
      <c r="F122" s="246" t="s">
        <v>255</v>
      </c>
      <c r="G122" s="233"/>
      <c r="H122" s="233"/>
      <c r="I122" s="233"/>
      <c r="J122" s="233"/>
      <c r="K122" s="233"/>
      <c r="L122" s="233"/>
      <c r="M122" s="234"/>
    </row>
    <row r="123" spans="1:13" ht="13.5" thickBot="1">
      <c r="A123" s="59" t="s">
        <v>63</v>
      </c>
      <c r="B123" s="244" t="s">
        <v>273</v>
      </c>
      <c r="C123" s="245"/>
      <c r="D123" s="215"/>
      <c r="E123" s="58" t="s">
        <v>64</v>
      </c>
      <c r="F123" s="246" t="s">
        <v>251</v>
      </c>
      <c r="G123" s="233"/>
      <c r="H123" s="233"/>
      <c r="I123" s="233"/>
      <c r="J123" s="233"/>
      <c r="K123" s="233"/>
      <c r="L123" s="233"/>
      <c r="M123" s="234"/>
    </row>
    <row r="124" spans="1:13" ht="13.5" thickBot="1">
      <c r="A124" s="60" t="s">
        <v>65</v>
      </c>
      <c r="B124" s="61"/>
      <c r="C124" s="62"/>
      <c r="D124" s="63"/>
      <c r="E124" s="64" t="s">
        <v>65</v>
      </c>
      <c r="F124" s="65"/>
      <c r="G124" s="66"/>
      <c r="H124" s="66"/>
      <c r="I124" s="66"/>
      <c r="J124" s="66"/>
      <c r="K124" s="66"/>
      <c r="L124" s="66"/>
      <c r="M124" s="66"/>
    </row>
    <row r="125" spans="1:13" ht="13.5" thickBot="1">
      <c r="A125" s="57"/>
      <c r="B125" s="244" t="s">
        <v>272</v>
      </c>
      <c r="C125" s="245"/>
      <c r="D125" s="215"/>
      <c r="E125" s="58"/>
      <c r="F125" s="247" t="s">
        <v>255</v>
      </c>
      <c r="G125" s="233"/>
      <c r="H125" s="233"/>
      <c r="I125" s="233"/>
      <c r="J125" s="233"/>
      <c r="K125" s="233"/>
      <c r="L125" s="233"/>
      <c r="M125" s="234"/>
    </row>
    <row r="126" spans="1:13" ht="13.5" thickBot="1">
      <c r="A126" s="67"/>
      <c r="B126" s="244" t="s">
        <v>273</v>
      </c>
      <c r="C126" s="245"/>
      <c r="D126" s="215"/>
      <c r="E126" s="58"/>
      <c r="F126" s="247" t="s">
        <v>251</v>
      </c>
      <c r="G126" s="233"/>
      <c r="H126" s="233"/>
      <c r="I126" s="233"/>
      <c r="J126" s="233"/>
      <c r="K126" s="233"/>
      <c r="L126" s="233"/>
      <c r="M126" s="234"/>
    </row>
    <row r="127" spans="1:13" ht="15.75">
      <c r="A127" s="47"/>
      <c r="B127" s="47"/>
      <c r="C127" s="47"/>
      <c r="D127" s="47"/>
      <c r="E127" s="54" t="s">
        <v>66</v>
      </c>
      <c r="F127" s="54"/>
      <c r="G127" s="54"/>
      <c r="H127" s="54"/>
      <c r="I127" s="47"/>
      <c r="J127" s="47"/>
      <c r="K127" s="47"/>
      <c r="L127" s="68"/>
      <c r="M127" s="48"/>
    </row>
    <row r="128" spans="1:13" ht="15.75">
      <c r="A128" s="69" t="s">
        <v>67</v>
      </c>
      <c r="B128" s="47"/>
      <c r="C128" s="47"/>
      <c r="D128" s="47"/>
      <c r="E128" s="70" t="s">
        <v>68</v>
      </c>
      <c r="F128" s="70" t="s">
        <v>11</v>
      </c>
      <c r="G128" s="70" t="s">
        <v>12</v>
      </c>
      <c r="H128" s="70" t="s">
        <v>13</v>
      </c>
      <c r="I128" s="70" t="s">
        <v>14</v>
      </c>
      <c r="J128" s="71" t="s">
        <v>69</v>
      </c>
      <c r="K128" s="72"/>
      <c r="L128" s="73" t="s">
        <v>70</v>
      </c>
      <c r="M128" s="74" t="s">
        <v>71</v>
      </c>
    </row>
    <row r="129" spans="1:13" ht="15.75">
      <c r="A129" s="75" t="s">
        <v>72</v>
      </c>
      <c r="B129" s="76" t="str">
        <f>IF(+B122&gt;"",B122&amp;" - "&amp;F122,"")</f>
        <v>Vuokko Lahtinen - Sarah Goldberg</v>
      </c>
      <c r="C129" s="77"/>
      <c r="D129" s="78"/>
      <c r="E129" s="79">
        <v>8</v>
      </c>
      <c r="F129" s="79">
        <v>-8</v>
      </c>
      <c r="G129" s="79">
        <v>-13</v>
      </c>
      <c r="H129" s="79">
        <v>10</v>
      </c>
      <c r="I129" s="79">
        <v>3</v>
      </c>
      <c r="J129" s="80">
        <f>COUNTIF(E129:I129,"&gt;0")</f>
        <v>3</v>
      </c>
      <c r="K129" s="81">
        <f>COUNTIF(E129:I129,"&lt;0")</f>
        <v>2</v>
      </c>
      <c r="L129" s="82">
        <f aca="true" t="shared" si="3" ref="L129:M133">IF(J129=3,1,"")</f>
        <v>1</v>
      </c>
      <c r="M129" s="82">
        <f t="shared" si="3"/>
      </c>
    </row>
    <row r="130" spans="1:13" ht="15.75">
      <c r="A130" s="75" t="s">
        <v>73</v>
      </c>
      <c r="B130" s="76" t="str">
        <f>IF(B123&gt;"",B123&amp;" - "&amp;F123,"")</f>
        <v>Henrika Punnonen - Viivi-Mari Vastavuo</v>
      </c>
      <c r="C130" s="83"/>
      <c r="D130" s="78"/>
      <c r="E130" s="84">
        <v>4</v>
      </c>
      <c r="F130" s="79">
        <v>1</v>
      </c>
      <c r="G130" s="79">
        <v>2</v>
      </c>
      <c r="H130" s="79"/>
      <c r="I130" s="79"/>
      <c r="J130" s="80">
        <f>COUNTIF(E130:I130,"&gt;0")</f>
        <v>3</v>
      </c>
      <c r="K130" s="81">
        <f>COUNTIF(E130:I130,"&lt;0")</f>
        <v>0</v>
      </c>
      <c r="L130" s="82">
        <f t="shared" si="3"/>
        <v>1</v>
      </c>
      <c r="M130" s="82">
        <f t="shared" si="3"/>
      </c>
    </row>
    <row r="131" spans="1:13" ht="15.75">
      <c r="A131" s="85" t="s">
        <v>74</v>
      </c>
      <c r="B131" s="86" t="str">
        <f>IF(B125&gt;"",B125&amp;" / "&amp;B126,"")</f>
        <v>Vuokko Lahtinen / Henrika Punnonen</v>
      </c>
      <c r="C131" s="87" t="str">
        <f>IF(F125&gt;"",F125&amp;" / "&amp;F126,"")</f>
        <v>Sarah Goldberg / Viivi-Mari Vastavuo</v>
      </c>
      <c r="D131" s="88"/>
      <c r="E131" s="89">
        <v>4</v>
      </c>
      <c r="F131" s="90">
        <v>5</v>
      </c>
      <c r="G131" s="91">
        <v>5</v>
      </c>
      <c r="H131" s="91"/>
      <c r="I131" s="91"/>
      <c r="J131" s="80">
        <f>COUNTIF(E131:I131,"&gt;0")</f>
        <v>3</v>
      </c>
      <c r="K131" s="81">
        <f>COUNTIF(E131:I131,"&lt;0")</f>
        <v>0</v>
      </c>
      <c r="L131" s="82">
        <f t="shared" si="3"/>
        <v>1</v>
      </c>
      <c r="M131" s="82">
        <f t="shared" si="3"/>
      </c>
    </row>
    <row r="132" spans="1:13" ht="15.75">
      <c r="A132" s="75" t="s">
        <v>75</v>
      </c>
      <c r="B132" s="76" t="str">
        <f>IF(+B122&gt;"",B122&amp;" - "&amp;F123,"")</f>
        <v>Vuokko Lahtinen - Viivi-Mari Vastavuo</v>
      </c>
      <c r="C132" s="83"/>
      <c r="D132" s="78"/>
      <c r="E132" s="92"/>
      <c r="F132" s="79"/>
      <c r="G132" s="79"/>
      <c r="H132" s="79"/>
      <c r="I132" s="79"/>
      <c r="J132" s="80">
        <f>COUNTIF(E132:I132,"&gt;0")</f>
        <v>0</v>
      </c>
      <c r="K132" s="81">
        <f>COUNTIF(E132:I132,"&lt;0")</f>
        <v>0</v>
      </c>
      <c r="L132" s="82">
        <f t="shared" si="3"/>
      </c>
      <c r="M132" s="82">
        <f t="shared" si="3"/>
      </c>
    </row>
    <row r="133" spans="1:13" ht="16.5" thickBot="1">
      <c r="A133" s="75" t="s">
        <v>76</v>
      </c>
      <c r="B133" s="76" t="str">
        <f>IF(+B123&gt;"",B123&amp;" - "&amp;F122,"")</f>
        <v>Henrika Punnonen - Sarah Goldberg</v>
      </c>
      <c r="C133" s="83"/>
      <c r="D133" s="78"/>
      <c r="E133" s="93"/>
      <c r="F133" s="93"/>
      <c r="G133" s="93"/>
      <c r="H133" s="93"/>
      <c r="I133" s="93"/>
      <c r="J133" s="80">
        <f>COUNTIF(E133:I133,"&gt;0")</f>
        <v>0</v>
      </c>
      <c r="K133" s="81">
        <f>COUNTIF(E133:I133,"&lt;0")</f>
        <v>0</v>
      </c>
      <c r="L133" s="82">
        <f t="shared" si="3"/>
      </c>
      <c r="M133" s="82">
        <f t="shared" si="3"/>
      </c>
    </row>
    <row r="134" spans="1:13" ht="21" thickBot="1">
      <c r="A134" s="47"/>
      <c r="B134" s="47"/>
      <c r="C134" s="47"/>
      <c r="D134" s="47"/>
      <c r="E134" s="47"/>
      <c r="F134" s="47"/>
      <c r="G134" s="47"/>
      <c r="H134" s="94" t="s">
        <v>77</v>
      </c>
      <c r="I134" s="95"/>
      <c r="J134" s="80">
        <f>SUM(J129:J133)</f>
        <v>9</v>
      </c>
      <c r="K134" s="96">
        <f>SUM(K129:K133)</f>
        <v>2</v>
      </c>
      <c r="L134" s="97">
        <f>IF(SUM(L129:L133)&gt;=3,3,SUM(L129:L133))</f>
        <v>3</v>
      </c>
      <c r="M134" s="98">
        <f>IF(SUM(M129:M133)&gt;=3,3,SUM(M129:M133))</f>
        <v>0</v>
      </c>
    </row>
    <row r="135" spans="1:13" ht="15.75">
      <c r="A135" s="69" t="s">
        <v>78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2.75">
      <c r="A136" s="47" t="s">
        <v>79</v>
      </c>
      <c r="B136" s="47"/>
      <c r="C136" s="47" t="s">
        <v>80</v>
      </c>
      <c r="E136" s="47"/>
      <c r="F136" s="47" t="s">
        <v>15</v>
      </c>
      <c r="H136" s="47"/>
      <c r="I136" t="s">
        <v>81</v>
      </c>
      <c r="K136" s="47"/>
      <c r="L136" s="47"/>
      <c r="M136" s="47"/>
    </row>
    <row r="137" spans="1:13" ht="18.75" thickBot="1">
      <c r="A137" s="47"/>
      <c r="B137" s="47"/>
      <c r="C137" s="47"/>
      <c r="D137" s="47"/>
      <c r="E137" s="47"/>
      <c r="F137" s="47"/>
      <c r="G137" s="47"/>
      <c r="H137" s="47"/>
      <c r="I137" s="248" t="str">
        <f>IF(L134=3,B121,IF(M134=3,F121,""))</f>
        <v>KuPTS</v>
      </c>
      <c r="J137" s="249"/>
      <c r="K137" s="249"/>
      <c r="L137" s="249"/>
      <c r="M137" s="250"/>
    </row>
    <row r="138" spans="1:13" ht="18">
      <c r="A138" s="99"/>
      <c r="B138" s="99"/>
      <c r="C138" s="99"/>
      <c r="D138" s="99"/>
      <c r="E138" s="99"/>
      <c r="F138" s="99"/>
      <c r="G138" s="99"/>
      <c r="H138" s="99"/>
      <c r="I138" s="100"/>
      <c r="J138" s="100"/>
      <c r="K138" s="100"/>
      <c r="L138" s="100"/>
      <c r="M138" s="101"/>
    </row>
    <row r="142" spans="1:13" ht="15">
      <c r="A142" s="17"/>
      <c r="B142" s="17"/>
      <c r="C142" s="2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5.75">
      <c r="A143" s="45" t="s">
        <v>51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3:13" ht="15.75">
      <c r="C144" s="47"/>
      <c r="D144" s="47"/>
      <c r="E144" s="48"/>
      <c r="F144" s="49" t="s">
        <v>52</v>
      </c>
      <c r="G144" s="50"/>
      <c r="H144" s="232"/>
      <c r="I144" s="233"/>
      <c r="J144" s="233"/>
      <c r="K144" s="233"/>
      <c r="L144" s="233"/>
      <c r="M144" s="234"/>
    </row>
    <row r="145" spans="1:13" ht="20.25">
      <c r="A145" s="51" t="s">
        <v>53</v>
      </c>
      <c r="C145" s="47"/>
      <c r="D145" s="47"/>
      <c r="E145" s="48"/>
      <c r="F145" s="49" t="s">
        <v>54</v>
      </c>
      <c r="G145" s="50"/>
      <c r="H145" s="232"/>
      <c r="I145" s="233"/>
      <c r="J145" s="233"/>
      <c r="K145" s="233"/>
      <c r="L145" s="233"/>
      <c r="M145" s="234"/>
    </row>
    <row r="146" spans="1:13" ht="15.75">
      <c r="A146" s="47"/>
      <c r="B146" s="47" t="s">
        <v>55</v>
      </c>
      <c r="C146" s="47"/>
      <c r="D146" s="47"/>
      <c r="E146" s="47"/>
      <c r="F146" s="49" t="s">
        <v>56</v>
      </c>
      <c r="G146" s="52"/>
      <c r="H146" s="232"/>
      <c r="I146" s="232"/>
      <c r="J146" s="232"/>
      <c r="K146" s="232"/>
      <c r="L146" s="232"/>
      <c r="M146" s="235"/>
    </row>
    <row r="147" spans="1:13" ht="15.75">
      <c r="A147" s="47"/>
      <c r="B147" s="47"/>
      <c r="C147" s="47"/>
      <c r="D147" s="47"/>
      <c r="E147" s="47"/>
      <c r="F147" s="49" t="s">
        <v>57</v>
      </c>
      <c r="G147" s="50"/>
      <c r="H147" s="236"/>
      <c r="I147" s="237"/>
      <c r="J147" s="237"/>
      <c r="K147" s="53" t="s">
        <v>58</v>
      </c>
      <c r="L147" s="232"/>
      <c r="M147" s="235"/>
    </row>
    <row r="148" spans="2:13" ht="13.5" thickBot="1">
      <c r="B148" s="54" t="s">
        <v>59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6.5" thickBot="1">
      <c r="A149" s="55" t="s">
        <v>60</v>
      </c>
      <c r="B149" s="238" t="s">
        <v>46</v>
      </c>
      <c r="C149" s="239"/>
      <c r="D149" s="240"/>
      <c r="E149" s="56" t="s">
        <v>61</v>
      </c>
      <c r="F149" s="241" t="s">
        <v>111</v>
      </c>
      <c r="G149" s="242"/>
      <c r="H149" s="242"/>
      <c r="I149" s="242"/>
      <c r="J149" s="242"/>
      <c r="K149" s="242"/>
      <c r="L149" s="242"/>
      <c r="M149" s="243"/>
    </row>
    <row r="150" spans="1:13" ht="13.5" thickBot="1">
      <c r="A150" s="57" t="s">
        <v>62</v>
      </c>
      <c r="B150" s="244" t="s">
        <v>270</v>
      </c>
      <c r="C150" s="245"/>
      <c r="D150" s="215"/>
      <c r="E150" s="58" t="s">
        <v>5</v>
      </c>
      <c r="F150" s="246" t="s">
        <v>272</v>
      </c>
      <c r="G150" s="233"/>
      <c r="H150" s="233"/>
      <c r="I150" s="233"/>
      <c r="J150" s="233"/>
      <c r="K150" s="233"/>
      <c r="L150" s="233"/>
      <c r="M150" s="234"/>
    </row>
    <row r="151" spans="1:13" ht="13.5" thickBot="1">
      <c r="A151" s="59" t="s">
        <v>63</v>
      </c>
      <c r="B151" s="244" t="s">
        <v>271</v>
      </c>
      <c r="C151" s="245"/>
      <c r="D151" s="215"/>
      <c r="E151" s="58" t="s">
        <v>64</v>
      </c>
      <c r="F151" s="246" t="s">
        <v>273</v>
      </c>
      <c r="G151" s="233"/>
      <c r="H151" s="233"/>
      <c r="I151" s="233"/>
      <c r="J151" s="233"/>
      <c r="K151" s="233"/>
      <c r="L151" s="233"/>
      <c r="M151" s="234"/>
    </row>
    <row r="152" spans="1:13" ht="13.5" thickBot="1">
      <c r="A152" s="60" t="s">
        <v>65</v>
      </c>
      <c r="B152" s="61"/>
      <c r="C152" s="62"/>
      <c r="D152" s="63"/>
      <c r="E152" s="64" t="s">
        <v>65</v>
      </c>
      <c r="F152" s="65"/>
      <c r="G152" s="66"/>
      <c r="H152" s="66"/>
      <c r="I152" s="66"/>
      <c r="J152" s="66"/>
      <c r="K152" s="66"/>
      <c r="L152" s="66"/>
      <c r="M152" s="66"/>
    </row>
    <row r="153" spans="1:13" ht="13.5" thickBot="1">
      <c r="A153" s="57"/>
      <c r="B153" s="244" t="s">
        <v>270</v>
      </c>
      <c r="C153" s="245"/>
      <c r="D153" s="215"/>
      <c r="E153" s="58"/>
      <c r="F153" s="247" t="s">
        <v>272</v>
      </c>
      <c r="G153" s="233"/>
      <c r="H153" s="233"/>
      <c r="I153" s="233"/>
      <c r="J153" s="233"/>
      <c r="K153" s="233"/>
      <c r="L153" s="233"/>
      <c r="M153" s="234"/>
    </row>
    <row r="154" spans="1:13" ht="13.5" thickBot="1">
      <c r="A154" s="67"/>
      <c r="B154" s="244" t="s">
        <v>271</v>
      </c>
      <c r="C154" s="245"/>
      <c r="D154" s="215"/>
      <c r="E154" s="58"/>
      <c r="F154" s="247" t="s">
        <v>273</v>
      </c>
      <c r="G154" s="233"/>
      <c r="H154" s="233"/>
      <c r="I154" s="233"/>
      <c r="J154" s="233"/>
      <c r="K154" s="233"/>
      <c r="L154" s="233"/>
      <c r="M154" s="234"/>
    </row>
    <row r="155" spans="1:13" ht="15.75">
      <c r="A155" s="47"/>
      <c r="B155" s="47"/>
      <c r="C155" s="47"/>
      <c r="D155" s="47"/>
      <c r="E155" s="54" t="s">
        <v>66</v>
      </c>
      <c r="F155" s="54"/>
      <c r="G155" s="54"/>
      <c r="H155" s="54"/>
      <c r="I155" s="47"/>
      <c r="J155" s="47"/>
      <c r="K155" s="47"/>
      <c r="L155" s="68"/>
      <c r="M155" s="48"/>
    </row>
    <row r="156" spans="1:13" ht="15.75">
      <c r="A156" s="69" t="s">
        <v>67</v>
      </c>
      <c r="B156" s="47"/>
      <c r="C156" s="47"/>
      <c r="D156" s="47"/>
      <c r="E156" s="70" t="s">
        <v>68</v>
      </c>
      <c r="F156" s="70" t="s">
        <v>11</v>
      </c>
      <c r="G156" s="70" t="s">
        <v>12</v>
      </c>
      <c r="H156" s="70" t="s">
        <v>13</v>
      </c>
      <c r="I156" s="70" t="s">
        <v>14</v>
      </c>
      <c r="J156" s="71" t="s">
        <v>69</v>
      </c>
      <c r="K156" s="72"/>
      <c r="L156" s="73" t="s">
        <v>70</v>
      </c>
      <c r="M156" s="74" t="s">
        <v>71</v>
      </c>
    </row>
    <row r="157" spans="1:13" ht="15.75">
      <c r="A157" s="75" t="s">
        <v>72</v>
      </c>
      <c r="B157" s="76" t="str">
        <f>IF(+B150&gt;"",B150&amp;" - "&amp;F150,"")</f>
        <v>Henna Mäntynen - Vuokko Lahtinen</v>
      </c>
      <c r="C157" s="77"/>
      <c r="D157" s="78"/>
      <c r="E157" s="79">
        <v>-9</v>
      </c>
      <c r="F157" s="79">
        <v>-7</v>
      </c>
      <c r="G157" s="79">
        <v>7</v>
      </c>
      <c r="H157" s="79">
        <v>9</v>
      </c>
      <c r="I157" s="79">
        <v>-10</v>
      </c>
      <c r="J157" s="80">
        <f>COUNTIF(E157:I157,"&gt;0")</f>
        <v>2</v>
      </c>
      <c r="K157" s="81">
        <f>COUNTIF(E157:I157,"&lt;0")</f>
        <v>3</v>
      </c>
      <c r="L157" s="82">
        <f aca="true" t="shared" si="4" ref="L157:M161">IF(J157=3,1,"")</f>
      </c>
      <c r="M157" s="82">
        <f t="shared" si="4"/>
        <v>1</v>
      </c>
    </row>
    <row r="158" spans="1:13" ht="15.75">
      <c r="A158" s="75" t="s">
        <v>73</v>
      </c>
      <c r="B158" s="76" t="str">
        <f>IF(B151&gt;"",B151&amp;" - "&amp;F151,"")</f>
        <v>Jannika Oksanen - Henrika Punnonen</v>
      </c>
      <c r="C158" s="83"/>
      <c r="D158" s="78"/>
      <c r="E158" s="84">
        <v>8</v>
      </c>
      <c r="F158" s="79">
        <v>-7</v>
      </c>
      <c r="G158" s="79">
        <v>-9</v>
      </c>
      <c r="H158" s="79">
        <v>-8</v>
      </c>
      <c r="I158" s="79"/>
      <c r="J158" s="80">
        <f>COUNTIF(E158:I158,"&gt;0")</f>
        <v>1</v>
      </c>
      <c r="K158" s="81">
        <f>COUNTIF(E158:I158,"&lt;0")</f>
        <v>3</v>
      </c>
      <c r="L158" s="82">
        <f t="shared" si="4"/>
      </c>
      <c r="M158" s="82">
        <f t="shared" si="4"/>
        <v>1</v>
      </c>
    </row>
    <row r="159" spans="1:13" ht="15.75">
      <c r="A159" s="85" t="s">
        <v>74</v>
      </c>
      <c r="B159" s="86" t="str">
        <f>IF(B153&gt;"",B153&amp;" / "&amp;B154,"")</f>
        <v>Henna Mäntynen / Jannika Oksanen</v>
      </c>
      <c r="C159" s="87" t="str">
        <f>IF(F153&gt;"",F153&amp;" / "&amp;F154,"")</f>
        <v>Vuokko Lahtinen / Henrika Punnonen</v>
      </c>
      <c r="D159" s="88"/>
      <c r="E159" s="89">
        <v>-6</v>
      </c>
      <c r="F159" s="90">
        <v>7</v>
      </c>
      <c r="G159" s="91">
        <v>8</v>
      </c>
      <c r="H159" s="91">
        <v>9</v>
      </c>
      <c r="I159" s="91"/>
      <c r="J159" s="80">
        <f>COUNTIF(E159:I159,"&gt;0")</f>
        <v>3</v>
      </c>
      <c r="K159" s="81">
        <f>COUNTIF(E159:I159,"&lt;0")</f>
        <v>1</v>
      </c>
      <c r="L159" s="82">
        <f t="shared" si="4"/>
        <v>1</v>
      </c>
      <c r="M159" s="82">
        <f t="shared" si="4"/>
      </c>
    </row>
    <row r="160" spans="1:13" ht="15.75">
      <c r="A160" s="75" t="s">
        <v>75</v>
      </c>
      <c r="B160" s="76" t="str">
        <f>IF(+B150&gt;"",B150&amp;" - "&amp;F151,"")</f>
        <v>Henna Mäntynen - Henrika Punnonen</v>
      </c>
      <c r="C160" s="83"/>
      <c r="D160" s="78"/>
      <c r="E160" s="92">
        <v>-6</v>
      </c>
      <c r="F160" s="79">
        <v>5</v>
      </c>
      <c r="G160" s="79">
        <v>-7</v>
      </c>
      <c r="H160" s="79">
        <v>-4</v>
      </c>
      <c r="I160" s="79"/>
      <c r="J160" s="80">
        <f>COUNTIF(E160:I160,"&gt;0")</f>
        <v>1</v>
      </c>
      <c r="K160" s="81">
        <f>COUNTIF(E160:I160,"&lt;0")</f>
        <v>3</v>
      </c>
      <c r="L160" s="82">
        <f t="shared" si="4"/>
      </c>
      <c r="M160" s="82">
        <f t="shared" si="4"/>
        <v>1</v>
      </c>
    </row>
    <row r="161" spans="1:13" ht="16.5" thickBot="1">
      <c r="A161" s="75" t="s">
        <v>76</v>
      </c>
      <c r="B161" s="76" t="str">
        <f>IF(+B151&gt;"",B151&amp;" - "&amp;F150,"")</f>
        <v>Jannika Oksanen - Vuokko Lahtinen</v>
      </c>
      <c r="C161" s="83"/>
      <c r="D161" s="78"/>
      <c r="E161" s="93"/>
      <c r="F161" s="93"/>
      <c r="G161" s="93"/>
      <c r="H161" s="93"/>
      <c r="I161" s="93"/>
      <c r="J161" s="80">
        <f>COUNTIF(E161:I161,"&gt;0")</f>
        <v>0</v>
      </c>
      <c r="K161" s="81">
        <f>COUNTIF(E161:I161,"&lt;0")</f>
        <v>0</v>
      </c>
      <c r="L161" s="82">
        <f t="shared" si="4"/>
      </c>
      <c r="M161" s="82">
        <f t="shared" si="4"/>
      </c>
    </row>
    <row r="162" spans="1:13" ht="21" thickBot="1">
      <c r="A162" s="47"/>
      <c r="B162" s="47"/>
      <c r="C162" s="47"/>
      <c r="D162" s="47"/>
      <c r="E162" s="47"/>
      <c r="F162" s="47"/>
      <c r="G162" s="47"/>
      <c r="H162" s="94" t="s">
        <v>77</v>
      </c>
      <c r="I162" s="95"/>
      <c r="J162" s="80">
        <f>SUM(J157:J161)</f>
        <v>7</v>
      </c>
      <c r="K162" s="96">
        <f>SUM(K157:K161)</f>
        <v>10</v>
      </c>
      <c r="L162" s="97">
        <f>IF(SUM(L157:L161)&gt;=3,3,SUM(L157:L161))</f>
        <v>1</v>
      </c>
      <c r="M162" s="98">
        <f>IF(SUM(M157:M161)&gt;=3,3,SUM(M157:M161))</f>
        <v>3</v>
      </c>
    </row>
    <row r="163" spans="1:13" ht="15.75">
      <c r="A163" s="69" t="s">
        <v>78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2.75">
      <c r="A164" s="47" t="s">
        <v>79</v>
      </c>
      <c r="B164" s="47"/>
      <c r="C164" s="47" t="s">
        <v>80</v>
      </c>
      <c r="E164" s="47"/>
      <c r="F164" s="47" t="s">
        <v>15</v>
      </c>
      <c r="H164" s="47"/>
      <c r="I164" t="s">
        <v>81</v>
      </c>
      <c r="K164" s="47"/>
      <c r="L164" s="47"/>
      <c r="M164" s="47"/>
    </row>
    <row r="165" spans="1:13" ht="18.75" thickBot="1">
      <c r="A165" s="47"/>
      <c r="B165" s="47"/>
      <c r="C165" s="47"/>
      <c r="D165" s="47"/>
      <c r="E165" s="47"/>
      <c r="F165" s="47"/>
      <c r="G165" s="47"/>
      <c r="H165" s="47"/>
      <c r="I165" s="248" t="str">
        <f>IF(L162=3,B149,IF(M162=3,F149,""))</f>
        <v>KuPTS</v>
      </c>
      <c r="J165" s="249"/>
      <c r="K165" s="249"/>
      <c r="L165" s="249"/>
      <c r="M165" s="250"/>
    </row>
    <row r="166" spans="1:13" ht="18">
      <c r="A166" s="99"/>
      <c r="B166" s="99"/>
      <c r="C166" s="99"/>
      <c r="D166" s="99"/>
      <c r="E166" s="99"/>
      <c r="F166" s="99"/>
      <c r="G166" s="99"/>
      <c r="H166" s="99"/>
      <c r="I166" s="100"/>
      <c r="J166" s="100"/>
      <c r="K166" s="100"/>
      <c r="L166" s="100"/>
      <c r="M166" s="101"/>
    </row>
    <row r="169" spans="1:13" ht="15">
      <c r="A169" s="17"/>
      <c r="B169" s="17"/>
      <c r="C169" s="2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5.75">
      <c r="A170" s="45" t="s">
        <v>51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3:13" ht="15.75">
      <c r="C171" s="47"/>
      <c r="D171" s="47"/>
      <c r="E171" s="48"/>
      <c r="F171" s="49" t="s">
        <v>52</v>
      </c>
      <c r="G171" s="50"/>
      <c r="H171" s="232"/>
      <c r="I171" s="233"/>
      <c r="J171" s="233"/>
      <c r="K171" s="233"/>
      <c r="L171" s="233"/>
      <c r="M171" s="234"/>
    </row>
    <row r="172" spans="1:13" ht="20.25">
      <c r="A172" s="51" t="s">
        <v>53</v>
      </c>
      <c r="C172" s="47"/>
      <c r="D172" s="47"/>
      <c r="E172" s="48"/>
      <c r="F172" s="49" t="s">
        <v>54</v>
      </c>
      <c r="G172" s="50"/>
      <c r="H172" s="232"/>
      <c r="I172" s="233"/>
      <c r="J172" s="233"/>
      <c r="K172" s="233"/>
      <c r="L172" s="233"/>
      <c r="M172" s="234"/>
    </row>
    <row r="173" spans="1:13" ht="15.75">
      <c r="A173" s="47"/>
      <c r="B173" s="47" t="s">
        <v>55</v>
      </c>
      <c r="C173" s="47"/>
      <c r="D173" s="47"/>
      <c r="E173" s="47"/>
      <c r="F173" s="49" t="s">
        <v>56</v>
      </c>
      <c r="G173" s="52"/>
      <c r="H173" s="232"/>
      <c r="I173" s="232"/>
      <c r="J173" s="232"/>
      <c r="K173" s="232"/>
      <c r="L173" s="232"/>
      <c r="M173" s="235"/>
    </row>
    <row r="174" spans="1:13" ht="15.75">
      <c r="A174" s="47"/>
      <c r="B174" s="47"/>
      <c r="C174" s="47"/>
      <c r="D174" s="47"/>
      <c r="E174" s="47"/>
      <c r="F174" s="49" t="s">
        <v>57</v>
      </c>
      <c r="G174" s="50"/>
      <c r="H174" s="236"/>
      <c r="I174" s="237"/>
      <c r="J174" s="237"/>
      <c r="K174" s="53" t="s">
        <v>58</v>
      </c>
      <c r="L174" s="232"/>
      <c r="M174" s="235"/>
    </row>
    <row r="175" spans="2:13" ht="13.5" thickBot="1">
      <c r="B175" s="54" t="s">
        <v>59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ht="16.5" thickBot="1">
      <c r="A176" s="55" t="s">
        <v>60</v>
      </c>
      <c r="B176" s="238" t="s">
        <v>34</v>
      </c>
      <c r="C176" s="239"/>
      <c r="D176" s="240"/>
      <c r="E176" s="56" t="s">
        <v>61</v>
      </c>
      <c r="F176" s="241" t="s">
        <v>111</v>
      </c>
      <c r="G176" s="242"/>
      <c r="H176" s="242"/>
      <c r="I176" s="242"/>
      <c r="J176" s="242"/>
      <c r="K176" s="242"/>
      <c r="L176" s="242"/>
      <c r="M176" s="243"/>
    </row>
    <row r="177" spans="1:13" ht="13.5" thickBot="1">
      <c r="A177" s="57" t="s">
        <v>62</v>
      </c>
      <c r="B177" s="244" t="s">
        <v>248</v>
      </c>
      <c r="C177" s="245"/>
      <c r="D177" s="215"/>
      <c r="E177" s="58" t="s">
        <v>5</v>
      </c>
      <c r="F177" s="246" t="s">
        <v>273</v>
      </c>
      <c r="G177" s="233"/>
      <c r="H177" s="233"/>
      <c r="I177" s="233"/>
      <c r="J177" s="233"/>
      <c r="K177" s="233"/>
      <c r="L177" s="233"/>
      <c r="M177" s="234"/>
    </row>
    <row r="178" spans="1:13" ht="13.5" thickBot="1">
      <c r="A178" s="59" t="s">
        <v>63</v>
      </c>
      <c r="B178" s="244" t="s">
        <v>247</v>
      </c>
      <c r="C178" s="245"/>
      <c r="D178" s="215"/>
      <c r="E178" s="58" t="s">
        <v>64</v>
      </c>
      <c r="F178" s="246" t="s">
        <v>272</v>
      </c>
      <c r="G178" s="233"/>
      <c r="H178" s="233"/>
      <c r="I178" s="233"/>
      <c r="J178" s="233"/>
      <c r="K178" s="233"/>
      <c r="L178" s="233"/>
      <c r="M178" s="234"/>
    </row>
    <row r="179" spans="1:13" ht="13.5" thickBot="1">
      <c r="A179" s="60" t="s">
        <v>65</v>
      </c>
      <c r="B179" s="61"/>
      <c r="C179" s="62"/>
      <c r="D179" s="63"/>
      <c r="E179" s="64" t="s">
        <v>65</v>
      </c>
      <c r="F179" s="65"/>
      <c r="G179" s="66"/>
      <c r="H179" s="66"/>
      <c r="I179" s="66"/>
      <c r="J179" s="66"/>
      <c r="K179" s="66"/>
      <c r="L179" s="66"/>
      <c r="M179" s="66"/>
    </row>
    <row r="180" spans="1:13" ht="13.5" thickBot="1">
      <c r="A180" s="57"/>
      <c r="B180" s="244" t="s">
        <v>248</v>
      </c>
      <c r="C180" s="245"/>
      <c r="D180" s="215"/>
      <c r="E180" s="58"/>
      <c r="F180" s="247" t="s">
        <v>273</v>
      </c>
      <c r="G180" s="233"/>
      <c r="H180" s="233"/>
      <c r="I180" s="233"/>
      <c r="J180" s="233"/>
      <c r="K180" s="233"/>
      <c r="L180" s="233"/>
      <c r="M180" s="234"/>
    </row>
    <row r="181" spans="1:13" ht="13.5" thickBot="1">
      <c r="A181" s="67"/>
      <c r="B181" s="244" t="s">
        <v>247</v>
      </c>
      <c r="C181" s="245"/>
      <c r="D181" s="215"/>
      <c r="E181" s="58"/>
      <c r="F181" s="247" t="s">
        <v>272</v>
      </c>
      <c r="G181" s="233"/>
      <c r="H181" s="233"/>
      <c r="I181" s="233"/>
      <c r="J181" s="233"/>
      <c r="K181" s="233"/>
      <c r="L181" s="233"/>
      <c r="M181" s="234"/>
    </row>
    <row r="182" spans="1:13" ht="15.75">
      <c r="A182" s="47"/>
      <c r="B182" s="47"/>
      <c r="C182" s="47"/>
      <c r="D182" s="47"/>
      <c r="E182" s="54" t="s">
        <v>66</v>
      </c>
      <c r="F182" s="54"/>
      <c r="G182" s="54"/>
      <c r="H182" s="54"/>
      <c r="I182" s="47"/>
      <c r="J182" s="47"/>
      <c r="K182" s="47"/>
      <c r="L182" s="68"/>
      <c r="M182" s="48"/>
    </row>
    <row r="183" spans="1:13" ht="15.75">
      <c r="A183" s="69" t="s">
        <v>67</v>
      </c>
      <c r="B183" s="47"/>
      <c r="C183" s="47"/>
      <c r="D183" s="47"/>
      <c r="E183" s="70" t="s">
        <v>68</v>
      </c>
      <c r="F183" s="70" t="s">
        <v>11</v>
      </c>
      <c r="G183" s="70" t="s">
        <v>12</v>
      </c>
      <c r="H183" s="70" t="s">
        <v>13</v>
      </c>
      <c r="I183" s="70" t="s">
        <v>14</v>
      </c>
      <c r="J183" s="71" t="s">
        <v>69</v>
      </c>
      <c r="K183" s="72"/>
      <c r="L183" s="73" t="s">
        <v>70</v>
      </c>
      <c r="M183" s="74" t="s">
        <v>71</v>
      </c>
    </row>
    <row r="184" spans="1:13" ht="15.75">
      <c r="A184" s="75" t="s">
        <v>72</v>
      </c>
      <c r="B184" s="76" t="str">
        <f>IF(+B177&gt;"",B177&amp;" - "&amp;F177,"")</f>
        <v>Pinja Eriksson - Henrika Punnonen</v>
      </c>
      <c r="C184" s="77"/>
      <c r="D184" s="78"/>
      <c r="E184" s="79">
        <v>7</v>
      </c>
      <c r="F184" s="79">
        <v>9</v>
      </c>
      <c r="G184" s="79" t="s">
        <v>274</v>
      </c>
      <c r="H184" s="79"/>
      <c r="I184" s="79"/>
      <c r="J184" s="80">
        <f>COUNTIF(E184:I184,"&gt;0")</f>
        <v>2</v>
      </c>
      <c r="K184" s="81">
        <f>COUNTIF(E184:I184,"&lt;0")</f>
        <v>0</v>
      </c>
      <c r="L184" s="82">
        <v>1</v>
      </c>
      <c r="M184" s="82">
        <f aca="true" t="shared" si="5" ref="L184:M188">IF(K184=3,1,"")</f>
      </c>
    </row>
    <row r="185" spans="1:13" ht="15.75">
      <c r="A185" s="75" t="s">
        <v>73</v>
      </c>
      <c r="B185" s="76" t="str">
        <f>IF(B178&gt;"",B178&amp;" - "&amp;F178,"")</f>
        <v>Esther Goldberg - Vuokko Lahtinen</v>
      </c>
      <c r="C185" s="83"/>
      <c r="D185" s="78"/>
      <c r="E185" s="84">
        <v>6</v>
      </c>
      <c r="F185" s="79">
        <v>-10</v>
      </c>
      <c r="G185" s="79">
        <v>3</v>
      </c>
      <c r="H185" s="79">
        <v>-8</v>
      </c>
      <c r="I185" s="79">
        <v>8</v>
      </c>
      <c r="J185" s="80">
        <f>COUNTIF(E185:I185,"&gt;0")</f>
        <v>3</v>
      </c>
      <c r="K185" s="81">
        <f>COUNTIF(E185:I185,"&lt;0")</f>
        <v>2</v>
      </c>
      <c r="L185" s="82">
        <f t="shared" si="5"/>
        <v>1</v>
      </c>
      <c r="M185" s="82">
        <f t="shared" si="5"/>
      </c>
    </row>
    <row r="186" spans="1:13" ht="15.75">
      <c r="A186" s="85" t="s">
        <v>74</v>
      </c>
      <c r="B186" s="86" t="str">
        <f>IF(B180&gt;"",B180&amp;" / "&amp;B181,"")</f>
        <v>Pinja Eriksson / Esther Goldberg</v>
      </c>
      <c r="C186" s="87" t="str">
        <f>IF(F180&gt;"",F180&amp;" / "&amp;F181,"")</f>
        <v>Henrika Punnonen / Vuokko Lahtinen</v>
      </c>
      <c r="D186" s="88"/>
      <c r="E186" s="89">
        <v>-8</v>
      </c>
      <c r="F186" s="90">
        <v>7</v>
      </c>
      <c r="G186" s="91">
        <v>9</v>
      </c>
      <c r="H186" s="91">
        <v>9</v>
      </c>
      <c r="I186" s="91"/>
      <c r="J186" s="80">
        <f>COUNTIF(E186:I186,"&gt;0")</f>
        <v>3</v>
      </c>
      <c r="K186" s="81">
        <f>COUNTIF(E186:I186,"&lt;0")</f>
        <v>1</v>
      </c>
      <c r="L186" s="82">
        <f t="shared" si="5"/>
        <v>1</v>
      </c>
      <c r="M186" s="82">
        <f t="shared" si="5"/>
      </c>
    </row>
    <row r="187" spans="1:13" ht="15.75">
      <c r="A187" s="75" t="s">
        <v>75</v>
      </c>
      <c r="B187" s="76" t="str">
        <f>IF(+B177&gt;"",B177&amp;" - "&amp;F178,"")</f>
        <v>Pinja Eriksson - Vuokko Lahtinen</v>
      </c>
      <c r="C187" s="83"/>
      <c r="D187" s="78"/>
      <c r="E187" s="92"/>
      <c r="F187" s="79"/>
      <c r="G187" s="79"/>
      <c r="H187" s="79"/>
      <c r="I187" s="79"/>
      <c r="J187" s="80">
        <f>COUNTIF(E187:I187,"&gt;0")</f>
        <v>0</v>
      </c>
      <c r="K187" s="81">
        <f>COUNTIF(E187:I187,"&lt;0")</f>
        <v>0</v>
      </c>
      <c r="L187" s="82">
        <f t="shared" si="5"/>
      </c>
      <c r="M187" s="82">
        <f t="shared" si="5"/>
      </c>
    </row>
    <row r="188" spans="1:13" ht="16.5" thickBot="1">
      <c r="A188" s="75" t="s">
        <v>76</v>
      </c>
      <c r="B188" s="76" t="str">
        <f>IF(+B178&gt;"",B178&amp;" - "&amp;F177,"")</f>
        <v>Esther Goldberg - Henrika Punnonen</v>
      </c>
      <c r="C188" s="83"/>
      <c r="D188" s="78"/>
      <c r="E188" s="93"/>
      <c r="F188" s="93"/>
      <c r="G188" s="93"/>
      <c r="H188" s="93"/>
      <c r="I188" s="93"/>
      <c r="J188" s="80">
        <f>COUNTIF(E188:I188,"&gt;0")</f>
        <v>0</v>
      </c>
      <c r="K188" s="81">
        <f>COUNTIF(E188:I188,"&lt;0")</f>
        <v>0</v>
      </c>
      <c r="L188" s="82">
        <f t="shared" si="5"/>
      </c>
      <c r="M188" s="82">
        <f t="shared" si="5"/>
      </c>
    </row>
    <row r="189" spans="1:13" ht="21" thickBot="1">
      <c r="A189" s="47"/>
      <c r="B189" s="47"/>
      <c r="C189" s="47"/>
      <c r="D189" s="47"/>
      <c r="E189" s="47"/>
      <c r="F189" s="47"/>
      <c r="G189" s="47"/>
      <c r="H189" s="94" t="s">
        <v>77</v>
      </c>
      <c r="I189" s="95"/>
      <c r="J189" s="80">
        <f>SUM(J184:J188)</f>
        <v>8</v>
      </c>
      <c r="K189" s="96">
        <f>SUM(K184:K188)</f>
        <v>3</v>
      </c>
      <c r="L189" s="97">
        <f>IF(SUM(L184:L188)&gt;=3,3,SUM(L184:L188))</f>
        <v>3</v>
      </c>
      <c r="M189" s="98">
        <f>IF(SUM(M184:M188)&gt;=3,3,SUM(M184:M188))</f>
        <v>0</v>
      </c>
    </row>
    <row r="190" spans="1:13" ht="15.75">
      <c r="A190" s="69" t="s">
        <v>78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ht="12.75">
      <c r="A191" s="47" t="s">
        <v>79</v>
      </c>
      <c r="B191" s="47"/>
      <c r="C191" s="47" t="s">
        <v>80</v>
      </c>
      <c r="E191" s="47"/>
      <c r="F191" s="47" t="s">
        <v>15</v>
      </c>
      <c r="H191" s="47"/>
      <c r="I191" t="s">
        <v>81</v>
      </c>
      <c r="K191" s="47"/>
      <c r="L191" s="47"/>
      <c r="M191" s="47"/>
    </row>
    <row r="192" spans="1:13" ht="18.75" thickBot="1">
      <c r="A192" s="47"/>
      <c r="B192" s="47"/>
      <c r="C192" s="47"/>
      <c r="D192" s="47"/>
      <c r="E192" s="47"/>
      <c r="F192" s="47"/>
      <c r="G192" s="47"/>
      <c r="H192" s="47"/>
      <c r="I192" s="248" t="str">
        <f>IF(L189=3,B176,IF(M189=3,F176,""))</f>
        <v>MBF 1</v>
      </c>
      <c r="J192" s="249"/>
      <c r="K192" s="249"/>
      <c r="L192" s="249"/>
      <c r="M192" s="250"/>
    </row>
    <row r="193" spans="1:13" ht="18">
      <c r="A193" s="99"/>
      <c r="B193" s="99"/>
      <c r="C193" s="99"/>
      <c r="D193" s="99"/>
      <c r="E193" s="99"/>
      <c r="F193" s="99"/>
      <c r="G193" s="99"/>
      <c r="H193" s="99"/>
      <c r="I193" s="100"/>
      <c r="J193" s="100"/>
      <c r="K193" s="100"/>
      <c r="L193" s="100"/>
      <c r="M193" s="101"/>
    </row>
    <row r="196" spans="1:13" ht="15">
      <c r="A196" s="17"/>
      <c r="B196" s="17"/>
      <c r="C196" s="2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5.75">
      <c r="A197" s="45" t="s">
        <v>51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3:13" ht="15.75">
      <c r="C198" s="47"/>
      <c r="D198" s="47"/>
      <c r="E198" s="48"/>
      <c r="F198" s="49" t="s">
        <v>52</v>
      </c>
      <c r="G198" s="50"/>
      <c r="H198" s="232"/>
      <c r="I198" s="233"/>
      <c r="J198" s="233"/>
      <c r="K198" s="233"/>
      <c r="L198" s="233"/>
      <c r="M198" s="234"/>
    </row>
    <row r="199" spans="1:13" ht="20.25">
      <c r="A199" s="51" t="s">
        <v>53</v>
      </c>
      <c r="C199" s="47"/>
      <c r="D199" s="47"/>
      <c r="E199" s="48"/>
      <c r="F199" s="49" t="s">
        <v>54</v>
      </c>
      <c r="G199" s="50"/>
      <c r="H199" s="232"/>
      <c r="I199" s="233"/>
      <c r="J199" s="233"/>
      <c r="K199" s="233"/>
      <c r="L199" s="233"/>
      <c r="M199" s="234"/>
    </row>
    <row r="200" spans="1:13" ht="15.75">
      <c r="A200" s="47"/>
      <c r="B200" s="47" t="s">
        <v>55</v>
      </c>
      <c r="C200" s="47"/>
      <c r="D200" s="47"/>
      <c r="E200" s="47"/>
      <c r="F200" s="49" t="s">
        <v>56</v>
      </c>
      <c r="G200" s="52"/>
      <c r="H200" s="232"/>
      <c r="I200" s="232"/>
      <c r="J200" s="232"/>
      <c r="K200" s="232"/>
      <c r="L200" s="232"/>
      <c r="M200" s="235"/>
    </row>
    <row r="201" spans="1:13" ht="15.75">
      <c r="A201" s="47"/>
      <c r="B201" s="47"/>
      <c r="C201" s="47"/>
      <c r="D201" s="47"/>
      <c r="E201" s="47"/>
      <c r="F201" s="49" t="s">
        <v>57</v>
      </c>
      <c r="G201" s="50"/>
      <c r="H201" s="236"/>
      <c r="I201" s="237"/>
      <c r="J201" s="237"/>
      <c r="K201" s="53" t="s">
        <v>58</v>
      </c>
      <c r="L201" s="232"/>
      <c r="M201" s="235"/>
    </row>
    <row r="202" spans="2:13" ht="13.5" thickBot="1">
      <c r="B202" s="54" t="s">
        <v>59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ht="16.5" thickBot="1">
      <c r="A203" s="55" t="s">
        <v>60</v>
      </c>
      <c r="B203" s="238"/>
      <c r="C203" s="239"/>
      <c r="D203" s="240"/>
      <c r="E203" s="56" t="s">
        <v>61</v>
      </c>
      <c r="F203" s="241"/>
      <c r="G203" s="242"/>
      <c r="H203" s="242"/>
      <c r="I203" s="242"/>
      <c r="J203" s="242"/>
      <c r="K203" s="242"/>
      <c r="L203" s="242"/>
      <c r="M203" s="243"/>
    </row>
    <row r="204" spans="1:13" ht="13.5" thickBot="1">
      <c r="A204" s="57" t="s">
        <v>62</v>
      </c>
      <c r="B204" s="244"/>
      <c r="C204" s="245"/>
      <c r="D204" s="215"/>
      <c r="E204" s="58" t="s">
        <v>5</v>
      </c>
      <c r="F204" s="246"/>
      <c r="G204" s="233"/>
      <c r="H204" s="233"/>
      <c r="I204" s="233"/>
      <c r="J204" s="233"/>
      <c r="K204" s="233"/>
      <c r="L204" s="233"/>
      <c r="M204" s="234"/>
    </row>
    <row r="205" spans="1:13" ht="13.5" thickBot="1">
      <c r="A205" s="59" t="s">
        <v>63</v>
      </c>
      <c r="B205" s="244"/>
      <c r="C205" s="245"/>
      <c r="D205" s="215"/>
      <c r="E205" s="58" t="s">
        <v>64</v>
      </c>
      <c r="F205" s="246"/>
      <c r="G205" s="233"/>
      <c r="H205" s="233"/>
      <c r="I205" s="233"/>
      <c r="J205" s="233"/>
      <c r="K205" s="233"/>
      <c r="L205" s="233"/>
      <c r="M205" s="234"/>
    </row>
    <row r="206" spans="1:13" ht="13.5" thickBot="1">
      <c r="A206" s="60" t="s">
        <v>65</v>
      </c>
      <c r="B206" s="61"/>
      <c r="C206" s="62"/>
      <c r="D206" s="63"/>
      <c r="E206" s="64" t="s">
        <v>65</v>
      </c>
      <c r="F206" s="65"/>
      <c r="G206" s="66"/>
      <c r="H206" s="66"/>
      <c r="I206" s="66"/>
      <c r="J206" s="66"/>
      <c r="K206" s="66"/>
      <c r="L206" s="66"/>
      <c r="M206" s="66"/>
    </row>
    <row r="207" spans="1:13" ht="13.5" thickBot="1">
      <c r="A207" s="57"/>
      <c r="B207" s="244"/>
      <c r="C207" s="245"/>
      <c r="D207" s="215"/>
      <c r="E207" s="58"/>
      <c r="F207" s="247"/>
      <c r="G207" s="233"/>
      <c r="H207" s="233"/>
      <c r="I207" s="233"/>
      <c r="J207" s="233"/>
      <c r="K207" s="233"/>
      <c r="L207" s="233"/>
      <c r="M207" s="234"/>
    </row>
    <row r="208" spans="1:13" ht="13.5" thickBot="1">
      <c r="A208" s="67"/>
      <c r="B208" s="244"/>
      <c r="C208" s="245"/>
      <c r="D208" s="215"/>
      <c r="E208" s="58"/>
      <c r="F208" s="247"/>
      <c r="G208" s="233"/>
      <c r="H208" s="233"/>
      <c r="I208" s="233"/>
      <c r="J208" s="233"/>
      <c r="K208" s="233"/>
      <c r="L208" s="233"/>
      <c r="M208" s="234"/>
    </row>
    <row r="209" spans="1:13" ht="15.75">
      <c r="A209" s="47"/>
      <c r="B209" s="47"/>
      <c r="C209" s="47"/>
      <c r="D209" s="47"/>
      <c r="E209" s="54" t="s">
        <v>66</v>
      </c>
      <c r="F209" s="54"/>
      <c r="G209" s="54"/>
      <c r="H209" s="54"/>
      <c r="I209" s="47"/>
      <c r="J209" s="47"/>
      <c r="K209" s="47"/>
      <c r="L209" s="68"/>
      <c r="M209" s="48"/>
    </row>
    <row r="210" spans="1:13" ht="15.75">
      <c r="A210" s="69" t="s">
        <v>67</v>
      </c>
      <c r="B210" s="47"/>
      <c r="C210" s="47"/>
      <c r="D210" s="47"/>
      <c r="E210" s="70" t="s">
        <v>68</v>
      </c>
      <c r="F210" s="70" t="s">
        <v>11</v>
      </c>
      <c r="G210" s="70" t="s">
        <v>12</v>
      </c>
      <c r="H210" s="70" t="s">
        <v>13</v>
      </c>
      <c r="I210" s="70" t="s">
        <v>14</v>
      </c>
      <c r="J210" s="71" t="s">
        <v>69</v>
      </c>
      <c r="K210" s="72"/>
      <c r="L210" s="73" t="s">
        <v>70</v>
      </c>
      <c r="M210" s="74" t="s">
        <v>71</v>
      </c>
    </row>
    <row r="211" spans="1:13" ht="15.75">
      <c r="A211" s="75" t="s">
        <v>72</v>
      </c>
      <c r="B211" s="76">
        <f>IF(+B204&gt;"",B204&amp;" - "&amp;F204,"")</f>
      </c>
      <c r="C211" s="77"/>
      <c r="D211" s="78"/>
      <c r="E211" s="79"/>
      <c r="F211" s="79"/>
      <c r="G211" s="79"/>
      <c r="H211" s="79"/>
      <c r="I211" s="79"/>
      <c r="J211" s="80">
        <f>COUNTIF(E211:I211,"&gt;0")</f>
        <v>0</v>
      </c>
      <c r="K211" s="81">
        <f>COUNTIF(E211:I211,"&lt;0")</f>
        <v>0</v>
      </c>
      <c r="L211" s="82">
        <f aca="true" t="shared" si="6" ref="L211:M215">IF(J211=3,1,"")</f>
      </c>
      <c r="M211" s="82">
        <f t="shared" si="6"/>
      </c>
    </row>
    <row r="212" spans="1:13" ht="15.75">
      <c r="A212" s="75" t="s">
        <v>73</v>
      </c>
      <c r="B212" s="76">
        <f>IF(B205&gt;"",B205&amp;" - "&amp;F205,"")</f>
      </c>
      <c r="C212" s="83"/>
      <c r="D212" s="78"/>
      <c r="E212" s="84"/>
      <c r="F212" s="79"/>
      <c r="G212" s="79"/>
      <c r="H212" s="79"/>
      <c r="I212" s="79"/>
      <c r="J212" s="80">
        <f>COUNTIF(E212:I212,"&gt;0")</f>
        <v>0</v>
      </c>
      <c r="K212" s="81">
        <f>COUNTIF(E212:I212,"&lt;0")</f>
        <v>0</v>
      </c>
      <c r="L212" s="82">
        <f t="shared" si="6"/>
      </c>
      <c r="M212" s="82">
        <f t="shared" si="6"/>
      </c>
    </row>
    <row r="213" spans="1:13" ht="15.75">
      <c r="A213" s="85" t="s">
        <v>74</v>
      </c>
      <c r="B213" s="86">
        <f>IF(B207&gt;"",B207&amp;" / "&amp;B208,"")</f>
      </c>
      <c r="C213" s="87">
        <f>IF(F207&gt;"",F207&amp;" / "&amp;F208,"")</f>
      </c>
      <c r="D213" s="88"/>
      <c r="E213" s="89"/>
      <c r="F213" s="90"/>
      <c r="G213" s="91"/>
      <c r="H213" s="91"/>
      <c r="I213" s="91"/>
      <c r="J213" s="80">
        <f>COUNTIF(E213:I213,"&gt;0")</f>
        <v>0</v>
      </c>
      <c r="K213" s="81">
        <f>COUNTIF(E213:I213,"&lt;0")</f>
        <v>0</v>
      </c>
      <c r="L213" s="82">
        <f t="shared" si="6"/>
      </c>
      <c r="M213" s="82">
        <f t="shared" si="6"/>
      </c>
    </row>
    <row r="214" spans="1:13" ht="15.75">
      <c r="A214" s="75" t="s">
        <v>75</v>
      </c>
      <c r="B214" s="76">
        <f>IF(+B204&gt;"",B204&amp;" - "&amp;F205,"")</f>
      </c>
      <c r="C214" s="83"/>
      <c r="D214" s="78"/>
      <c r="E214" s="92"/>
      <c r="F214" s="79"/>
      <c r="G214" s="79"/>
      <c r="H214" s="79"/>
      <c r="I214" s="79"/>
      <c r="J214" s="80">
        <f>COUNTIF(E214:I214,"&gt;0")</f>
        <v>0</v>
      </c>
      <c r="K214" s="81">
        <f>COUNTIF(E214:I214,"&lt;0")</f>
        <v>0</v>
      </c>
      <c r="L214" s="82">
        <f t="shared" si="6"/>
      </c>
      <c r="M214" s="82">
        <f t="shared" si="6"/>
      </c>
    </row>
    <row r="215" spans="1:13" ht="16.5" thickBot="1">
      <c r="A215" s="75" t="s">
        <v>76</v>
      </c>
      <c r="B215" s="76">
        <f>IF(+B205&gt;"",B205&amp;" - "&amp;F204,"")</f>
      </c>
      <c r="C215" s="83"/>
      <c r="D215" s="78"/>
      <c r="E215" s="93"/>
      <c r="F215" s="93"/>
      <c r="G215" s="93"/>
      <c r="H215" s="93"/>
      <c r="I215" s="93"/>
      <c r="J215" s="80">
        <f>COUNTIF(E215:I215,"&gt;0")</f>
        <v>0</v>
      </c>
      <c r="K215" s="81">
        <f>COUNTIF(E215:I215,"&lt;0")</f>
        <v>0</v>
      </c>
      <c r="L215" s="82">
        <f t="shared" si="6"/>
      </c>
      <c r="M215" s="82">
        <f t="shared" si="6"/>
      </c>
    </row>
    <row r="216" spans="1:13" ht="21" thickBot="1">
      <c r="A216" s="47"/>
      <c r="B216" s="47"/>
      <c r="C216" s="47"/>
      <c r="D216" s="47"/>
      <c r="E216" s="47"/>
      <c r="F216" s="47"/>
      <c r="G216" s="47"/>
      <c r="H216" s="94" t="s">
        <v>77</v>
      </c>
      <c r="I216" s="95"/>
      <c r="J216" s="80">
        <f>SUM(J211:J215)</f>
        <v>0</v>
      </c>
      <c r="K216" s="96">
        <f>SUM(K211:K215)</f>
        <v>0</v>
      </c>
      <c r="L216" s="97">
        <f>IF(SUM(L211:L215)&gt;=3,3,SUM(L211:L215))</f>
        <v>0</v>
      </c>
      <c r="M216" s="98">
        <f>IF(SUM(M211:M215)&gt;=3,3,SUM(M211:M215))</f>
        <v>0</v>
      </c>
    </row>
    <row r="217" spans="1:13" ht="15.75">
      <c r="A217" s="69" t="s">
        <v>78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ht="12.75">
      <c r="A218" s="47" t="s">
        <v>79</v>
      </c>
      <c r="B218" s="47"/>
      <c r="C218" s="47" t="s">
        <v>80</v>
      </c>
      <c r="E218" s="47"/>
      <c r="F218" s="47" t="s">
        <v>15</v>
      </c>
      <c r="H218" s="47"/>
      <c r="I218" t="s">
        <v>81</v>
      </c>
      <c r="K218" s="47"/>
      <c r="L218" s="47"/>
      <c r="M218" s="47"/>
    </row>
    <row r="219" spans="1:13" ht="18.75" thickBot="1">
      <c r="A219" s="47"/>
      <c r="B219" s="47"/>
      <c r="C219" s="47"/>
      <c r="D219" s="47"/>
      <c r="E219" s="47"/>
      <c r="F219" s="47"/>
      <c r="G219" s="47"/>
      <c r="H219" s="47"/>
      <c r="I219" s="248">
        <f>IF(L216=3,B203,IF(M216=3,F203,""))</f>
      </c>
      <c r="J219" s="249"/>
      <c r="K219" s="249"/>
      <c r="L219" s="249"/>
      <c r="M219" s="250"/>
    </row>
    <row r="220" spans="1:13" ht="18">
      <c r="A220" s="99"/>
      <c r="B220" s="99"/>
      <c r="C220" s="99"/>
      <c r="D220" s="99"/>
      <c r="E220" s="99"/>
      <c r="F220" s="99"/>
      <c r="G220" s="99"/>
      <c r="H220" s="99"/>
      <c r="I220" s="100"/>
      <c r="J220" s="100"/>
      <c r="K220" s="100"/>
      <c r="L220" s="100"/>
      <c r="M220" s="101"/>
    </row>
    <row r="223" spans="1:13" ht="15">
      <c r="A223" s="17"/>
      <c r="B223" s="17"/>
      <c r="C223" s="2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5.75">
      <c r="A224" s="45" t="s">
        <v>51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3:13" ht="15.75">
      <c r="C225" s="47"/>
      <c r="D225" s="47"/>
      <c r="E225" s="48"/>
      <c r="F225" s="49" t="s">
        <v>52</v>
      </c>
      <c r="G225" s="50"/>
      <c r="H225" s="232"/>
      <c r="I225" s="233"/>
      <c r="J225" s="233"/>
      <c r="K225" s="233"/>
      <c r="L225" s="233"/>
      <c r="M225" s="234"/>
    </row>
    <row r="226" spans="1:13" ht="20.25">
      <c r="A226" s="51" t="s">
        <v>53</v>
      </c>
      <c r="C226" s="47"/>
      <c r="D226" s="47"/>
      <c r="E226" s="48"/>
      <c r="F226" s="49" t="s">
        <v>54</v>
      </c>
      <c r="G226" s="50"/>
      <c r="H226" s="232"/>
      <c r="I226" s="233"/>
      <c r="J226" s="233"/>
      <c r="K226" s="233"/>
      <c r="L226" s="233"/>
      <c r="M226" s="234"/>
    </row>
    <row r="227" spans="1:13" ht="15.75">
      <c r="A227" s="47"/>
      <c r="B227" s="47" t="s">
        <v>55</v>
      </c>
      <c r="C227" s="47"/>
      <c r="D227" s="47"/>
      <c r="E227" s="47"/>
      <c r="F227" s="49" t="s">
        <v>56</v>
      </c>
      <c r="G227" s="52"/>
      <c r="H227" s="232"/>
      <c r="I227" s="232"/>
      <c r="J227" s="232"/>
      <c r="K227" s="232"/>
      <c r="L227" s="232"/>
      <c r="M227" s="235"/>
    </row>
    <row r="228" spans="1:13" ht="15.75">
      <c r="A228" s="47"/>
      <c r="B228" s="47"/>
      <c r="C228" s="47"/>
      <c r="D228" s="47"/>
      <c r="E228" s="47"/>
      <c r="F228" s="49" t="s">
        <v>57</v>
      </c>
      <c r="G228" s="50"/>
      <c r="H228" s="236"/>
      <c r="I228" s="237"/>
      <c r="J228" s="237"/>
      <c r="K228" s="53" t="s">
        <v>58</v>
      </c>
      <c r="L228" s="232"/>
      <c r="M228" s="235"/>
    </row>
    <row r="229" spans="2:13" ht="13.5" thickBot="1">
      <c r="B229" s="54" t="s">
        <v>59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1:13" ht="16.5" thickBot="1">
      <c r="A230" s="55" t="s">
        <v>60</v>
      </c>
      <c r="B230" s="238"/>
      <c r="C230" s="239"/>
      <c r="D230" s="240"/>
      <c r="E230" s="56" t="s">
        <v>61</v>
      </c>
      <c r="F230" s="241"/>
      <c r="G230" s="242"/>
      <c r="H230" s="242"/>
      <c r="I230" s="242"/>
      <c r="J230" s="242"/>
      <c r="K230" s="242"/>
      <c r="L230" s="242"/>
      <c r="M230" s="243"/>
    </row>
    <row r="231" spans="1:13" ht="13.5" thickBot="1">
      <c r="A231" s="57" t="s">
        <v>62</v>
      </c>
      <c r="B231" s="244"/>
      <c r="C231" s="245"/>
      <c r="D231" s="215"/>
      <c r="E231" s="58" t="s">
        <v>5</v>
      </c>
      <c r="F231" s="246"/>
      <c r="G231" s="233"/>
      <c r="H231" s="233"/>
      <c r="I231" s="233"/>
      <c r="J231" s="233"/>
      <c r="K231" s="233"/>
      <c r="L231" s="233"/>
      <c r="M231" s="234"/>
    </row>
    <row r="232" spans="1:13" ht="13.5" thickBot="1">
      <c r="A232" s="59" t="s">
        <v>63</v>
      </c>
      <c r="B232" s="244"/>
      <c r="C232" s="245"/>
      <c r="D232" s="215"/>
      <c r="E232" s="58" t="s">
        <v>64</v>
      </c>
      <c r="F232" s="246"/>
      <c r="G232" s="233"/>
      <c r="H232" s="233"/>
      <c r="I232" s="233"/>
      <c r="J232" s="233"/>
      <c r="K232" s="233"/>
      <c r="L232" s="233"/>
      <c r="M232" s="234"/>
    </row>
    <row r="233" spans="1:13" ht="13.5" thickBot="1">
      <c r="A233" s="60" t="s">
        <v>65</v>
      </c>
      <c r="B233" s="61"/>
      <c r="C233" s="62"/>
      <c r="D233" s="63"/>
      <c r="E233" s="64" t="s">
        <v>65</v>
      </c>
      <c r="F233" s="65"/>
      <c r="G233" s="66"/>
      <c r="H233" s="66"/>
      <c r="I233" s="66"/>
      <c r="J233" s="66"/>
      <c r="K233" s="66"/>
      <c r="L233" s="66"/>
      <c r="M233" s="66"/>
    </row>
    <row r="234" spans="1:13" ht="13.5" thickBot="1">
      <c r="A234" s="57"/>
      <c r="B234" s="244"/>
      <c r="C234" s="245"/>
      <c r="D234" s="215"/>
      <c r="E234" s="58"/>
      <c r="F234" s="247"/>
      <c r="G234" s="233"/>
      <c r="H234" s="233"/>
      <c r="I234" s="233"/>
      <c r="J234" s="233"/>
      <c r="K234" s="233"/>
      <c r="L234" s="233"/>
      <c r="M234" s="234"/>
    </row>
    <row r="235" spans="1:13" ht="13.5" thickBot="1">
      <c r="A235" s="67"/>
      <c r="B235" s="244"/>
      <c r="C235" s="245"/>
      <c r="D235" s="215"/>
      <c r="E235" s="58"/>
      <c r="F235" s="247"/>
      <c r="G235" s="233"/>
      <c r="H235" s="233"/>
      <c r="I235" s="233"/>
      <c r="J235" s="233"/>
      <c r="K235" s="233"/>
      <c r="L235" s="233"/>
      <c r="M235" s="234"/>
    </row>
    <row r="236" spans="1:13" ht="15.75">
      <c r="A236" s="47"/>
      <c r="B236" s="47"/>
      <c r="C236" s="47"/>
      <c r="D236" s="47"/>
      <c r="E236" s="54" t="s">
        <v>66</v>
      </c>
      <c r="F236" s="54"/>
      <c r="G236" s="54"/>
      <c r="H236" s="54"/>
      <c r="I236" s="47"/>
      <c r="J236" s="47"/>
      <c r="K236" s="47"/>
      <c r="L236" s="68"/>
      <c r="M236" s="48"/>
    </row>
    <row r="237" spans="1:13" ht="15.75">
      <c r="A237" s="69" t="s">
        <v>67</v>
      </c>
      <c r="B237" s="47"/>
      <c r="C237" s="47"/>
      <c r="D237" s="47"/>
      <c r="E237" s="70" t="s">
        <v>68</v>
      </c>
      <c r="F237" s="70" t="s">
        <v>11</v>
      </c>
      <c r="G237" s="70" t="s">
        <v>12</v>
      </c>
      <c r="H237" s="70" t="s">
        <v>13</v>
      </c>
      <c r="I237" s="70" t="s">
        <v>14</v>
      </c>
      <c r="J237" s="71" t="s">
        <v>69</v>
      </c>
      <c r="K237" s="72"/>
      <c r="L237" s="73" t="s">
        <v>70</v>
      </c>
      <c r="M237" s="74" t="s">
        <v>71</v>
      </c>
    </row>
    <row r="238" spans="1:13" ht="15.75">
      <c r="A238" s="75" t="s">
        <v>72</v>
      </c>
      <c r="B238" s="76">
        <f>IF(+B231&gt;"",B231&amp;" - "&amp;F231,"")</f>
      </c>
      <c r="C238" s="77"/>
      <c r="D238" s="78"/>
      <c r="E238" s="79"/>
      <c r="F238" s="79"/>
      <c r="G238" s="79"/>
      <c r="H238" s="79"/>
      <c r="I238" s="79"/>
      <c r="J238" s="80">
        <f>COUNTIF(E238:I238,"&gt;0")</f>
        <v>0</v>
      </c>
      <c r="K238" s="81">
        <f>COUNTIF(E238:I238,"&lt;0")</f>
        <v>0</v>
      </c>
      <c r="L238" s="82">
        <f aca="true" t="shared" si="7" ref="L238:M242">IF(J238=3,1,"")</f>
      </c>
      <c r="M238" s="82">
        <f t="shared" si="7"/>
      </c>
    </row>
    <row r="239" spans="1:13" ht="15.75">
      <c r="A239" s="75" t="s">
        <v>73</v>
      </c>
      <c r="B239" s="76">
        <f>IF(B232&gt;"",B232&amp;" - "&amp;F232,"")</f>
      </c>
      <c r="C239" s="83"/>
      <c r="D239" s="78"/>
      <c r="E239" s="84"/>
      <c r="F239" s="79"/>
      <c r="G239" s="79"/>
      <c r="H239" s="79"/>
      <c r="I239" s="79"/>
      <c r="J239" s="80">
        <f>COUNTIF(E239:I239,"&gt;0")</f>
        <v>0</v>
      </c>
      <c r="K239" s="81">
        <f>COUNTIF(E239:I239,"&lt;0")</f>
        <v>0</v>
      </c>
      <c r="L239" s="82">
        <f t="shared" si="7"/>
      </c>
      <c r="M239" s="82">
        <f t="shared" si="7"/>
      </c>
    </row>
    <row r="240" spans="1:13" ht="15.75">
      <c r="A240" s="85" t="s">
        <v>74</v>
      </c>
      <c r="B240" s="86">
        <f>IF(B234&gt;"",B234&amp;" / "&amp;B235,"")</f>
      </c>
      <c r="C240" s="87">
        <f>IF(F234&gt;"",F234&amp;" / "&amp;F235,"")</f>
      </c>
      <c r="D240" s="88"/>
      <c r="E240" s="89"/>
      <c r="F240" s="90"/>
      <c r="G240" s="91"/>
      <c r="H240" s="91"/>
      <c r="I240" s="91"/>
      <c r="J240" s="80">
        <f>COUNTIF(E240:I240,"&gt;0")</f>
        <v>0</v>
      </c>
      <c r="K240" s="81">
        <f>COUNTIF(E240:I240,"&lt;0")</f>
        <v>0</v>
      </c>
      <c r="L240" s="82">
        <f t="shared" si="7"/>
      </c>
      <c r="M240" s="82">
        <f t="shared" si="7"/>
      </c>
    </row>
    <row r="241" spans="1:13" ht="15.75">
      <c r="A241" s="75" t="s">
        <v>75</v>
      </c>
      <c r="B241" s="76">
        <f>IF(+B231&gt;"",B231&amp;" - "&amp;F232,"")</f>
      </c>
      <c r="C241" s="83"/>
      <c r="D241" s="78"/>
      <c r="E241" s="92"/>
      <c r="F241" s="79"/>
      <c r="G241" s="79"/>
      <c r="H241" s="79"/>
      <c r="I241" s="79"/>
      <c r="J241" s="80">
        <f>COUNTIF(E241:I241,"&gt;0")</f>
        <v>0</v>
      </c>
      <c r="K241" s="81">
        <f>COUNTIF(E241:I241,"&lt;0")</f>
        <v>0</v>
      </c>
      <c r="L241" s="82">
        <f t="shared" si="7"/>
      </c>
      <c r="M241" s="82">
        <f t="shared" si="7"/>
      </c>
    </row>
    <row r="242" spans="1:13" ht="16.5" thickBot="1">
      <c r="A242" s="75" t="s">
        <v>76</v>
      </c>
      <c r="B242" s="76">
        <f>IF(+B232&gt;"",B232&amp;" - "&amp;F231,"")</f>
      </c>
      <c r="C242" s="83"/>
      <c r="D242" s="78"/>
      <c r="E242" s="93"/>
      <c r="F242" s="93"/>
      <c r="G242" s="93"/>
      <c r="H242" s="93"/>
      <c r="I242" s="93"/>
      <c r="J242" s="80">
        <f>COUNTIF(E242:I242,"&gt;0")</f>
        <v>0</v>
      </c>
      <c r="K242" s="81">
        <f>COUNTIF(E242:I242,"&lt;0")</f>
        <v>0</v>
      </c>
      <c r="L242" s="82">
        <f t="shared" si="7"/>
      </c>
      <c r="M242" s="82">
        <f t="shared" si="7"/>
      </c>
    </row>
    <row r="243" spans="1:13" ht="21" thickBot="1">
      <c r="A243" s="47"/>
      <c r="B243" s="47"/>
      <c r="C243" s="47"/>
      <c r="D243" s="47"/>
      <c r="E243" s="47"/>
      <c r="F243" s="47"/>
      <c r="G243" s="47"/>
      <c r="H243" s="94" t="s">
        <v>77</v>
      </c>
      <c r="I243" s="95"/>
      <c r="J243" s="80">
        <f>SUM(J238:J242)</f>
        <v>0</v>
      </c>
      <c r="K243" s="96">
        <f>SUM(K238:K242)</f>
        <v>0</v>
      </c>
      <c r="L243" s="97">
        <f>IF(SUM(L238:L242)&gt;=3,3,SUM(L238:L242))</f>
        <v>0</v>
      </c>
      <c r="M243" s="98">
        <f>IF(SUM(M238:M242)&gt;=3,3,SUM(M238:M242))</f>
        <v>0</v>
      </c>
    </row>
    <row r="244" spans="1:13" ht="15.75">
      <c r="A244" s="69" t="s">
        <v>78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1:13" ht="12.75">
      <c r="A245" s="47" t="s">
        <v>79</v>
      </c>
      <c r="B245" s="47"/>
      <c r="C245" s="47" t="s">
        <v>80</v>
      </c>
      <c r="E245" s="47"/>
      <c r="F245" s="47" t="s">
        <v>15</v>
      </c>
      <c r="H245" s="47"/>
      <c r="I245" t="s">
        <v>81</v>
      </c>
      <c r="K245" s="47"/>
      <c r="L245" s="47"/>
      <c r="M245" s="47"/>
    </row>
    <row r="246" spans="1:13" ht="18.75" thickBot="1">
      <c r="A246" s="47"/>
      <c r="B246" s="47"/>
      <c r="C246" s="47"/>
      <c r="D246" s="47"/>
      <c r="E246" s="47"/>
      <c r="F246" s="47"/>
      <c r="G246" s="47"/>
      <c r="H246" s="47"/>
      <c r="I246" s="248">
        <f>IF(L243=3,B230,IF(M243=3,F230,""))</f>
      </c>
      <c r="J246" s="249"/>
      <c r="K246" s="249"/>
      <c r="L246" s="249"/>
      <c r="M246" s="250"/>
    </row>
    <row r="247" spans="1:13" ht="18">
      <c r="A247" s="99"/>
      <c r="B247" s="99"/>
      <c r="C247" s="99"/>
      <c r="D247" s="99"/>
      <c r="E247" s="99"/>
      <c r="F247" s="99"/>
      <c r="G247" s="99"/>
      <c r="H247" s="99"/>
      <c r="I247" s="100"/>
      <c r="J247" s="100"/>
      <c r="K247" s="100"/>
      <c r="L247" s="100"/>
      <c r="M247" s="101"/>
    </row>
    <row r="251" spans="1:13" ht="15">
      <c r="A251" s="17"/>
      <c r="B251" s="17"/>
      <c r="C251" s="2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5.75">
      <c r="A252" s="45" t="s">
        <v>51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3:13" ht="15.75">
      <c r="C253" s="47"/>
      <c r="D253" s="47"/>
      <c r="E253" s="48"/>
      <c r="F253" s="49" t="s">
        <v>52</v>
      </c>
      <c r="G253" s="50"/>
      <c r="H253" s="232"/>
      <c r="I253" s="233"/>
      <c r="J253" s="233"/>
      <c r="K253" s="233"/>
      <c r="L253" s="233"/>
      <c r="M253" s="234"/>
    </row>
    <row r="254" spans="1:13" ht="20.25">
      <c r="A254" s="51" t="s">
        <v>53</v>
      </c>
      <c r="C254" s="47"/>
      <c r="D254" s="47"/>
      <c r="E254" s="48"/>
      <c r="F254" s="49" t="s">
        <v>54</v>
      </c>
      <c r="G254" s="50"/>
      <c r="H254" s="232"/>
      <c r="I254" s="233"/>
      <c r="J254" s="233"/>
      <c r="K254" s="233"/>
      <c r="L254" s="233"/>
      <c r="M254" s="234"/>
    </row>
    <row r="255" spans="1:13" ht="15.75">
      <c r="A255" s="47"/>
      <c r="B255" s="47" t="s">
        <v>55</v>
      </c>
      <c r="C255" s="47"/>
      <c r="D255" s="47"/>
      <c r="E255" s="47"/>
      <c r="F255" s="49" t="s">
        <v>56</v>
      </c>
      <c r="G255" s="52"/>
      <c r="H255" s="232"/>
      <c r="I255" s="232"/>
      <c r="J255" s="232"/>
      <c r="K255" s="232"/>
      <c r="L255" s="232"/>
      <c r="M255" s="235"/>
    </row>
    <row r="256" spans="1:13" ht="15.75">
      <c r="A256" s="47"/>
      <c r="B256" s="47"/>
      <c r="C256" s="47"/>
      <c r="D256" s="47"/>
      <c r="E256" s="47"/>
      <c r="F256" s="49" t="s">
        <v>57</v>
      </c>
      <c r="G256" s="50"/>
      <c r="H256" s="236"/>
      <c r="I256" s="237"/>
      <c r="J256" s="237"/>
      <c r="K256" s="53" t="s">
        <v>58</v>
      </c>
      <c r="L256" s="232"/>
      <c r="M256" s="235"/>
    </row>
    <row r="257" spans="2:13" ht="13.5" thickBot="1">
      <c r="B257" s="54" t="s">
        <v>59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ht="16.5" thickBot="1">
      <c r="A258" s="55" t="s">
        <v>60</v>
      </c>
      <c r="B258" s="238"/>
      <c r="C258" s="239"/>
      <c r="D258" s="240"/>
      <c r="E258" s="56" t="s">
        <v>61</v>
      </c>
      <c r="F258" s="241"/>
      <c r="G258" s="242"/>
      <c r="H258" s="242"/>
      <c r="I258" s="242"/>
      <c r="J258" s="242"/>
      <c r="K258" s="242"/>
      <c r="L258" s="242"/>
      <c r="M258" s="243"/>
    </row>
    <row r="259" spans="1:13" ht="13.5" thickBot="1">
      <c r="A259" s="57" t="s">
        <v>62</v>
      </c>
      <c r="B259" s="244"/>
      <c r="C259" s="245"/>
      <c r="D259" s="215"/>
      <c r="E259" s="58" t="s">
        <v>5</v>
      </c>
      <c r="F259" s="246"/>
      <c r="G259" s="233"/>
      <c r="H259" s="233"/>
      <c r="I259" s="233"/>
      <c r="J259" s="233"/>
      <c r="K259" s="233"/>
      <c r="L259" s="233"/>
      <c r="M259" s="234"/>
    </row>
    <row r="260" spans="1:13" ht="13.5" thickBot="1">
      <c r="A260" s="59" t="s">
        <v>63</v>
      </c>
      <c r="B260" s="244"/>
      <c r="C260" s="245"/>
      <c r="D260" s="215"/>
      <c r="E260" s="58" t="s">
        <v>64</v>
      </c>
      <c r="F260" s="246"/>
      <c r="G260" s="233"/>
      <c r="H260" s="233"/>
      <c r="I260" s="233"/>
      <c r="J260" s="233"/>
      <c r="K260" s="233"/>
      <c r="L260" s="233"/>
      <c r="M260" s="234"/>
    </row>
    <row r="261" spans="1:13" ht="13.5" thickBot="1">
      <c r="A261" s="60" t="s">
        <v>65</v>
      </c>
      <c r="B261" s="61"/>
      <c r="C261" s="62"/>
      <c r="D261" s="63"/>
      <c r="E261" s="64" t="s">
        <v>65</v>
      </c>
      <c r="F261" s="65"/>
      <c r="G261" s="66"/>
      <c r="H261" s="66"/>
      <c r="I261" s="66"/>
      <c r="J261" s="66"/>
      <c r="K261" s="66"/>
      <c r="L261" s="66"/>
      <c r="M261" s="66"/>
    </row>
    <row r="262" spans="1:13" ht="13.5" thickBot="1">
      <c r="A262" s="57"/>
      <c r="B262" s="244"/>
      <c r="C262" s="245"/>
      <c r="D262" s="215"/>
      <c r="E262" s="58"/>
      <c r="F262" s="247"/>
      <c r="G262" s="233"/>
      <c r="H262" s="233"/>
      <c r="I262" s="233"/>
      <c r="J262" s="233"/>
      <c r="K262" s="233"/>
      <c r="L262" s="233"/>
      <c r="M262" s="234"/>
    </row>
    <row r="263" spans="1:13" ht="13.5" thickBot="1">
      <c r="A263" s="67"/>
      <c r="B263" s="244"/>
      <c r="C263" s="245"/>
      <c r="D263" s="215"/>
      <c r="E263" s="58"/>
      <c r="F263" s="247"/>
      <c r="G263" s="233"/>
      <c r="H263" s="233"/>
      <c r="I263" s="233"/>
      <c r="J263" s="233"/>
      <c r="K263" s="233"/>
      <c r="L263" s="233"/>
      <c r="M263" s="234"/>
    </row>
    <row r="264" spans="1:13" ht="15.75">
      <c r="A264" s="47"/>
      <c r="B264" s="47"/>
      <c r="C264" s="47"/>
      <c r="D264" s="47"/>
      <c r="E264" s="54" t="s">
        <v>66</v>
      </c>
      <c r="F264" s="54"/>
      <c r="G264" s="54"/>
      <c r="H264" s="54"/>
      <c r="I264" s="47"/>
      <c r="J264" s="47"/>
      <c r="K264" s="47"/>
      <c r="L264" s="68"/>
      <c r="M264" s="48"/>
    </row>
    <row r="265" spans="1:13" ht="15.75">
      <c r="A265" s="69" t="s">
        <v>67</v>
      </c>
      <c r="B265" s="47"/>
      <c r="C265" s="47"/>
      <c r="D265" s="47"/>
      <c r="E265" s="70" t="s">
        <v>68</v>
      </c>
      <c r="F265" s="70" t="s">
        <v>11</v>
      </c>
      <c r="G265" s="70" t="s">
        <v>12</v>
      </c>
      <c r="H265" s="70" t="s">
        <v>13</v>
      </c>
      <c r="I265" s="70" t="s">
        <v>14</v>
      </c>
      <c r="J265" s="71" t="s">
        <v>69</v>
      </c>
      <c r="K265" s="72"/>
      <c r="L265" s="73" t="s">
        <v>70</v>
      </c>
      <c r="M265" s="74" t="s">
        <v>71</v>
      </c>
    </row>
    <row r="266" spans="1:13" ht="15.75">
      <c r="A266" s="75" t="s">
        <v>72</v>
      </c>
      <c r="B266" s="76">
        <f>IF(+B259&gt;"",B259&amp;" - "&amp;F259,"")</f>
      </c>
      <c r="C266" s="77"/>
      <c r="D266" s="78"/>
      <c r="E266" s="79"/>
      <c r="F266" s="79"/>
      <c r="G266" s="79"/>
      <c r="H266" s="79"/>
      <c r="I266" s="79"/>
      <c r="J266" s="80">
        <f>COUNTIF(E266:I266,"&gt;0")</f>
        <v>0</v>
      </c>
      <c r="K266" s="81">
        <f>COUNTIF(E266:I266,"&lt;0")</f>
        <v>0</v>
      </c>
      <c r="L266" s="82">
        <f aca="true" t="shared" si="8" ref="L266:M270">IF(J266=3,1,"")</f>
      </c>
      <c r="M266" s="82">
        <f t="shared" si="8"/>
      </c>
    </row>
    <row r="267" spans="1:13" ht="15.75">
      <c r="A267" s="75" t="s">
        <v>73</v>
      </c>
      <c r="B267" s="76">
        <f>IF(B260&gt;"",B260&amp;" - "&amp;F260,"")</f>
      </c>
      <c r="C267" s="83"/>
      <c r="D267" s="78"/>
      <c r="E267" s="84"/>
      <c r="F267" s="79"/>
      <c r="G267" s="79"/>
      <c r="H267" s="79"/>
      <c r="I267" s="79"/>
      <c r="J267" s="80">
        <f>COUNTIF(E267:I267,"&gt;0")</f>
        <v>0</v>
      </c>
      <c r="K267" s="81">
        <f>COUNTIF(E267:I267,"&lt;0")</f>
        <v>0</v>
      </c>
      <c r="L267" s="82">
        <f t="shared" si="8"/>
      </c>
      <c r="M267" s="82">
        <f t="shared" si="8"/>
      </c>
    </row>
    <row r="268" spans="1:13" ht="15.75">
      <c r="A268" s="85" t="s">
        <v>74</v>
      </c>
      <c r="B268" s="86">
        <f>IF(B262&gt;"",B262&amp;" / "&amp;B263,"")</f>
      </c>
      <c r="C268" s="87">
        <f>IF(F262&gt;"",F262&amp;" / "&amp;F263,"")</f>
      </c>
      <c r="D268" s="88"/>
      <c r="E268" s="89"/>
      <c r="F268" s="90"/>
      <c r="G268" s="91"/>
      <c r="H268" s="91"/>
      <c r="I268" s="91"/>
      <c r="J268" s="80">
        <f>COUNTIF(E268:I268,"&gt;0")</f>
        <v>0</v>
      </c>
      <c r="K268" s="81">
        <f>COUNTIF(E268:I268,"&lt;0")</f>
        <v>0</v>
      </c>
      <c r="L268" s="82">
        <f t="shared" si="8"/>
      </c>
      <c r="M268" s="82">
        <f t="shared" si="8"/>
      </c>
    </row>
    <row r="269" spans="1:13" ht="15.75">
      <c r="A269" s="75" t="s">
        <v>75</v>
      </c>
      <c r="B269" s="76">
        <f>IF(+B259&gt;"",B259&amp;" - "&amp;F260,"")</f>
      </c>
      <c r="C269" s="83"/>
      <c r="D269" s="78"/>
      <c r="E269" s="92"/>
      <c r="F269" s="79"/>
      <c r="G269" s="79"/>
      <c r="H269" s="79"/>
      <c r="I269" s="79"/>
      <c r="J269" s="80">
        <f>COUNTIF(E269:I269,"&gt;0")</f>
        <v>0</v>
      </c>
      <c r="K269" s="81">
        <f>COUNTIF(E269:I269,"&lt;0")</f>
        <v>0</v>
      </c>
      <c r="L269" s="82">
        <f t="shared" si="8"/>
      </c>
      <c r="M269" s="82">
        <f t="shared" si="8"/>
      </c>
    </row>
    <row r="270" spans="1:13" ht="16.5" thickBot="1">
      <c r="A270" s="75" t="s">
        <v>76</v>
      </c>
      <c r="B270" s="76">
        <f>IF(+B260&gt;"",B260&amp;" - "&amp;F259,"")</f>
      </c>
      <c r="C270" s="83"/>
      <c r="D270" s="78"/>
      <c r="E270" s="93"/>
      <c r="F270" s="93"/>
      <c r="G270" s="93"/>
      <c r="H270" s="93"/>
      <c r="I270" s="93"/>
      <c r="J270" s="80">
        <f>COUNTIF(E270:I270,"&gt;0")</f>
        <v>0</v>
      </c>
      <c r="K270" s="81">
        <f>COUNTIF(E270:I270,"&lt;0")</f>
        <v>0</v>
      </c>
      <c r="L270" s="82">
        <f t="shared" si="8"/>
      </c>
      <c r="M270" s="82">
        <f t="shared" si="8"/>
      </c>
    </row>
    <row r="271" spans="1:13" ht="21" thickBot="1">
      <c r="A271" s="47"/>
      <c r="B271" s="47"/>
      <c r="C271" s="47"/>
      <c r="D271" s="47"/>
      <c r="E271" s="47"/>
      <c r="F271" s="47"/>
      <c r="G271" s="47"/>
      <c r="H271" s="94" t="s">
        <v>77</v>
      </c>
      <c r="I271" s="95"/>
      <c r="J271" s="80">
        <f>SUM(J266:J270)</f>
        <v>0</v>
      </c>
      <c r="K271" s="96">
        <f>SUM(K266:K270)</f>
        <v>0</v>
      </c>
      <c r="L271" s="97">
        <f>IF(SUM(L266:L270)&gt;=3,3,SUM(L266:L270))</f>
        <v>0</v>
      </c>
      <c r="M271" s="98">
        <f>IF(SUM(M266:M270)&gt;=3,3,SUM(M266:M270))</f>
        <v>0</v>
      </c>
    </row>
    <row r="272" spans="1:13" ht="15.75">
      <c r="A272" s="69" t="s">
        <v>78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ht="12.75">
      <c r="A273" s="47" t="s">
        <v>79</v>
      </c>
      <c r="B273" s="47"/>
      <c r="C273" s="47" t="s">
        <v>80</v>
      </c>
      <c r="E273" s="47"/>
      <c r="F273" s="47" t="s">
        <v>15</v>
      </c>
      <c r="H273" s="47"/>
      <c r="I273" t="s">
        <v>81</v>
      </c>
      <c r="K273" s="47"/>
      <c r="L273" s="47"/>
      <c r="M273" s="47"/>
    </row>
    <row r="274" spans="1:13" ht="18.75" thickBot="1">
      <c r="A274" s="47"/>
      <c r="B274" s="47"/>
      <c r="C274" s="47"/>
      <c r="D274" s="47"/>
      <c r="E274" s="47"/>
      <c r="F274" s="47"/>
      <c r="G274" s="47"/>
      <c r="H274" s="47"/>
      <c r="I274" s="248">
        <f>IF(L271=3,B258,IF(M271=3,F258,""))</f>
      </c>
      <c r="J274" s="249"/>
      <c r="K274" s="249"/>
      <c r="L274" s="249"/>
      <c r="M274" s="250"/>
    </row>
    <row r="275" spans="1:13" ht="18">
      <c r="A275" s="99"/>
      <c r="B275" s="99"/>
      <c r="C275" s="99"/>
      <c r="D275" s="99"/>
      <c r="E275" s="99"/>
      <c r="F275" s="99"/>
      <c r="G275" s="99"/>
      <c r="H275" s="99"/>
      <c r="I275" s="100"/>
      <c r="J275" s="100"/>
      <c r="K275" s="100"/>
      <c r="L275" s="100"/>
      <c r="M275" s="101"/>
    </row>
    <row r="279" spans="1:13" ht="15">
      <c r="A279" s="17"/>
      <c r="B279" s="17"/>
      <c r="C279" s="2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5.75">
      <c r="A280" s="45" t="s">
        <v>51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3:13" ht="15.75">
      <c r="C281" s="47"/>
      <c r="D281" s="47"/>
      <c r="E281" s="48"/>
      <c r="F281" s="49" t="s">
        <v>52</v>
      </c>
      <c r="G281" s="50"/>
      <c r="H281" s="232"/>
      <c r="I281" s="233"/>
      <c r="J281" s="233"/>
      <c r="K281" s="233"/>
      <c r="L281" s="233"/>
      <c r="M281" s="234"/>
    </row>
    <row r="282" spans="1:13" ht="20.25">
      <c r="A282" s="51" t="s">
        <v>53</v>
      </c>
      <c r="C282" s="47"/>
      <c r="D282" s="47"/>
      <c r="E282" s="48"/>
      <c r="F282" s="49" t="s">
        <v>54</v>
      </c>
      <c r="G282" s="50"/>
      <c r="H282" s="232"/>
      <c r="I282" s="233"/>
      <c r="J282" s="233"/>
      <c r="K282" s="233"/>
      <c r="L282" s="233"/>
      <c r="M282" s="234"/>
    </row>
    <row r="283" spans="1:13" ht="15.75">
      <c r="A283" s="47"/>
      <c r="B283" s="47" t="s">
        <v>55</v>
      </c>
      <c r="C283" s="47"/>
      <c r="D283" s="47"/>
      <c r="E283" s="47"/>
      <c r="F283" s="49" t="s">
        <v>56</v>
      </c>
      <c r="G283" s="52"/>
      <c r="H283" s="232"/>
      <c r="I283" s="232"/>
      <c r="J283" s="232"/>
      <c r="K283" s="232"/>
      <c r="L283" s="232"/>
      <c r="M283" s="235"/>
    </row>
    <row r="284" spans="1:13" ht="15.75">
      <c r="A284" s="47"/>
      <c r="B284" s="47"/>
      <c r="C284" s="47"/>
      <c r="D284" s="47"/>
      <c r="E284" s="47"/>
      <c r="F284" s="49" t="s">
        <v>57</v>
      </c>
      <c r="G284" s="50"/>
      <c r="H284" s="236"/>
      <c r="I284" s="237"/>
      <c r="J284" s="237"/>
      <c r="K284" s="53" t="s">
        <v>58</v>
      </c>
      <c r="L284" s="232"/>
      <c r="M284" s="235"/>
    </row>
    <row r="285" spans="2:13" ht="13.5" thickBot="1">
      <c r="B285" s="54" t="s">
        <v>59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1:13" ht="16.5" thickBot="1">
      <c r="A286" s="55" t="s">
        <v>60</v>
      </c>
      <c r="B286" s="238"/>
      <c r="C286" s="239"/>
      <c r="D286" s="240"/>
      <c r="E286" s="56" t="s">
        <v>61</v>
      </c>
      <c r="F286" s="241"/>
      <c r="G286" s="242"/>
      <c r="H286" s="242"/>
      <c r="I286" s="242"/>
      <c r="J286" s="242"/>
      <c r="K286" s="242"/>
      <c r="L286" s="242"/>
      <c r="M286" s="243"/>
    </row>
    <row r="287" spans="1:13" ht="13.5" thickBot="1">
      <c r="A287" s="57" t="s">
        <v>62</v>
      </c>
      <c r="B287" s="244"/>
      <c r="C287" s="245"/>
      <c r="D287" s="215"/>
      <c r="E287" s="58" t="s">
        <v>5</v>
      </c>
      <c r="F287" s="246"/>
      <c r="G287" s="233"/>
      <c r="H287" s="233"/>
      <c r="I287" s="233"/>
      <c r="J287" s="233"/>
      <c r="K287" s="233"/>
      <c r="L287" s="233"/>
      <c r="M287" s="234"/>
    </row>
    <row r="288" spans="1:13" ht="13.5" thickBot="1">
      <c r="A288" s="59" t="s">
        <v>63</v>
      </c>
      <c r="B288" s="244"/>
      <c r="C288" s="245"/>
      <c r="D288" s="215"/>
      <c r="E288" s="58" t="s">
        <v>64</v>
      </c>
      <c r="F288" s="246"/>
      <c r="G288" s="233"/>
      <c r="H288" s="233"/>
      <c r="I288" s="233"/>
      <c r="J288" s="233"/>
      <c r="K288" s="233"/>
      <c r="L288" s="233"/>
      <c r="M288" s="234"/>
    </row>
    <row r="289" spans="1:13" ht="13.5" thickBot="1">
      <c r="A289" s="60" t="s">
        <v>65</v>
      </c>
      <c r="B289" s="61"/>
      <c r="C289" s="62"/>
      <c r="D289" s="63"/>
      <c r="E289" s="64" t="s">
        <v>65</v>
      </c>
      <c r="F289" s="65"/>
      <c r="G289" s="66"/>
      <c r="H289" s="66"/>
      <c r="I289" s="66"/>
      <c r="J289" s="66"/>
      <c r="K289" s="66"/>
      <c r="L289" s="66"/>
      <c r="M289" s="66"/>
    </row>
    <row r="290" spans="1:13" ht="13.5" thickBot="1">
      <c r="A290" s="57"/>
      <c r="B290" s="244"/>
      <c r="C290" s="245"/>
      <c r="D290" s="215"/>
      <c r="E290" s="58"/>
      <c r="F290" s="247"/>
      <c r="G290" s="233"/>
      <c r="H290" s="233"/>
      <c r="I290" s="233"/>
      <c r="J290" s="233"/>
      <c r="K290" s="233"/>
      <c r="L290" s="233"/>
      <c r="M290" s="234"/>
    </row>
    <row r="291" spans="1:13" ht="13.5" thickBot="1">
      <c r="A291" s="67"/>
      <c r="B291" s="244"/>
      <c r="C291" s="245"/>
      <c r="D291" s="215"/>
      <c r="E291" s="58"/>
      <c r="F291" s="247"/>
      <c r="G291" s="233"/>
      <c r="H291" s="233"/>
      <c r="I291" s="233"/>
      <c r="J291" s="233"/>
      <c r="K291" s="233"/>
      <c r="L291" s="233"/>
      <c r="M291" s="234"/>
    </row>
    <row r="292" spans="1:13" ht="15.75">
      <c r="A292" s="47"/>
      <c r="B292" s="47"/>
      <c r="C292" s="47"/>
      <c r="D292" s="47"/>
      <c r="E292" s="54" t="s">
        <v>66</v>
      </c>
      <c r="F292" s="54"/>
      <c r="G292" s="54"/>
      <c r="H292" s="54"/>
      <c r="I292" s="47"/>
      <c r="J292" s="47"/>
      <c r="K292" s="47"/>
      <c r="L292" s="68"/>
      <c r="M292" s="48"/>
    </row>
    <row r="293" spans="1:13" ht="15.75">
      <c r="A293" s="69" t="s">
        <v>67</v>
      </c>
      <c r="B293" s="47"/>
      <c r="C293" s="47"/>
      <c r="D293" s="47"/>
      <c r="E293" s="70" t="s">
        <v>68</v>
      </c>
      <c r="F293" s="70" t="s">
        <v>11</v>
      </c>
      <c r="G293" s="70" t="s">
        <v>12</v>
      </c>
      <c r="H293" s="70" t="s">
        <v>13</v>
      </c>
      <c r="I293" s="70" t="s">
        <v>14</v>
      </c>
      <c r="J293" s="71" t="s">
        <v>69</v>
      </c>
      <c r="K293" s="72"/>
      <c r="L293" s="73" t="s">
        <v>70</v>
      </c>
      <c r="M293" s="74" t="s">
        <v>71</v>
      </c>
    </row>
    <row r="294" spans="1:13" ht="15.75">
      <c r="A294" s="75" t="s">
        <v>72</v>
      </c>
      <c r="B294" s="76">
        <f>IF(+B287&gt;"",B287&amp;" - "&amp;F287,"")</f>
      </c>
      <c r="C294" s="77"/>
      <c r="D294" s="78"/>
      <c r="E294" s="79"/>
      <c r="F294" s="79"/>
      <c r="G294" s="79"/>
      <c r="H294" s="79"/>
      <c r="I294" s="79"/>
      <c r="J294" s="80">
        <f>COUNTIF(E294:I294,"&gt;0")</f>
        <v>0</v>
      </c>
      <c r="K294" s="81">
        <f>COUNTIF(E294:I294,"&lt;0")</f>
        <v>0</v>
      </c>
      <c r="L294" s="82">
        <f aca="true" t="shared" si="9" ref="L294:M298">IF(J294=3,1,"")</f>
      </c>
      <c r="M294" s="82">
        <f t="shared" si="9"/>
      </c>
    </row>
    <row r="295" spans="1:13" ht="15.75">
      <c r="A295" s="75" t="s">
        <v>73</v>
      </c>
      <c r="B295" s="76">
        <f>IF(B288&gt;"",B288&amp;" - "&amp;F288,"")</f>
      </c>
      <c r="C295" s="83"/>
      <c r="D295" s="78"/>
      <c r="E295" s="84"/>
      <c r="F295" s="79"/>
      <c r="G295" s="79"/>
      <c r="H295" s="79"/>
      <c r="I295" s="79"/>
      <c r="J295" s="80">
        <f>COUNTIF(E295:I295,"&gt;0")</f>
        <v>0</v>
      </c>
      <c r="K295" s="81">
        <f>COUNTIF(E295:I295,"&lt;0")</f>
        <v>0</v>
      </c>
      <c r="L295" s="82">
        <f t="shared" si="9"/>
      </c>
      <c r="M295" s="82">
        <f t="shared" si="9"/>
      </c>
    </row>
    <row r="296" spans="1:13" ht="15.75">
      <c r="A296" s="85" t="s">
        <v>74</v>
      </c>
      <c r="B296" s="86">
        <f>IF(B290&gt;"",B290&amp;" / "&amp;B291,"")</f>
      </c>
      <c r="C296" s="87">
        <f>IF(F290&gt;"",F290&amp;" / "&amp;F291,"")</f>
      </c>
      <c r="D296" s="88"/>
      <c r="E296" s="89"/>
      <c r="F296" s="90"/>
      <c r="G296" s="91"/>
      <c r="H296" s="91"/>
      <c r="I296" s="91"/>
      <c r="J296" s="80">
        <f>COUNTIF(E296:I296,"&gt;0")</f>
        <v>0</v>
      </c>
      <c r="K296" s="81">
        <f>COUNTIF(E296:I296,"&lt;0")</f>
        <v>0</v>
      </c>
      <c r="L296" s="82">
        <f t="shared" si="9"/>
      </c>
      <c r="M296" s="82">
        <f t="shared" si="9"/>
      </c>
    </row>
    <row r="297" spans="1:13" ht="15.75">
      <c r="A297" s="75" t="s">
        <v>75</v>
      </c>
      <c r="B297" s="76">
        <f>IF(+B287&gt;"",B287&amp;" - "&amp;F288,"")</f>
      </c>
      <c r="C297" s="83"/>
      <c r="D297" s="78"/>
      <c r="E297" s="92"/>
      <c r="F297" s="79"/>
      <c r="G297" s="79"/>
      <c r="H297" s="79"/>
      <c r="I297" s="79"/>
      <c r="J297" s="80">
        <f>COUNTIF(E297:I297,"&gt;0")</f>
        <v>0</v>
      </c>
      <c r="K297" s="81">
        <f>COUNTIF(E297:I297,"&lt;0")</f>
        <v>0</v>
      </c>
      <c r="L297" s="82">
        <f t="shared" si="9"/>
      </c>
      <c r="M297" s="82">
        <f t="shared" si="9"/>
      </c>
    </row>
    <row r="298" spans="1:13" ht="16.5" thickBot="1">
      <c r="A298" s="75" t="s">
        <v>76</v>
      </c>
      <c r="B298" s="76">
        <f>IF(+B288&gt;"",B288&amp;" - "&amp;F287,"")</f>
      </c>
      <c r="C298" s="83"/>
      <c r="D298" s="78"/>
      <c r="E298" s="93"/>
      <c r="F298" s="93"/>
      <c r="G298" s="93"/>
      <c r="H298" s="93"/>
      <c r="I298" s="93"/>
      <c r="J298" s="80">
        <f>COUNTIF(E298:I298,"&gt;0")</f>
        <v>0</v>
      </c>
      <c r="K298" s="81">
        <f>COUNTIF(E298:I298,"&lt;0")</f>
        <v>0</v>
      </c>
      <c r="L298" s="82">
        <f t="shared" si="9"/>
      </c>
      <c r="M298" s="82">
        <f t="shared" si="9"/>
      </c>
    </row>
    <row r="299" spans="1:13" ht="21" thickBot="1">
      <c r="A299" s="47"/>
      <c r="B299" s="47"/>
      <c r="C299" s="47"/>
      <c r="D299" s="47"/>
      <c r="E299" s="47"/>
      <c r="F299" s="47"/>
      <c r="G299" s="47"/>
      <c r="H299" s="94" t="s">
        <v>77</v>
      </c>
      <c r="I299" s="95"/>
      <c r="J299" s="80">
        <f>SUM(J294:J298)</f>
        <v>0</v>
      </c>
      <c r="K299" s="96">
        <f>SUM(K294:K298)</f>
        <v>0</v>
      </c>
      <c r="L299" s="97">
        <f>IF(SUM(L294:L298)&gt;=3,3,SUM(L294:L298))</f>
        <v>0</v>
      </c>
      <c r="M299" s="98">
        <f>IF(SUM(M294:M298)&gt;=3,3,SUM(M294:M298))</f>
        <v>0</v>
      </c>
    </row>
    <row r="300" spans="1:13" ht="15.75">
      <c r="A300" s="69" t="s">
        <v>78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1:13" ht="12.75">
      <c r="A301" s="47" t="s">
        <v>79</v>
      </c>
      <c r="B301" s="47"/>
      <c r="C301" s="47" t="s">
        <v>80</v>
      </c>
      <c r="E301" s="47"/>
      <c r="F301" s="47" t="s">
        <v>15</v>
      </c>
      <c r="H301" s="47"/>
      <c r="I301" t="s">
        <v>81</v>
      </c>
      <c r="K301" s="47"/>
      <c r="L301" s="47"/>
      <c r="M301" s="47"/>
    </row>
    <row r="302" spans="1:13" ht="18.75" thickBot="1">
      <c r="A302" s="47"/>
      <c r="B302" s="47"/>
      <c r="C302" s="47"/>
      <c r="D302" s="47"/>
      <c r="E302" s="47"/>
      <c r="F302" s="47"/>
      <c r="G302" s="47"/>
      <c r="H302" s="47"/>
      <c r="I302" s="248">
        <f>IF(L299=3,B286,IF(M299=3,F286,""))</f>
      </c>
      <c r="J302" s="249"/>
      <c r="K302" s="249"/>
      <c r="L302" s="249"/>
      <c r="M302" s="250"/>
    </row>
    <row r="303" spans="1:13" ht="18">
      <c r="A303" s="99"/>
      <c r="B303" s="99"/>
      <c r="C303" s="99"/>
      <c r="D303" s="99"/>
      <c r="E303" s="99"/>
      <c r="F303" s="99"/>
      <c r="G303" s="99"/>
      <c r="H303" s="99"/>
      <c r="I303" s="100"/>
      <c r="J303" s="100"/>
      <c r="K303" s="100"/>
      <c r="L303" s="100"/>
      <c r="M303" s="101"/>
    </row>
  </sheetData>
  <mergeCells count="160">
    <mergeCell ref="B291:D291"/>
    <mergeCell ref="F291:M291"/>
    <mergeCell ref="I302:M302"/>
    <mergeCell ref="B288:D288"/>
    <mergeCell ref="F288:M288"/>
    <mergeCell ref="B290:D290"/>
    <mergeCell ref="F290:M290"/>
    <mergeCell ref="B286:D286"/>
    <mergeCell ref="F286:M286"/>
    <mergeCell ref="B287:D287"/>
    <mergeCell ref="F287:M287"/>
    <mergeCell ref="H282:M282"/>
    <mergeCell ref="H283:M283"/>
    <mergeCell ref="H284:J284"/>
    <mergeCell ref="L284:M284"/>
    <mergeCell ref="B263:D263"/>
    <mergeCell ref="F263:M263"/>
    <mergeCell ref="I274:M274"/>
    <mergeCell ref="H281:M281"/>
    <mergeCell ref="B260:D260"/>
    <mergeCell ref="F260:M260"/>
    <mergeCell ref="B262:D262"/>
    <mergeCell ref="F262:M262"/>
    <mergeCell ref="B258:D258"/>
    <mergeCell ref="F258:M258"/>
    <mergeCell ref="B259:D259"/>
    <mergeCell ref="F259:M259"/>
    <mergeCell ref="H254:M254"/>
    <mergeCell ref="H255:M255"/>
    <mergeCell ref="H256:J256"/>
    <mergeCell ref="L256:M256"/>
    <mergeCell ref="B235:D235"/>
    <mergeCell ref="F235:M235"/>
    <mergeCell ref="I246:M246"/>
    <mergeCell ref="H253:M253"/>
    <mergeCell ref="B232:D232"/>
    <mergeCell ref="F232:M232"/>
    <mergeCell ref="B234:D234"/>
    <mergeCell ref="F234:M234"/>
    <mergeCell ref="B230:D230"/>
    <mergeCell ref="F230:M230"/>
    <mergeCell ref="B231:D231"/>
    <mergeCell ref="F231:M231"/>
    <mergeCell ref="H226:M226"/>
    <mergeCell ref="H227:M227"/>
    <mergeCell ref="H228:J228"/>
    <mergeCell ref="L228:M228"/>
    <mergeCell ref="B208:D208"/>
    <mergeCell ref="F208:M208"/>
    <mergeCell ref="I219:M219"/>
    <mergeCell ref="H225:M225"/>
    <mergeCell ref="B205:D205"/>
    <mergeCell ref="F205:M205"/>
    <mergeCell ref="B207:D207"/>
    <mergeCell ref="F207:M207"/>
    <mergeCell ref="B203:D203"/>
    <mergeCell ref="F203:M203"/>
    <mergeCell ref="B204:D204"/>
    <mergeCell ref="F204:M204"/>
    <mergeCell ref="H199:M199"/>
    <mergeCell ref="H200:M200"/>
    <mergeCell ref="H201:J201"/>
    <mergeCell ref="L201:M201"/>
    <mergeCell ref="B181:D181"/>
    <mergeCell ref="F181:M181"/>
    <mergeCell ref="I192:M192"/>
    <mergeCell ref="H198:M198"/>
    <mergeCell ref="B178:D178"/>
    <mergeCell ref="F178:M178"/>
    <mergeCell ref="B180:D180"/>
    <mergeCell ref="F180:M180"/>
    <mergeCell ref="B176:D176"/>
    <mergeCell ref="F176:M176"/>
    <mergeCell ref="B177:D177"/>
    <mergeCell ref="F177:M177"/>
    <mergeCell ref="H172:M172"/>
    <mergeCell ref="H173:M173"/>
    <mergeCell ref="H174:J174"/>
    <mergeCell ref="L174:M174"/>
    <mergeCell ref="B154:D154"/>
    <mergeCell ref="F154:M154"/>
    <mergeCell ref="I165:M165"/>
    <mergeCell ref="H171:M171"/>
    <mergeCell ref="B151:D151"/>
    <mergeCell ref="F151:M151"/>
    <mergeCell ref="B153:D153"/>
    <mergeCell ref="F153:M153"/>
    <mergeCell ref="B149:D149"/>
    <mergeCell ref="F149:M149"/>
    <mergeCell ref="B150:D150"/>
    <mergeCell ref="F150:M150"/>
    <mergeCell ref="H145:M145"/>
    <mergeCell ref="H146:M146"/>
    <mergeCell ref="H147:J147"/>
    <mergeCell ref="L147:M147"/>
    <mergeCell ref="B126:D126"/>
    <mergeCell ref="F126:M126"/>
    <mergeCell ref="I137:M137"/>
    <mergeCell ref="H144:M144"/>
    <mergeCell ref="B123:D123"/>
    <mergeCell ref="F123:M123"/>
    <mergeCell ref="B125:D125"/>
    <mergeCell ref="F125:M125"/>
    <mergeCell ref="B121:D121"/>
    <mergeCell ref="F121:M121"/>
    <mergeCell ref="B122:D122"/>
    <mergeCell ref="F122:M122"/>
    <mergeCell ref="H117:M117"/>
    <mergeCell ref="H118:M118"/>
    <mergeCell ref="H119:J119"/>
    <mergeCell ref="L119:M119"/>
    <mergeCell ref="B98:D98"/>
    <mergeCell ref="F98:M98"/>
    <mergeCell ref="I109:M109"/>
    <mergeCell ref="H116:M116"/>
    <mergeCell ref="B95:D95"/>
    <mergeCell ref="F95:M95"/>
    <mergeCell ref="B97:D97"/>
    <mergeCell ref="F97:M97"/>
    <mergeCell ref="B93:D93"/>
    <mergeCell ref="F93:M93"/>
    <mergeCell ref="B94:D94"/>
    <mergeCell ref="F94:M94"/>
    <mergeCell ref="H89:M89"/>
    <mergeCell ref="H90:M90"/>
    <mergeCell ref="H91:J91"/>
    <mergeCell ref="L91:M91"/>
    <mergeCell ref="B70:D70"/>
    <mergeCell ref="F70:M70"/>
    <mergeCell ref="I81:M81"/>
    <mergeCell ref="H88:M88"/>
    <mergeCell ref="B67:D67"/>
    <mergeCell ref="F67:M67"/>
    <mergeCell ref="B69:D69"/>
    <mergeCell ref="F69:M69"/>
    <mergeCell ref="B65:D65"/>
    <mergeCell ref="F65:M65"/>
    <mergeCell ref="B66:D66"/>
    <mergeCell ref="F66:M66"/>
    <mergeCell ref="H61:M61"/>
    <mergeCell ref="H62:M62"/>
    <mergeCell ref="H63:J63"/>
    <mergeCell ref="L63:M63"/>
    <mergeCell ref="B42:D42"/>
    <mergeCell ref="F42:M42"/>
    <mergeCell ref="I53:M53"/>
    <mergeCell ref="H60:M60"/>
    <mergeCell ref="B39:D39"/>
    <mergeCell ref="F39:M39"/>
    <mergeCell ref="B41:D41"/>
    <mergeCell ref="F41:M41"/>
    <mergeCell ref="B37:D37"/>
    <mergeCell ref="F37:M37"/>
    <mergeCell ref="B38:D38"/>
    <mergeCell ref="F38:M38"/>
    <mergeCell ref="H32:M32"/>
    <mergeCell ref="H33:M33"/>
    <mergeCell ref="H34:M34"/>
    <mergeCell ref="H35:J35"/>
    <mergeCell ref="L35:M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2008-03-15T09:35:29Z</cp:lastPrinted>
  <dcterms:created xsi:type="dcterms:W3CDTF">2007-12-02T18:19:59Z</dcterms:created>
  <dcterms:modified xsi:type="dcterms:W3CDTF">2008-03-15T19:34:35Z</dcterms:modified>
  <cp:category/>
  <cp:version/>
  <cp:contentType/>
  <cp:contentStatus/>
</cp:coreProperties>
</file>